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433988D-0D0C-41B7-A93A-8433DDE68358}" xr6:coauthVersionLast="45" xr6:coauthVersionMax="45" xr10:uidLastSave="{00000000-0000-0000-0000-000000000000}"/>
  <workbookProtection workbookAlgorithmName="SHA-512" workbookHashValue="vNzIRzPrs5FNTl6eOmF69gzzex++xGQj99XWgAhTkxZ7h8qPqZOJPI/Z5CGCeYNyjSRHz2+eJggayCMrSR3fqg==" workbookSaltValue="TiG7Gu1Bp3fXrNAz4kykwg==" workbookSpinCount="100000" lockStructure="1"/>
  <bookViews>
    <workbookView xWindow="-120" yWindow="-120" windowWidth="24240" windowHeight="13140" xr2:uid="{6B757D5C-B48D-4C13-9CC4-EC0CC1123D11}"/>
  </bookViews>
  <sheets>
    <sheet name="Evaluación" sheetId="6" r:id="rId1"/>
    <sheet name="Económico general" sheetId="5" r:id="rId2"/>
    <sheet name="Económico detallado" sheetId="7" state="hidden" r:id="rId3"/>
  </sheets>
  <definedNames>
    <definedName name="_xlnm._FilterDatabase" localSheetId="1" hidden="1">'Económico general'!$B$6:$E$6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7" l="1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4" i="7"/>
  <c r="I10" i="6"/>
  <c r="J10" i="6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4" i="7"/>
  <c r="E10" i="6"/>
  <c r="D22" i="5"/>
  <c r="D23" i="5"/>
  <c r="D24" i="5"/>
  <c r="F10" i="6"/>
  <c r="N10" i="6"/>
  <c r="E11" i="6"/>
  <c r="F11" i="6"/>
  <c r="N11" i="6"/>
  <c r="E12" i="6"/>
  <c r="F12" i="6"/>
  <c r="N12" i="6"/>
  <c r="E13" i="6"/>
  <c r="F13" i="6"/>
  <c r="N13" i="6"/>
  <c r="E14" i="6"/>
  <c r="F14" i="6"/>
  <c r="N14" i="6"/>
  <c r="E15" i="6"/>
  <c r="F15" i="6"/>
  <c r="N15" i="6"/>
  <c r="E16" i="6"/>
  <c r="F16" i="6"/>
  <c r="N16" i="6"/>
  <c r="E17" i="6"/>
  <c r="F17" i="6"/>
  <c r="N17" i="6"/>
  <c r="E18" i="6"/>
  <c r="F18" i="6"/>
  <c r="N18" i="6"/>
  <c r="E19" i="6"/>
  <c r="F19" i="6"/>
  <c r="N19" i="6"/>
  <c r="E20" i="6"/>
  <c r="F20" i="6"/>
  <c r="N20" i="6"/>
  <c r="E21" i="6"/>
  <c r="F21" i="6"/>
  <c r="N21" i="6"/>
  <c r="I9" i="6"/>
  <c r="I11" i="6"/>
  <c r="I12" i="6"/>
  <c r="I13" i="6"/>
  <c r="I14" i="6"/>
  <c r="I15" i="6"/>
  <c r="I16" i="6"/>
  <c r="I17" i="6"/>
  <c r="I18" i="6"/>
  <c r="I19" i="6"/>
  <c r="I20" i="6"/>
  <c r="I21" i="6"/>
  <c r="E9" i="6"/>
  <c r="C10" i="6"/>
  <c r="C11" i="6"/>
  <c r="C12" i="6"/>
  <c r="C13" i="6"/>
  <c r="C14" i="6"/>
  <c r="C15" i="6"/>
  <c r="C16" i="6"/>
  <c r="C17" i="6"/>
  <c r="C18" i="6"/>
  <c r="C19" i="6"/>
  <c r="C20" i="6"/>
  <c r="C21" i="6"/>
  <c r="C9" i="6"/>
  <c r="E13" i="5"/>
  <c r="E14" i="5"/>
  <c r="E8" i="5"/>
  <c r="E10" i="5"/>
  <c r="E19" i="5"/>
  <c r="E18" i="5"/>
  <c r="E15" i="5"/>
  <c r="E7" i="5"/>
  <c r="E12" i="5"/>
  <c r="E16" i="5"/>
  <c r="E17" i="5"/>
  <c r="E9" i="5"/>
  <c r="E11" i="5"/>
  <c r="D27" i="5"/>
  <c r="D28" i="5"/>
  <c r="D29" i="5"/>
</calcChain>
</file>

<file path=xl/sharedStrings.xml><?xml version="1.0" encoding="utf-8"?>
<sst xmlns="http://schemas.openxmlformats.org/spreadsheetml/2006/main" count="218" uniqueCount="120">
  <si>
    <t>PROMEDIO</t>
  </si>
  <si>
    <t>VALOR DEFINITO POR LA ENTIDAD</t>
  </si>
  <si>
    <t>No.</t>
  </si>
  <si>
    <t>PROPONENTE</t>
  </si>
  <si>
    <t>VALOR OFERTA</t>
  </si>
  <si>
    <t>% DESCUENTO</t>
  </si>
  <si>
    <t>ANÁLISIS ESTADÍSTICO</t>
  </si>
  <si>
    <t>MEDIANA</t>
  </si>
  <si>
    <t>DESVIACIÓN ESTANDAR</t>
  </si>
  <si>
    <t>VALOR MÍNIMO ACEPTABLE</t>
  </si>
  <si>
    <t>ORDEN</t>
  </si>
  <si>
    <t>FORMATO 6 ESPECIFICACIONES TÉCNICAS</t>
  </si>
  <si>
    <t>EVALUACIÓN JURÍDICA</t>
  </si>
  <si>
    <t>OBSERVACIÓN</t>
  </si>
  <si>
    <t>VALOR OFERTADO SECOP II</t>
  </si>
  <si>
    <t>ECONÓMICO CUMPLE / NO CUMPLE</t>
  </si>
  <si>
    <t>Contrato 1</t>
  </si>
  <si>
    <t>Contrato 2</t>
  </si>
  <si>
    <t>SUMATORIA EXPERIENCIA</t>
  </si>
  <si>
    <t>EXPERIENCIA CUMPLE / NO CUMPLE</t>
  </si>
  <si>
    <t xml:space="preserve"> VALOR </t>
  </si>
  <si>
    <t>FACTOR TÉCNICO CUMPLE / NO CUMPLE</t>
  </si>
  <si>
    <t>CUMPLE</t>
  </si>
  <si>
    <t>EVALUACIÓN DEL PROCESO DE CONTRATACIÓN PARA OPERADOR LOGÍSTICO ENCUENTROS CUIDADANOS 2020 ALCALDÍA LOCAL DE BARRIOS UNIDOS FDLBU-MC-147-2020</t>
  </si>
  <si>
    <t>VALOR ESTUDIO DE MERCADO FDLBU-MC-147-2020</t>
  </si>
  <si>
    <t>LISTADO VALORES OFERTADOS FDLBU-MC-147-2020</t>
  </si>
  <si>
    <t>PRESUPUESTO ENTIDAD $24.578.000 OFERTA ECONÓMICA
VALOR FDLBU $5.100.077 sin IVA</t>
  </si>
  <si>
    <t>ASESOL</t>
  </si>
  <si>
    <t>ASODISFISUR</t>
  </si>
  <si>
    <t>BONGA BUSTAMANTE</t>
  </si>
  <si>
    <t>CORPORACIÓN SOLIDARIA Y TRABAJO</t>
  </si>
  <si>
    <t>DIGERATI</t>
  </si>
  <si>
    <t>FUNDACIÓN SXXI</t>
  </si>
  <si>
    <t>FUNDESCO</t>
  </si>
  <si>
    <t>INVICTO SAS</t>
  </si>
  <si>
    <t>LOGISTIC EVENT SAS</t>
  </si>
  <si>
    <t>OMEGA EVENTOS</t>
  </si>
  <si>
    <t>ORVITUR SAS</t>
  </si>
  <si>
    <t>TOP</t>
  </si>
  <si>
    <t>VIVIAN CHAPARRO</t>
  </si>
  <si>
    <t>VALOR OFERTADO SIN IVA</t>
  </si>
  <si>
    <t>EXPERIENCIA
El proponente debe certificar el contar con experiencia en contratación de servicios logísticos para eventos relacionados con el objeto del proceso de máximo dos (02) contratos públicos o privados que sumen el 100% del presupuesto oficial</t>
  </si>
  <si>
    <t>INFORMACIÓN GENERAL ALCALDÍA LOCAL BARRIOS UNIDOS</t>
  </si>
  <si>
    <t>Grupo</t>
  </si>
  <si>
    <t>Descripción</t>
  </si>
  <si>
    <t>Unidad</t>
  </si>
  <si>
    <t>Cantidad</t>
  </si>
  <si>
    <t>Valor sin IVA</t>
  </si>
  <si>
    <t>Personal</t>
  </si>
  <si>
    <t xml:space="preserve">Relator: Formación en áreas del conocimiento de las ciencias sociales o humanas con tres (3) años de experiencia profesional en temas relacionado con la elaboración de planes de desarrollo. </t>
  </si>
  <si>
    <t>Día</t>
  </si>
  <si>
    <t>Auxiliar logístico: Bachiller con experiencia de mas de dos (2) años en apoyo logístico de eventos.</t>
  </si>
  <si>
    <t xml:space="preserve">Diseñador piezas publicitarias: Profesional en artes visuales y afines: diseño gráfico, diseño industrial, cine y televisión, diseño visual, diseño digital y multimedia, comunicación gráfica, comunicación publicitaria, comunicación audiovisual, diseño de comunicación visual, artes plásticas y visuales. Un (1) año de experiencia laboral en elaboración de piezas digitales. </t>
  </si>
  <si>
    <t>Interpretes lenguaje de señas acreditado por el Ministerio de Educación Nacional y por el INSOR</t>
  </si>
  <si>
    <t>Hora</t>
  </si>
  <si>
    <t>Equipos</t>
  </si>
  <si>
    <t>Alquiler computador con sistema operativo Windows 10, pantalla de 15 pulgadas, sexta generación .  portatil por un día de trabajo o lanzamiento a partir del 2017, disco HDD, capacidad de 1 TB, memoria de 16 GB. Paquete office 2010 en adelante.</t>
  </si>
  <si>
    <t>Mes</t>
  </si>
  <si>
    <t>Alquiler video beam lampara tradicional, distancia regular, resolución nativa WXGA mínimo 4.000 lumenes</t>
  </si>
  <si>
    <t>Conectividad</t>
  </si>
  <si>
    <t>Plan de datos móvil con mínimo 30 gigas de navegación de internet, whatsapp ilimitado, mensajes de texto ilimitado y llamadas telefónica ilimitada (Sim Card)</t>
  </si>
  <si>
    <t>Serivicio de plataforma virtual para envío masivo de mensajes SMS de mínimo 160 caracteres en una sola vía.</t>
  </si>
  <si>
    <t>Plataforma para reuniones virtuales el cual soporte 500 personas por sesión para 1 anfitrion. ID personal a medida. Grabación de las sesiones en la nube. Capacidad de ingreso individual y transcripción de grabaciones en la nube con almacenamiento de 100GB</t>
  </si>
  <si>
    <t>Elementos de protección personal</t>
  </si>
  <si>
    <t>Tapabocas N95 con filtro caja por 10 unidades</t>
  </si>
  <si>
    <t>Caja</t>
  </si>
  <si>
    <t>Tapabocas blanco de 3 pliegues desechable caja por 50 unidades</t>
  </si>
  <si>
    <t>Guantes de nitrilo caja por 100 unidades</t>
  </si>
  <si>
    <t xml:space="preserve">Gafas de seguridad transparente. Lentes en policarbonato transparentes, para trabajo en interiores, con protección UV mínimo 99,9%, brazo extensible y ajustable </t>
  </si>
  <si>
    <t>Overol lavable, tela anti fluido, tráfico bajo, 6 meses de duración aproximadamente</t>
  </si>
  <si>
    <t>Visor con careta en acrílico</t>
  </si>
  <si>
    <t>Gel antibacterial por 1000 mililitros</t>
  </si>
  <si>
    <t>Termómetro infrarojo sin contacto</t>
  </si>
  <si>
    <t>Alcohol antiséptico de mínimo el 65% de pureza por 1000 mililitros</t>
  </si>
  <si>
    <t>Transporte</t>
  </si>
  <si>
    <t>Servicio de transporte urbano ida y regreso. Vehículo modelo posterior al 2012 con capacidad de 6 a 15 personas. Silletería para transporte escolar</t>
  </si>
  <si>
    <t>Insumos</t>
  </si>
  <si>
    <t>Bolígrafos negros: Cuerpo plástico o polietileno translucido o color negro; punta metálica, con tapa, redondo, rectangular o hexagonal. Tinta de color negro rendimiento mínimo de 1000 mts. Caja x 12 unds.</t>
  </si>
  <si>
    <t>Lapiz hexagonal 2H: Material madera reforestada o resina sintética borrador no tóxico mina color negro dureza hb o no 2 dimensión longitud 17.8 - 19.7 cms y diámetro de minimo 7,2mm características físicas forma redonda, triangular o hexagonal borrador asegurado en casquillo de metal o plástico sin bordes afilados ni cortantes. Caja x 12 unds</t>
  </si>
  <si>
    <t>Marcador rotulado: Punta Fina (1mm) de secado rápido y permanente. apto para la mayoría de superficies, como puede ser metal, cristal, plástico, goma, foil, papel de cera, cling film y circuitos eléctricos</t>
  </si>
  <si>
    <t>Marcadores borrables: Material cuerpo y tapa en polipropileno tinta colores surtidos, borrable a base de alcohol, no mancha, para escribir sobre tableros porcelanizados o cualquier superficie lisa dimensión longitud de cuerpo entre 115 - 155 mm y diámetro entre 12 - 18 mm peso punta gruesa biselada con trazo de 1,5 mm a 5,8 mm. Tinta no toxica, colores surtidos. Caja x 12 unds</t>
  </si>
  <si>
    <t>Memoria USB: Unidad portable extraíble. Memoria de almacenamiento U.S.B. 8 GB</t>
  </si>
  <si>
    <t>Notas autoadhesivas: Block de 100 hojas minimo  de 5X5 cm aprox.</t>
  </si>
  <si>
    <t>Portaminas 0.7: Portaminas de diámetro 0,7 , con goma de borrar extensible en la parte superior. Cuerpo de plastico. Grip de caucho en la empuñadura. Con forma triangular ergonómica y punta retráctil metálica. Con Clip de sujeción. Cajas x 12 Unds.</t>
  </si>
  <si>
    <t>Resaltador: Cuerpo y tapa en polipropileno tinta de colores surtidos a base de alcohol, no mancha, para escribir sobre cualquier superficie lisa.</t>
  </si>
  <si>
    <t>Cartulinas en pliego de varios colores</t>
  </si>
  <si>
    <t xml:space="preserve">Cinta adhesiva: Fabricada en polipropileno, color transparente, adhesivo sensible a la presion, presentacion en rollo 50 metros de largo minimo. Paquete de 12 unidades. </t>
  </si>
  <si>
    <t>Paquete</t>
  </si>
  <si>
    <t>Alquiler mesas plásticas blancas, cuadrada de 75 cms de largo X 75 cms de ancho X 70,5 cms de alto incluido el transporte en Bogotá D.C.</t>
  </si>
  <si>
    <t>Alquiler sillas plástica tipo sin brazos de 46,7 cms de ancho X 50,5 cms de largo y 89 cms de alto incluido el transporte en Bogotá D.C.</t>
  </si>
  <si>
    <t>Tablero borrable blanco en acrílico 80x120 marco en aluminio</t>
  </si>
  <si>
    <t>Base en madera para tablero acrílico 80 x 120</t>
  </si>
  <si>
    <t>Alimentación</t>
  </si>
  <si>
    <t xml:space="preserve">REFRIGERIOS EMPACADO EN BOLSA DE PAPEL O EMPAQUE DE CARTÓN  Menú 1. Empanada de carne, pollo, champiñones. (110 gr.) Fruta: duraznos, manzanas, mandarinas, mangos. Liquido: Kumis entero o Néctar de fruta o Avena con leche entera o Bebida láctea fermentada mínimo 200 ml de contenido (envase tetra pack y/o botella plástica). Postre: Queso petit suisse o Gelatina preparada o Barra de cereal.  </t>
  </si>
  <si>
    <t>REFRIGERIOS EMPACADO EN BOLSA DE PAPEL O EMPAQUE DE CARTÓN  Menú 2: Ponqué cubierto con chocolate o Muffin o Mantecada Fruta: duraznos, manzanas, mandarinas, mangos, peras. Liquido: Kumis entero o Néctar de fruta o Avena con leche entera o Bebida láctea fermentada mínimo 200 ml de contenido (envase tetra pack y/o botella plástica). Postre: Chocolatina o Bocadillo o Gelatina de pata o Maní de sal o Panelita de leche.</t>
  </si>
  <si>
    <t>REFRIGERIOS EMPACADO EN BOLSA DE PAPEL O EMPAQUE DE CARTÓN  Menú 3 Pasteles de Pollo o carne o gloria (130 gr) Medida 10 cm. Fruta: duraznos, manzanas, mandarinas, mangos, peras. Liquido: Kumis entero o Néctar de fruta o Avena con leche entera o Bebida láctea fermentada mínimo 200 ml de contenido (envase tetra pack y/o botella plástica). Postre: Queso petit suisse o Gelatina preparada o Barra de cereal.</t>
  </si>
  <si>
    <t>DESAYUNOS Menú 1: Sandwich en pan árabe de con carne o pollo o pernil de cerdo y queso 235 gr. Bebida: Café o chocolate o Jugo natural de 7 oz. Pan y/o Arepa y/o tostadas.</t>
  </si>
  <si>
    <t>DESAYUNOS Menú 2: Huevos Pericos o huevos con mazorca o con salchicha o con jamón, o con queso. Bebida: Café y/o chocolate y/o Jugo natural de 7 oz. Pan y/o Arepa y/o tostadas.</t>
  </si>
  <si>
    <t>DESAYUNOS Menú 3: Crepe de pollo o carne Porción de fruta o Porción de queso 90 gr. Bebida: Café o chocolate o Jugo natural de 7 oz. Pan y/o Arepa y/o tostadas.</t>
  </si>
  <si>
    <t xml:space="preserve">ALMUERZO Menú 1: 1 proteína: Lomo de res o Lomo de cerdo o Carne asada o pescado de 150gr, 1 Porción de arroz (blanco, ajonjolí, verde) o Porción de papa o Porción de yuca, ensalada y/o verdura. Fruta: duraznos, manzanas, peras. Jugos naturales: mínimo 200 ml de contenido (botella plástica desechable). </t>
  </si>
  <si>
    <r>
      <t>ALMUERZO Menú 2</t>
    </r>
    <r>
      <rPr>
        <sz val="11"/>
        <color theme="1"/>
        <rFont val="Garamond"/>
        <family val="1"/>
      </rPr>
      <t xml:space="preserve">: </t>
    </r>
    <r>
      <rPr>
        <sz val="11"/>
        <color rgb="FF000000"/>
        <rFont val="Garamond"/>
        <family val="1"/>
      </rPr>
      <t>Lasaña de pollo champiñones, carne a la boloñesa o mixta (pollo carne) 400 gr, 1 arepa. Fruta: duraznos, manzanas, peras. Jugos naturales: mínimo 200 ml de contenido (botella plástica desechable)</t>
    </r>
  </si>
  <si>
    <t xml:space="preserve">ALMUERZO Menú 3: Pechuga de pollo gratinada (250 gramos), 1 Porción de papa al horno con salsa al ajillo o Porción de papa gratinada o Porción de arroz (blanco, ajonjolí, verde, rojo) o Porción de maduro asado, porción de ensalada o porción de verdura o Porción de guacamole. Fruta: duraznos, manzanas, peras. Jugos naturales: mínimo 200 ml de contenido (botella plástica desechable) Postre Gelatina preparada o Cocada de leche Torta de chocolate ó vainilla o Postre de Limón o maracuyá o Tiramizú. </t>
  </si>
  <si>
    <t xml:space="preserve">Estación de café y aromática: 300 bebidas vaso 5 oz de cartón </t>
  </si>
  <si>
    <t xml:space="preserve">Botella de agua 600 cc </t>
  </si>
  <si>
    <t>Impresos</t>
  </si>
  <si>
    <t>Afiches en propalcote 150 gr,  tamaño 1/2 pliego, 4x0 tintas, cuatro (4) colores bàsicos c = cyan (cian), m = magenta (magenta), y = yellow (amarillo), k = black o key (negro), refilados paquete por 100</t>
  </si>
  <si>
    <t>Parquete</t>
  </si>
  <si>
    <t>Volantes en propalcote 115 gr, tamaño media carta, 4x1 tintas, cuatro (4) colores bàsicos c = cyan (cian), m = magenta (magenta), y = yellow (amarillo), k = black o key (negro), refilados paquete por mil (1000) unidades</t>
  </si>
  <si>
    <t>Plegable impreso horizontal a 3(tres) cuerpos, en propalcote de 115 gr, tamaño carta abierto, cuatro 4x4 tintas,  cuatro (4) colores bàsicos c = cyan (cian), m = magenta (magenta), y = yellow (amarillo), k = black o key (negro), refilados y plegados</t>
  </si>
  <si>
    <t xml:space="preserve">Pendones impresión digital  más terminados impreso en banner mate o brillante, cuatro (4) colores básicos     c = cyan (cian).     m = magenta (magenta).     y = yellow (amarillo).     k = black o key (negro). con sus respectivas varillas de agarre superior e inferior en aluminio y/o con ojaleles. </t>
  </si>
  <si>
    <t>Metro cuadrado</t>
  </si>
  <si>
    <t>Escarapelas en papel kimberly con forro plástico y tira 15 mm, con gancho metálico de presión.</t>
  </si>
  <si>
    <t>% Descuento</t>
  </si>
  <si>
    <t xml:space="preserve">Propuesta Logistic Events </t>
  </si>
  <si>
    <t>Valor ofertado</t>
  </si>
  <si>
    <t>Corporación Solidaria y Trabajo</t>
  </si>
  <si>
    <t>RESULTADO FINAL DE LA EVALUACIÓN CUMPLE/NO CUMPLE/ RECHAZADO</t>
  </si>
  <si>
    <t>ESPECIFICACIONES TÉCNICAS 
Numerales 2.3 y 3 Estudio Previo</t>
  </si>
  <si>
    <t>RECHAZADO</t>
  </si>
  <si>
    <t>La entidad, una vez recibida la respuesta de aclaración por parte de la empresa LOGISTIC EVENT, analizó la desagregación del precio con base en el Estudio del Sector y la información del mercado disponible, tal como se encuentra establecido en la Guía para manejo de precios artificialmente bajos de Colombia Compra Eficiente. 
Una vez revisados los documentos aclaratorios respecto a la experiencia del proponente y las aclaraciones y soportes respecto de su propuesta económica, el comité evaluador rechaza la propuesta al no suministrar los soportes necesarios que validen el precio ofertado para el ítem número 5 y cuya relevancia es abosluta teniendo en cuenta el numeral 3.4 "ALQUILER DE EQUIPOS Y MEDIOS VIRTUALES" del estudio previo del proceso y el anexo "Metodología CPL Encuentros Ciudadanos"
De esta manera, la oferta para el ítem 5 se entiende por fuera de lo aceptable como una oferta sostenible, estando en más de un 86% por debajo de los precios (y sin sustento alguno) que hacen parte del Estudio del Sector y precios del mercado analizados como fundamento para la presente contratación.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</si>
</sst>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\ * #,##0_-;\-&quot;$&quot;\ * #,##0_-;_-&quot;$&quot;\ * &quot;-&quot;_-;_-@_-"/>
    <numFmt numFmtId="165" formatCode="_-&quot;$&quot;* #,##0_-;\-&quot;$&quot;* #,##0_-;_-&quot;$&quot;* &quot;-&quot;_-;_-@_-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2"/>
      <color theme="1"/>
      <name val="Garamond"/>
      <family val="1"/>
    </font>
    <font>
      <sz val="11"/>
      <color rgb="FF9C5700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sz val="12"/>
      <color rgb="FF000000"/>
      <name val="Garamond"/>
      <family val="1"/>
    </font>
    <font>
      <sz val="12"/>
      <color rgb="FF9C5700"/>
      <name val="Garamond"/>
      <family val="1"/>
    </font>
    <font>
      <sz val="11"/>
      <color rgb="FF000000"/>
      <name val="Calibri"/>
      <family val="2"/>
      <charset val="1"/>
    </font>
    <font>
      <b/>
      <sz val="12"/>
      <name val="Garamond"/>
      <family val="1"/>
    </font>
    <font>
      <sz val="11"/>
      <color rgb="FF000000"/>
      <name val="Garamond"/>
      <family val="1"/>
    </font>
    <font>
      <b/>
      <sz val="14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3" borderId="0" applyNumberFormat="0" applyBorder="0" applyAlignment="0" applyProtection="0"/>
    <xf numFmtId="0" fontId="10" fillId="0" borderId="0"/>
    <xf numFmtId="41" fontId="10" fillId="0" borderId="0" applyFont="0" applyFill="0" applyBorder="0" applyAlignment="0" applyProtection="0"/>
  </cellStyleXfs>
  <cellXfs count="7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4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166" fontId="8" fillId="0" borderId="1" xfId="0" applyNumberFormat="1" applyFont="1" applyBorder="1" applyAlignment="1">
      <alignment horizontal="center" vertical="center"/>
    </xf>
    <xf numFmtId="165" fontId="6" fillId="0" borderId="0" xfId="0" applyNumberFormat="1" applyFont="1"/>
    <xf numFmtId="166" fontId="8" fillId="0" borderId="1" xfId="1" applyNumberFormat="1" applyFont="1" applyBorder="1" applyAlignment="1">
      <alignment horizontal="center" vertical="center"/>
    </xf>
    <xf numFmtId="166" fontId="9" fillId="3" borderId="1" xfId="3" applyNumberFormat="1" applyFont="1" applyBorder="1" applyAlignment="1">
      <alignment horizontal="center" vertical="center"/>
    </xf>
    <xf numFmtId="3" fontId="6" fillId="0" borderId="0" xfId="0" applyNumberFormat="1" applyFont="1"/>
    <xf numFmtId="164" fontId="6" fillId="0" borderId="1" xfId="1" applyFont="1" applyBorder="1" applyAlignment="1"/>
    <xf numFmtId="9" fontId="6" fillId="0" borderId="1" xfId="2" applyFont="1" applyBorder="1" applyAlignment="1">
      <alignment horizontal="center"/>
    </xf>
    <xf numFmtId="9" fontId="2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vertical="center"/>
    </xf>
    <xf numFmtId="166" fontId="6" fillId="0" borderId="1" xfId="1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166" fontId="2" fillId="0" borderId="1" xfId="0" applyNumberFormat="1" applyFont="1" applyBorder="1" applyAlignment="1" applyProtection="1">
      <alignment horizontal="right" vertical="center"/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justify" vertical="center"/>
      <protection hidden="1"/>
    </xf>
    <xf numFmtId="0" fontId="12" fillId="0" borderId="1" xfId="0" applyFont="1" applyBorder="1" applyAlignment="1" applyProtection="1">
      <alignment vertical="center"/>
      <protection hidden="1"/>
    </xf>
    <xf numFmtId="166" fontId="3" fillId="0" borderId="1" xfId="0" applyNumberFormat="1" applyFont="1" applyBorder="1" applyAlignment="1" applyProtection="1">
      <alignment horizontal="center" vertical="center" wrapText="1"/>
      <protection hidden="1"/>
    </xf>
    <xf numFmtId="166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0" borderId="6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 wrapText="1"/>
    </xf>
    <xf numFmtId="0" fontId="11" fillId="0" borderId="2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11" fillId="0" borderId="7" xfId="4" applyFont="1" applyBorder="1" applyAlignment="1">
      <alignment horizontal="center" vertical="center" wrapText="1"/>
    </xf>
    <xf numFmtId="41" fontId="11" fillId="0" borderId="1" xfId="5" applyFont="1" applyFill="1" applyBorder="1" applyAlignment="1">
      <alignment horizontal="center" vertical="center" wrapText="1"/>
    </xf>
    <xf numFmtId="0" fontId="7" fillId="2" borderId="6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1" xfId="1" applyFont="1" applyBorder="1" applyAlignment="1">
      <alignment horizontal="center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</cellXfs>
  <cellStyles count="6">
    <cellStyle name="Millares [0] 2" xfId="5" xr:uid="{E34014BE-5ADE-42C5-B360-0B815024C910}"/>
    <cellStyle name="Moneda [0]" xfId="1" builtinId="7"/>
    <cellStyle name="Neutral" xfId="3" builtinId="28"/>
    <cellStyle name="Normal" xfId="0" builtinId="0"/>
    <cellStyle name="Normal 2" xfId="4" xr:uid="{5BBEC917-2763-49AA-A622-143BC7129B2F}"/>
    <cellStyle name="Porcentaje" xfId="2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8000"/>
      <color rgb="FFF4AA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42332</xdr:colOff>
      <xdr:row>1</xdr:row>
      <xdr:rowOff>31750</xdr:rowOff>
    </xdr:from>
    <xdr:to>
      <xdr:col>3</xdr:col>
      <xdr:colOff>160865</xdr:colOff>
      <xdr:row>4</xdr:row>
      <xdr:rowOff>138329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912A1E-5A49-48A0-838D-FDE0EFE27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832" y="222250"/>
          <a:ext cx="2171700" cy="7098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06E6F7-0010-4EA9-85FC-32F530C304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09EA7A-3A7C-47B5-BB1B-317ED617E8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D740745-A8D2-4125-9E29-C2EE659809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0F8D741-22AF-47BF-B586-30B4DFB558E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7F61C80-F14A-4075-8000-05FCA41297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F2B397F-1FD3-4F6A-9936-2FDC2D89730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FE4B9F-D1B9-4730-8990-706AC28D1AD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057BA7-A334-4CF5-B6CC-5F92780C2B1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DE3F2E-AE5A-48A9-942D-15420C2F09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8F6DF0-B342-426A-809F-1FFA5A5666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5B1418-6B7F-4ABE-966E-F268D224DA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633FB2-9839-4684-9343-6892251A58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54862B-D582-41E8-B3B9-93F4C91D68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9F4A2E-62D8-4F09-8976-530794D2BD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5353A1-E33B-406B-98D6-F380D74867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371262-6FB7-4738-A5C6-B23D0B2FA1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516D6BB-AA8A-4579-85C4-6B40BB53B7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6066FE-1E82-4B36-AB3A-33C622E5AA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A3BBC0-1000-473F-AC31-D27072CF84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59DA31-7D90-4AC2-B230-A400484AAF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B30E16-4206-4E70-82DD-B33D320E38D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71AD64-F2C7-42B6-BA10-41A79B9C9A4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E215648-2363-44C6-B9C6-EC4C1FE0FC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BD8392-C8F5-4D63-AA75-E2D9E1DB09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4DCD99-1630-444A-A39D-143A15637A9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D43EE4-1E69-4F31-9C95-D816AFEFFF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4C99F4-6629-4C5B-852D-4EA269211F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1D5F44-841D-4CB4-8570-C50A2E1B52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EFEEA4-0A4E-43B3-B3CC-19A76574B88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9B6599-0F0A-4CE5-AF09-BF2516F4181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AA12C9B-BCA3-4883-A4C3-36FC2789B9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45A114-CA9E-41CD-9213-F1EFD4FB9F1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67151F-8903-4345-80EE-5508475F3C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EE206C-EE76-420A-9499-98D279E415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5E8FB2-4764-4D75-A2DF-0EB43D9E7D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B773261-D29E-4B82-8A24-D9EE94F437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FBAE6A-C713-45C3-B8C5-6120A7C42C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86B5A5-6771-4566-A5DF-AF56A94154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1A6EE31-45D1-48A0-941C-1AD004091C5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81EA84E-C80B-4560-88B5-600B6780A87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1FEF4D-74E1-4F44-A3B2-D6EDF44F0F4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0141CB-CD79-4DD6-B2FD-3C44BBB3DE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885BB0-1EE9-4E4F-95DD-859CDB7D25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AF5AD3-5D97-4469-BBBF-BAA9E327FE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E6B400D-8F05-4AC9-8653-00B66CE216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990EB8-544C-4F26-B5A2-2A3043EC33B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77621D-9739-439E-9043-8588F73A61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5C0598-28D5-4A61-9A44-D638A732B5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A2F4E7-75D6-4F0E-ABAB-F01E03A5A2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E54BC9-9EDE-4C06-9E9C-1B9CBFEDDE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63F4AA-9680-4BFC-B341-D101B085B6E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A2B855-52F4-4443-98A4-EC53C6336E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8ECED6-5359-4DC0-A250-B83D7F94E6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81182AB-0851-4800-B7C7-55006947CA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F03961-144E-482B-9F1D-5B5B8E85914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EDADA6-00CA-4F1A-BD2D-16C43FC4420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05EEB58-12D3-4161-8A12-B2ABC356C3D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49AA0F-4842-45ED-AAC6-1832A4EEA5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030A505-6C67-44B6-B875-321DAE22AC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F1571E5-FD7D-4F20-9BA3-94B03C2248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B64C3E2-0DCB-4ED4-8FC7-C88333282B2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6EEBCB-884C-4A66-96C7-B7EF400A37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62384B9-C291-43DD-80A2-F0233469E7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AE978B-DCD1-4182-B82A-11FFADB26B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3F7F4B-8866-42E9-84AD-6CCD6BA9361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B2F640F-9F56-46AB-93D7-9EEC2FCB1F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67F0E9-6B76-4909-B56B-C15635CDA49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4284729-D3B7-4C06-B4ED-C46E74CF5C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79B906-9E02-4A06-B7BE-C7F7128B091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306C22F-9486-4345-942D-70C93C94245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EACE49-C3A9-4193-9843-BB5B48EBCD4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B2C6F1-A4DB-41C0-9F4E-3C0E87BF6F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36F09C-A60A-4212-A417-F66A572A2F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10A911E-E092-4701-9E4B-77523FAF17D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2ADAFAB-9697-4306-B8F1-E10E96D4D0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92A06D-C065-459F-BC43-E3C3D9F9058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7BEBE8-029C-4F26-A830-DBD4066DAA2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F1E537-5CFA-405C-88DA-215B6BDA2F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4CF68BF-4FED-4685-97C1-8AB57C3D55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D89722-E968-49A0-AB42-420A01751A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5275D6E-404C-4BB8-8117-EA37403829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DBBE3E6-0292-4328-A32B-A65EF9437A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BAB301-6F95-43A5-9F90-BB0ECACA3D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EA5D1E-ED1F-42DB-90AD-0439F97552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4810DF-9541-41CE-BB5D-77982842376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B6E479-EEB1-477A-9427-F083DFB40A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8DD6BF4-C53B-4D95-8778-E6DE068B51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574ED8F-FDAE-49CB-B3CB-68B2A35113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4C7B55-6A95-4B5F-A409-C65E11CDAD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68848B3-B2C6-49D7-B9E8-030237DF36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8BBCFD6-7B44-476F-9DA2-30EEF9D617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BF150E3-7C06-4CFC-8FC2-FAA445C52C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165A46-C02B-41A6-AB25-5D2025FEEA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C10784-31F4-4C32-ABE3-CE94A3B02E9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70B059C-D228-44FC-B6A4-8A578069D1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24F984-663A-40B3-AD21-5AF2A02854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A9C6B1-3D0E-4CF4-9BA2-E364F33EC6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5CE3FAC-864E-40C8-AA35-7A306E39AD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4343B3-232F-4214-9278-A7646859B7A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E0C6B8-8D74-4A4D-83D6-E5D5ABAFC2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09BD15-C72A-4168-98A7-A437E65A5B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C274AB-4DFE-4E22-9708-16429003AA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F65B31-B95A-440E-A893-9C4F0B779C9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F60E58-87B5-4823-94F7-B484145CF74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8F920F-B37D-47AE-99AF-D5DE1D6344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A713DA-2933-4461-8B0B-BD6ED9DBB7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B3A1CF6-DF79-4554-80B2-76559AD053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A977615-3260-463D-8D4B-D813A05AF7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09D0E86-B590-4059-8836-5CE8C43877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9FFE7B-A8D2-4C8B-8D71-40912A1A2A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3CF2B7-2070-415F-8BB0-92C8AF136C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1831AF-EDD6-46EE-940C-89D34708B8A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3E5AB6-2A5E-41D9-A337-4E418FC13F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5BC3AC8-BB54-4556-A2B3-D358575B15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7F959DE-4A1D-4F45-B86F-FF80326E1B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7A3F48-24D1-4BCB-9A4F-4DB4B9FEB28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7D65CC9-297D-4147-906A-DD84659872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F626955-0050-4004-9038-A4405AE3946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695B15-9017-4C20-8F31-72B510E13A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DE6514-EA0D-402C-B247-8CAAA91D00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105C52-FE99-406F-8B07-AF873C1E87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34D68F4-FDAF-4E27-AF34-2B03926BF01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503A48-81E3-4D7C-8F4B-6721EA166BF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74BC54-4BFB-4409-9FA4-CA6EDAA975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A24D7E-6389-4124-AD2C-085DC612BE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B2E4697-608D-441B-8C28-EE7DD03E1F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9464BE-1676-4B95-A8AC-0D66614FD02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EFDDA2-6B42-40E6-BA35-9FF94B0EE3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8FED94-E3C3-4EC9-82D2-4FEF3A563D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D1DC8D-DC79-4729-AFFC-DE4A791B77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2467B1-A4F4-4A70-9D31-0AEBAEC1C6E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C5D5C8-2B56-41B1-89EA-3604BC153DA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CDD844-9C62-48C0-BD34-99FB5E2C35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A0FC1A0-8316-43BB-89CE-87BFE9A7A1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57CD30C-F860-41A4-A1A5-EF6D0CA652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A208FF-CCC6-4D37-81A1-D978D38E37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5DE7278-934A-407D-96F8-128AE3DAE6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BAA72B-633A-4131-8B64-50F4D246AE2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5043FC-63F1-48A1-B7F5-C7D5864101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C006841-2264-4A8C-B84C-2591EB028B4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33CBD0-A052-4350-9ACA-C8AA4E54FF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5DC6BD-7D98-4E06-B37F-0A1A785DF21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9912CC-E7BA-4388-8E61-A47DE733BDB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87DB4B6-D92D-4CF7-A2D5-E93978854C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FA3341-DB27-495A-86FC-81239009DBD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20AA2A-422F-4CF4-B222-5DB31B0779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466DAB-B505-4B2E-B7FE-4E4D5B9111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13AA40-CBE5-4300-A51B-AF1A1B3CA7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5486225-FED7-4050-A3CA-DC14542AD3B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5C75D95-67EC-4270-A71D-1DABF4C5E3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4841FF7-F366-4C27-9C95-D395D4C3261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3ED8EE9-AB9D-4F61-8895-7EF4CA669C1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E14C96-2364-41CA-A660-B3F3A34D77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BAE258-BC2E-498A-83F5-124ABF63A7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0CE26B-6168-4A3A-9B44-C5D64E5ABB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DE5605-F862-4CEB-90E8-496AFE57E6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EA923B4-75E4-4DC6-9F79-635DEA32AB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6A1FD18-48BA-4F50-B5B9-A89EFB0ADE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455B1B-CD9C-4B7A-AFE2-154FEA983B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D94B73-5DB7-4E96-B4B3-179064C726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87DD624-68E4-4C6B-A7D4-EE77AF53DE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A15E29-4454-4C67-9B94-7E160ACE620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C0CB6C-82E9-49E2-A260-39DBAE2F485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0A77797-0206-4F2F-A459-2CD5A78B28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64E830-10E1-41C7-98D5-C5FC0478E90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FF2D56-7604-4024-AFD6-9FF0A06E58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E437D7B-F534-4871-A957-502FA050596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4F67A1-E129-4C4C-8736-2C72092C9A5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876B03-546C-4E09-9DE3-31069F8E7F5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3F3A416-F0EE-47AD-9026-86121FCB54A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60F036-6B80-4E76-A710-AD3E6E8DA6B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AD55A4-9105-4CD5-B7AE-E818FE28DF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DECBDBA-A491-4134-8696-E0D594703DF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4CBBD5-8860-40B5-ACB0-8BA9DC6A24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205E9E-B780-4B81-8FE0-DB47329027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DB16D6-E05E-46B7-9132-5E7EDF8CDCF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5F63646-C39E-4C2F-AA44-8F48E71386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7A62806-681A-4D63-8BFD-10FF806DAB2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6A00A6-E5D7-43F7-B470-824FA1CCCA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14EEABD-52CA-44B2-9C9A-9DD18164BF5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7606417-3040-40B9-824A-49441DDB48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A62D55-71C9-4BB0-9FC1-0C2D5F2256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6B0CAF-1A64-411A-9D81-5309AD12A8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906126-6F22-4ABF-8D50-7F29925C96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76FCCE-D553-4F6A-B805-0EC49D423E2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EE2FB1-B02A-4DEF-B218-F41F3454CE4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88CA98-A791-4B70-8F36-502539A29A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12EC3D-FC18-4FE2-8585-14F8C628F73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F88847-0A36-4B58-B178-BBF8596D996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A72FC78-D84A-4490-AC36-AA865C9B38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6751FE-CF58-433A-9C00-0C85A5F5FA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623064-8B91-44B8-A1D1-D502A699AD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9658C96-E043-42C7-AC14-185BEE0BC6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EE2D65-2E05-417D-9C58-FB567BFAC7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AE71DB-FEE0-4AED-8FFB-B420265B08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045217-A56C-45A7-81BF-0EAED6E4C5F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CBE6F7-FE00-4050-97BD-EC7B907AE4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779D686-5C0F-44AE-AA35-A52D5A62E7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BFB915C-8A06-4A25-BA20-07A0619F42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07913B-5727-4A59-A06B-67CA089B7E9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8B70846-63F1-4113-A098-2AE0622457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4DCAC1-4B81-405E-B040-F9D849D2A9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DC753A-673A-4509-B69A-DCA94457F1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FA21CFD-38A4-46CF-9E75-020479FE39A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73E23F7-6EFD-48B8-B9BB-8E32BAFA354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C20A5FE-946C-4BD5-B7E9-9017FA8139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CCB093-2A7F-48DA-9F8F-89A29242A91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A222B2-FC94-47BD-B3CA-4B1CE842195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9854A7B-7DCB-4A34-8D7F-4D4761DA1A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B486EA-82F8-48AB-B17B-A55FABCBA1B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A6FBEC-651C-4749-B24F-1DB8228E81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370CC7-BE99-489D-BF2A-1E69154922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E4D32D-E4B4-46CD-84EC-5D2A529C86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95BE71-4E6F-4825-BB8C-0E6145E3EE5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93ADFA-1FC8-4548-AED1-EE2A8154F2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9898E57-55E0-40FD-87F4-47B35CA7312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2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8AF858-69B4-4557-BA1F-6CA4633E57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1861DDC-5E98-45BB-801B-98E0DF178C9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690EA3-1BE2-4B8F-BF84-B882C79E27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F763B9F-C2ED-4DE0-BCA1-449CA11812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15811D-A597-4180-BB00-A280D1AB10D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4123D9D-665D-43FA-907B-1E82607F211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87EE45E-3F6E-428D-8F79-528C78B4C4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72FB51-0C34-4D12-A33C-EDC9CC76E5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4042C4-06B7-460A-AD54-DDD3E48DAD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0D2C03-42B8-43B7-B7D4-1C15462C72F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EBD11E-F99F-4A66-8BB5-47715F0D26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3C37D77-CB2D-41E0-998F-6C861C1D9FB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171A6E-B80F-4C27-B4CF-2FC9A51E83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17B0BF-5649-4F10-B68B-877016CDA1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4961858-4408-43A1-AC2E-05EAC051BBF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AADE8D-18A3-449B-B167-1C86DE31454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8DA244-9D41-4758-9502-580E7B6518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7A0788-31F4-48B5-99EB-1C6FA0BAF4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A7DCB8-6666-40D9-B9FD-1FB9DE81EC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DA42177-BFD2-45D4-8FAB-4EE21F9DD4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5A2B20-4137-47F4-8F68-659117630F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F94985B-E6DB-4B05-BD00-98DBD1FA40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05D801D-F1FA-4A7B-99AA-3F2F064AB64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7D4E73-DAF1-4392-9D00-3FCE529DBE1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53F1B2-E9BE-420B-B0DF-0E17D25BEB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832F6A-EA33-46B4-A345-5D0509F984A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6381D0-8819-4DDD-9B90-31EDB1A7AE9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5022B5-0D1F-47DB-90E4-2D19AD81CF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3A9A1DE-F887-4F92-9B96-D51F19E7BE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D1F929-AB94-4418-B707-30D5A565F6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F6080DD-7BE3-446B-BE80-094C7D6A10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57D3A92-9CFF-4BD3-BD28-FB766115783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32B9A40-C556-4F8B-8CD6-36D1D5BE6B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85DF2B-7F83-4CDC-AC02-866D192BC56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24831BB-815A-45B4-8F2F-AD7C014709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0F00413-915F-44DD-852C-96EC9F15F01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6B1508-DD79-4F55-99D1-B97D4C3B07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CD0FB6-8549-423E-B8D7-9A28066D00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FB6DA0-453A-41FA-9B94-49445E4A12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3406CD0-0411-4655-9B8F-67C83A72615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000DC7-20FC-4DDC-89A0-EF422311F4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80190D9-B568-47C3-87CE-806E6EA769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187EC3E-827D-4AF6-9B77-84B6B656DFE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FFE2F6-8F81-4C77-8876-142314F620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7EAB48-CEF9-4E5E-BDF5-B63A6981C7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E6F5FB-35D4-44D4-ADDC-C530B84B00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AFB824-665D-4884-ADBA-96C9ABFFC9D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F85268A-236D-49D3-B609-4C1CCE486D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F4CB24-E808-44CA-9117-55B62BA627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1F6526-9355-4B2C-9FA0-15392E8B578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829F9A-B720-4D91-A1E9-5B209354C3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FD3678-D42B-4444-9708-B52E4AF1005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CD6F86-7251-4717-9D5F-E20A73B212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DFD711-C533-4253-8B04-3E039BF33F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32A1BC-BEC1-4368-8424-65E66EFE2DE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5725819-BFC7-4E3C-909F-25BA6AE501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0F77037-FE40-43AB-AD10-4D810C8D39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3D6DF9-82F2-4BFE-9EB6-F5F42416038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36F1A0-F4F7-42AC-8EA4-7859FAFC53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C20304-F50F-4285-A483-A5BE0678A3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F1FBEB-8816-4B29-9E8F-643F0E8B1B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0B894B-277F-4530-B63E-02670E50D2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C7D5A71-3EEA-446D-A941-1636057DAE9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9B62C7-BD7E-41C5-8BA6-7C30F4EC9A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62A256B-FBD2-4FF7-927D-3F64092993B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D7E9A8-C511-4115-977C-2C0D5D6657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05283AD-0259-4120-9A3E-BA0ACE0A849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C10E60-E6D3-4550-BB9A-193DA0D9EF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B9C92BD-0BC4-4457-BAE8-EEFCA69638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04E744C-698C-49E7-BCD3-7BDE8D0CBB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4DAE17-ED16-464B-91AD-ED0DDE1AEA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010D8D-3FA8-467F-ACC1-6FCCBA1F0E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A13109B-F0AE-4E89-80D2-E93F769D69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C2BD9E-D23E-47DD-A394-2827E7D47ED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034388-F954-4597-BF4A-9A4BC910D6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3CE6FAB-DC5C-4E2D-B725-40D34ECC8A6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3B9A4CB-09BB-4126-AAD5-0822D226E7A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2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AFBDDE-2CB6-4669-B763-9B815410A5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BB44FF-A239-4A7A-9799-96A13E8870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3BBEF8-E63F-4EC8-97C7-60B157D77AE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6E025A-93C0-499C-859B-D2C172D803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2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0B19B5-6E77-4639-800D-3DD272AAA4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9EA195-6295-486E-A3D0-3D2569C0B6F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407868-B71B-4457-83FF-B361F126E4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2C0E18-FEC4-43FE-844F-80A5B709E0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5B8784-D8ED-45F6-80AB-E0D24A6F9DD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6B12F2-0A97-4972-AB29-57380183F5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55C9F9-B930-429E-988E-CE97E5889B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CC51AE-A3C1-4243-80C2-B885C2AE64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80A4B64-50D8-4E98-96DE-A46847F997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3D5361-973D-44D8-A2E7-9155DE13065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A1BFC2-BE6F-47C0-9B27-31E527D2D11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81B264D-0C11-4EB4-B2A5-51654CFD151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588A285-A005-408E-BDF4-FDBD6D990C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B22A1E-ACE0-4F54-9944-F483C727DE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0BA86E-D1D5-4549-A21E-C5BB516E6B0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554E97-F490-4B06-8FBF-2F40BB2EAA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8012DF-8F92-4528-9F60-AAD373B6DD1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9A7849-2CE9-4147-9964-153459B5D0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B1A3D9-7865-4741-A454-305ED181C93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8F3446-6B87-471A-897B-6620F9B6482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D25D34-6155-4452-A9C5-F86428D989F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A221FE-28FA-4271-BD68-5342E98A260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90FFC4-1465-400B-B5F5-1EEC7D9378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4C282E-11C1-41E7-A339-F9FFD97A4F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5D431A-638E-4A3E-B040-86B6E1D704E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1E4F33-6597-4272-B3B7-6716570428E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ED868CA-3267-492F-92EF-702A661D91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E49172-F317-4EE1-A576-7823FBF50D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401978-619B-4FC0-B8FC-EB4249F9F87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05AEA90-12BF-4D19-AE33-DDBCB057A8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07AA3C-01B2-4757-902B-723408B054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42EE2F-D731-488D-A48C-6F9BA3631B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6DD903-3FDF-40C9-9875-346753DD58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4961D16-360D-4143-8E4C-99A66CA65D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3A33522-628D-442C-B8D5-2D6E03A696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4684A4-078A-476A-8EEE-240889A43C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01183C-1D01-4C35-92AD-E5AB4CF2166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C4CF96-596C-4287-A2DB-8C9E47C149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24834F-932F-47E8-87C6-5380CC5CDBB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A1A99F-7106-491D-BB99-D51D3A56DD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103D03C-2807-48D8-AEB9-7FB1879165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3AB8786-29A4-45ED-A99E-3A31498CFC6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8AB55F-BE29-4A2A-92CB-AFD81094E48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48C420-FDEC-418C-83BA-F1173352930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6AEB000-E79E-4937-9059-D6C3EB6A38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DF424B6-1D19-4B1D-9AF0-F7DCC554EBF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6504DA8-1781-4A8C-A1C0-52CC76209F9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CDC9E3A-62AA-4AD0-839C-5F0FDCC2416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5D097EF-B99E-40C2-9A40-2FC394940B8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E8A6533-0ACC-47A6-94AD-747F1EF3CE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E42B05-4535-4BF4-B89C-078EFCB4AC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60E268-3167-40B9-82DD-360B4992CF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0D3A049-4CAD-4F38-A79C-EF80F3AA72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6A2831-AC3E-4C6F-88C3-FD4921F563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27F80C-0E69-445A-A5B2-D6C2E23D38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113ED9-8E5D-458E-91BA-BC0A12BA43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1E859AC-667F-4EC7-B06F-F1F97F77E9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9822B4D-EF98-41E9-95E3-6766355F4B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3A3388-3855-4DCF-80F1-5BC595DE09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89239B-860E-402E-8F30-1FF9A7B654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9861985-9A46-4510-85C3-2361985F6A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10C536-52E9-427E-827C-F19FDDF212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5A85176-E297-4BF2-AAF9-DA7258DCA4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A182FEA-5720-437F-BEFF-1EDB39B6EE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6CB4E58-8FD0-40E7-99CD-B40D509ED8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7B04AD-A8AB-4EAA-B92A-5113703DCEB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BE9277-921F-47BA-BB05-A66B67EEE71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0E0C83-77EB-43AB-BBDC-FDF166F6D8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70612D-0B74-4B05-AE74-832019014D2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29E51C-E8CE-476D-8D72-7DDD5657C09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074302-45F0-47A6-90E2-73A7B6EE946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0C02165-4A3E-4972-85A2-8BA6BD383BD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58BCE6-9D0A-4436-A59C-AA272119ED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6FAEB6-6F53-48B5-B8CD-4FE0D2B545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50B4648-E341-4447-905D-4A4300287C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0DA04D4-71C9-4A96-A740-D03F22CE8D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E366A02-7AE2-4BF8-B344-E1130EA48C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92223D7-796A-4C09-8641-1B8304900B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ECAE5BE-75EC-4D5F-A9D8-63ADA118EB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4C66374-92A1-4834-8DC1-26EE900A80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03E677-F2EB-492E-BF8E-40F5E50A08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24A0EF-7061-4C2F-9474-0ACF9FE953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E957A06-40F0-438F-B1BB-6A95CA8512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34424D-28C7-47EC-BFE4-5FED99511D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A4A391-D922-426E-A68B-5A628DEFBF2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622978-27A0-4BD8-98FD-62C46FE752D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74AE1B1-E3CC-4D91-8C8E-E7638D7758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C754FD-FEA4-4AE2-870F-33E7D94C061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698965-61FB-4CFC-B527-DE1CF699774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E95B43B-08C7-4BC0-922F-0C59F61643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10857A-E2DC-4DEC-B8CB-2D7EC28BBB1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71EFF5A-42D8-4C83-B5DD-4CD6F601EE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3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845234-E3F7-402C-BBEA-C995CE948C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DCDC04F-250A-41BD-8350-63CA417114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05FFA5-0BDD-43A9-8FAF-B710ACA24B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7B8577-898C-4B86-A2A0-56D18D32E1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3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67B9BC5-7465-4D87-922E-54B35E2DE9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ABCC8AC-25E8-449E-8A75-041BB15E1B6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32D7B5-6466-46CF-9A31-8E6E6416FD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A7E3D6-FEF8-45CD-A959-FB27A775F3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3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4C2FEB5-A30C-49D9-8A57-69BABE242A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110CEF-52C7-46C7-B922-3242B7C582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3939DD-F634-40A3-A56C-D6F8FCA443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700956B-AADA-4D90-AF86-B0DCCCD0560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41FD6B-CB96-457F-AF59-7AD532C52A1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15AEA5C-43E2-4E14-830D-61006D1FC8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E2E1A1A-0A6C-4C9F-9ED4-2FCE49F2B15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49AFEF-86B4-46AC-99CF-D8B8984F8A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33F291-5154-4865-BA31-D75943FA3B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27FA9C-6C98-49FE-AC76-877932932F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F8AB34A-C158-42F3-A83E-D2631ACE5B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AAAA83-4EBB-44BA-B45F-A8AA7CC8068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0712A6-8C31-4D45-AD1D-D75C45E8A5D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5747C7-0B22-4BFB-933F-4EBE5092EB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777D81-6233-4559-AB37-89A5E7E803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F079F8-829E-4DF4-9D8F-B35DE166B6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CDA4890-3E97-4757-9CBC-D01235B2C2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F68803-D46D-40FD-8A24-B533537069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6AEEF5-AEC4-4910-B984-06AB0240E0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672A35-EE69-4B67-845A-73D0C78C18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C3210D-EDA2-4F3D-A766-C3467C91FC9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C8C946-0960-4251-B1F8-1A3BD82283F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9A56FBD-E5E1-482E-821B-0769BA16F24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3B9DC88-D6BD-4D7E-A7C1-8C98292EC7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EC9335-ECE9-468F-8D86-C358FBC5E7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3CA637-01BA-4830-8D4C-F12E3559D2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329EAF-175B-4346-8169-62CEE74D830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092012C-8151-459E-B006-8104C5E0D2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D7C86B-2E85-40C8-9CC1-6D92BDF90C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EEB12F-67BD-4CFB-9B89-EF6EDE0487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7CE7265-E147-46F3-AB90-98D60673C66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6CF582E-CB2C-4CD1-A3CB-7F998CFE9C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9D6AD7-A00B-4436-B781-D5D66B6D11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FC5E5D5-9081-4D51-9164-A30D7844F4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350AE14-8CE9-46F7-A204-B58240D886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DCA14E-3737-4F76-883C-5B8114C442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B26C42-51DE-4CA9-89E8-7259B6A8E3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30D945-39D0-46F3-9973-3B108975281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BEA356B-F257-4CD9-85F4-8615C87AED0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78F248D-D07B-49B9-8ED7-71796ED14F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468757F-EDE8-4EBB-8880-AA1C1D19C4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334C701-99D7-4CE3-AD8B-2AA972B6EC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E7797E-248B-4621-8979-2A491DAEF0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DB5A2A-5A2E-44DC-9925-39C90DDEBB1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71798F2-AF7D-4832-ACED-FA2EFA0FBE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B3C9DA-62A1-4722-AB29-AD4370EB35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A835F5-1278-40AE-8240-752617161D3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6A1973-4FF3-41A8-A1A9-574800F89C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35E173B-8CBB-43AC-A28F-9FA6AA6E2B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C62257-9592-4C91-B198-AD1F5A4AAB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5CE3BF-F4BC-4428-B646-80630186AB1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536D33E-B577-4F7C-9589-2ED7714AB6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96CB7D-A3D5-4604-819C-30DE8052D0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0DDA92B-D7B6-4059-9FED-BFFB834745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D3F231-2E18-4499-920B-3503A62E82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DDA79D-2CEE-4FCD-98AF-D3F73DFAB8C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0994626-F424-4AAC-A9AE-8D1DEFC78C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37AAEAF-0261-4A2E-863D-6E603D0135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7DF909B-5F53-4E36-9A2B-7F1BFF7BEE0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C404B12-0C28-414A-8956-1ABFBD4FFB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29BF17-CD33-434A-AF08-1C99959708D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6FDC2ED-BC1F-4007-B67E-3F54B0AEC0E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39B76A-A0D1-46DC-BAB8-2DD80C5572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EF3DE3-5970-448E-9D72-3BA442F426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EBA2F50-82FB-4FB0-B3F0-AD334FFA93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4FFDE5-9C7B-4F20-978C-841BE1E16FC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CB1449-0756-4547-B437-9EBAF4365F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F92995F-DC15-43FA-943C-F47532A1632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D07A56-CA9D-4692-9F73-D96D3B2ABBE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9BB638-6CEF-4F09-A3ED-D48AE59B98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7E2DCF-1BC3-423D-8A6D-4795A00EFE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F7891C-2DD4-4D75-A351-5936D97C84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73C78C3-7D9C-4953-9A66-D555C059CD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B4A4A2-A55A-469D-B36D-4971052FC7A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CE90473-944D-4FE4-A29A-034F7EB3CC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D8EBB2-D9C1-43A5-ABD6-3CD7EE4C01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62FF6F-E482-490E-8CD8-D42E6EFFFF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DEACC18-E79C-421F-B27F-06F50A59932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DA372A-523A-46BD-8241-91E55A312C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A74F21D-9E11-4D21-A9D9-7683FBF1F88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D61308-4819-4E2E-BAD5-D32838FBB41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7CFC44-0D92-499E-BED1-AA88F16319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2FEAE6-DD16-429E-8050-F30F1677AF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0AF8C8-10B4-4848-94F2-92749572E8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647DA08-0B21-41BF-BB97-6577E937A2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A32173-4857-417D-9ECD-712F46A8AC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018449-AC32-4F7F-8C99-5BDD76EDF51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2F3E706-560D-432D-A010-4FD1952A1F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283EB7C-DC13-4AE2-8361-7793AE2535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F003BC-19B3-4DCB-899D-2CA73B47A5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9B72BA-B143-4479-8499-A043F98318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359DE8-6A58-4065-950B-86B5B96F60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56DB07-1533-4D40-8D02-C506C16040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D6BABC1-0FF6-4AC5-930E-4BA89FB8DD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8E3E777-5422-4979-940C-A8991FD3F8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A07525-3B4B-4837-97D7-50D359FF3E1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70D254B-F43D-4CA8-9118-93C76FCBDB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3BD9EBF-AC63-4B0F-9CDE-385C3A9A9D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CB9FC2-B1BE-46EF-B6A2-08CEE5FCB4D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04BEB02-7E0D-4E88-B42B-934F1707FC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4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92FC204-F233-44A0-A284-DDC96FD1DB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A4017F4-D1B6-4A3D-9858-6A6E5D6A4F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1E09F2-0986-49D7-A417-D8B93BB89B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9A8277-E785-44E0-B15A-4A73CC0FCB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7EB9CC-85E0-4568-ABF3-DD7F1B849D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6B92E60-5F3B-44E7-95EC-96B6C1F2A46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A51759-6189-47D0-BFB5-B3D9C7C54D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94119B-E6E0-4DE3-ABED-1CD622C1A0E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03B3C66-8527-47D6-88E1-AB651907489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28E9C1-4124-4C5E-BDF7-FCCC1EB33A6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5FCEA1D-0CC9-45E4-8E35-A4B9D25E97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8DF7BE-407D-4D37-ADBB-82A5728855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5E57D8-81A8-4064-8E3E-6D6467F85CA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1BC8F5-7DA0-4666-BCB7-B0708A6A7B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74C131F-C3F0-4CDA-BB01-072FCEC3D1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D555A8-8FCC-462B-A52B-2B95B9497A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0622301-4217-4823-93C6-C96ABDBB27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8D17CC-E7E4-4693-B237-EF940DCE81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C3453D-2CAE-4198-B2E0-2A7BF743A5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D9F663-BF1D-48EA-B242-BF5C5E7F3B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9B55C7A-610F-4548-83B8-6E0774F101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9814A2-FAA3-4562-A4C1-A4F8395BFC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F5AB19-7497-4750-89F7-812A3CADD9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A5DD63-A4C1-43E2-BAB7-E8D75EBF7E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96937B-228D-4180-8520-3668165A0E6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4F1768-90CF-4387-B180-36BF20AA73A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1095975-111A-4AB6-9141-795D8E7C8BC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4A1E89-4D92-4FDE-83EF-00B32B9C2B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1638B3-E8C5-46AA-B434-CDB3F938E01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A70637-6B03-4919-A520-A0B9066000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AA521A-38A2-4F3B-8B84-7DAD2A6360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FAB0C1-04DE-4CDD-884C-06F2814091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3467A6-7D74-4CBD-B2E3-B7DF8485A9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31D26B-62A7-49A2-97D5-144CECCF30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BE34BF-CFD7-4D54-83B1-87B542ED46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93067C-DF8A-4B63-806D-981404847F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B812ED1-C5C0-4E49-A3CF-FFF486D4E6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55D8884-B283-4A71-8389-E1A7A518D55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D63D700-810C-49A6-B14A-75DAA5F9AF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B1101A-1C25-4A71-A78E-4BB0CAA2DD2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6F7477D-6875-4CF3-B61C-948A85F57DA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6113AEC-DECA-467D-892B-3CDD9BE5B25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3B34B1-5698-4CA3-9987-7624F481D2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49F67EE-21F5-411A-8169-A1289332CB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55F3B7-F51E-4180-AE3E-046E692A4C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071566-3B87-4508-A48B-E02B1F4225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F80645-65DE-46DF-BE36-C65A7AA4C3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6095DC9-CF1D-407D-9AAE-86F08E899F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A07D06-FDEE-49F7-9978-CDC7B5EC7E3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8922F8-DA8C-482A-B4BD-06569F41D7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6F82D0-A1DC-470D-A2B2-C1B6DCDE8D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C2C10A-0F33-49A8-99BA-52E4FC8D8D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720DFCB-D8E9-49C6-A382-6D5E98AADCA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647F0F3-5837-45AD-8739-079708579E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DF0BA02-17AD-4D65-B177-5DDBA2BF30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04ABCE-C6ED-4959-8AEC-F6E970DC6F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AB1C5A-6CFD-4326-AA30-18501937E05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0A31A74-F9E4-4FF1-A0ED-DFB52630FAF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A94D24-F5F8-4214-A7ED-FDBCB9D21B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EE087A0-5DD2-4AF9-B5CA-6E762E8F42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BF7D98-D28A-4D90-A6BA-DF9A5006F7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F3FA90-3ED5-43F6-BE5B-98FDE43C97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F30B25-FC9C-4FDE-A621-0D6A910100B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225548-0710-4A67-BC47-6AE09CB413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7357F50-4441-4814-AD41-3C57F0D6C77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DF65C1-2F38-4685-8A5E-F4B4A56A406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C15563-33A2-41D5-A84B-DCF317DEBF9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9B5710D-59E6-4224-B05E-8BFAF42B953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5C5BF80-FEE8-4D53-A718-FB45B2E003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CD7EEB-D81A-46E5-9D07-5A400FEB5DE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5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6FC211-3764-44E1-85B9-F10B98581F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CCCC4F7-BA3A-4EC8-909B-78355C805E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C85ED7-0947-4C71-8964-803F572838A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BC6EBE-B6E0-422A-AED6-14F266F742E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D9B676-7D29-440F-8309-2DF9E1437B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579D8E3-DCCB-4A06-94C9-D529C91154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5F3E47-5C78-440B-AE7E-B95C6A376CA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8AC11AF-9A66-4403-A5CE-258948E2BD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14D4980-794E-462E-95CB-79185EF6917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C875A2-4661-4632-A39F-EE63FD6E48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9862BF-0356-4465-B950-62B2EDEEAE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8E2A3C-FA78-4B66-99E3-03101F604F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401BF9-9C84-4CB9-9783-94BF6FAA4E5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B0F77F-9772-45EE-B9FA-EFEA669A9B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6EF43B-FC65-494A-94CE-DF01977F5C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69B5F0-5D7F-46BD-8CDD-BD128E365C4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E9D1B4-821E-4346-89DD-E2689CE12B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C3C38E-0684-47A2-9925-2DF2AD3AAE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396ED9-CCE1-4863-9BC2-0E1B9B64E3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8CAF08B-EA4F-4D56-B052-AEF4E198E6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80E4003-C67F-4707-9EA5-FC05DDCC78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917F32-57D5-4EFE-ACDD-E5D8BF36B3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1C8660-9B15-42F1-8AC7-1A06B7AF46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98EDC4-2C5D-4739-B29D-77B0A7921E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5A8EDBB-576D-4478-9F88-D6B65E374D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A64A64-9990-4EB3-8ACD-17F054A51DB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134A8F-A7AF-4835-9FA3-54F1BD8BC9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4ABF09F-2A8D-4CC8-A5F4-5E67D77C59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D02A28A-47B8-4B9B-B670-1B08049E29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23041A-9951-44C4-B007-377BB78803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5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4FED62F-479B-4944-A689-5C4AEC9D24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7E6C82-6048-4F10-B9FB-D9D62B86CD5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48B45F9-1745-4828-A880-F32391DE36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376157-28D2-454D-A25C-EC620126F0E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5039D7-236D-43F7-B89E-A3FD4065097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E80B2B-0A9A-449D-A117-7057707A8D1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FE1116B-D4BC-46B2-A47D-F0C6AA0B602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5F81426-0814-4ADD-B035-C652552A7DA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0D478F-A2E4-4B5C-B5E5-CD9BD72D07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618C42-D937-4D8C-BB98-0E544E2F40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9A270B7-FC9C-4655-97E7-E95C7EDB65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ABDE5DF-F9C9-4356-8858-1F5A2CF826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A9EC7E-7728-4152-8B94-ED327D8D50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CF1E4C-A7A6-48D4-BBCE-F54F9487B1A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50F1AF-2143-4238-A015-9D13661E61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318E0F-260C-45FF-A756-8171DC7375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B476B7D-6CC5-468B-831F-7822EF5EF4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CF8E4CD-46EA-40C1-B756-DAA98F1C13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EE3B20-60E3-40F2-8815-D0C55710DE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6C8311A-A06C-4D32-9FD0-7DEE69FE320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4592CE-660A-4B7A-8740-0FA66BBB6C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E295FCC-56C3-4268-8DF6-17884AE938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67FEA74-D42C-44ED-A41F-A6C747DBE95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0EE46B-9DB4-4B8A-B21D-AFBDCA293AF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5C3778-4C0C-40B8-B002-EC375C73D0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AC5501-126C-457F-8D5B-28D6E63157E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E29F44-BAC8-49FD-8C99-E38C47854D6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7F8FA5-AD51-4840-B8AF-AC6B34B346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D82CE7-F474-4385-AB37-087BEFCCFF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36E1E7E-A89D-40EF-97E5-B9269A189F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743334A-2210-4915-82D7-6CEB492BCC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A61888-D908-4799-A9A4-C8B5AA4A4D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5CA873-E110-456C-9148-904EA09EFB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C8EFAA-318C-4B1A-915D-2B737E44DD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9BB290-DB33-437C-B54F-F757BB6184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F1FEFB2-CDAB-4605-A2A6-771CA475D3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9A2FEDA-D57B-4815-8B7A-024C3EFE6C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37D4949-90EE-45FF-A879-2D8D037472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B4355C-6BBA-4EF2-975B-2FC37B66E8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A596F0D-80FC-4649-9581-8FD43DB8619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712402-7F4F-4A62-8328-52A78A05CA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8A3030-43B9-4438-BAD7-09ED43A50B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5DCF24-F786-4020-93DE-515CFD0D357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739CE4A-47D7-448F-AE29-E95874CE0E1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C2E29A-D974-4EF0-BEAB-4F39A9BB05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CD71D3-3166-4199-BB4A-CF83F3B9D2F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6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E6059F-DCBE-491C-BF91-1DC817FBBE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4E7C0B-437D-4DBB-9216-B9AA3C3B95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91E3A8-3B86-48E7-9292-8E89319B2C9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653AA4-59BD-41C6-8040-D9325B11D4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28D718-9947-4D72-953B-46BF9F0B53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41D7B8-88FD-4A2A-A4F0-BBD6863FB01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6CD34E-7FE9-42A2-8168-2695AF97AA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4DDC55-A68E-46F1-815E-A231CDC667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7875497-C223-48EC-8220-7071029897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6A55D3-D9CB-4A50-9B6D-4776B2847A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6065E6-9167-4EA8-80B2-ADA07AA372E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5ADDA8-1F6D-4D2A-8E12-5B5558CF65D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01CDDCB-3684-4E6A-8698-3D6E6A1D8C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DC5F26-2B39-446D-9562-D3723E6EC8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901F5B-7EE7-44BF-A544-2A6F2A5676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F9C25B-E6B3-48C9-8803-E9E8D3C94B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5038732-845E-4D51-A415-CB3CEFC0B60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1C20BC1-0265-4424-B7EB-987739BCF9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5B1FAF0-7202-40B7-A578-87F6B97BCA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ECB682-2C5C-450D-A28C-3008AD04DD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0DE605-AE08-42E4-B05B-648CFECA22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AAA9426-30C0-4CFB-8405-DB43D9FCE5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9973AB-1AA4-4EE0-B835-379CEDF94B2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62E8B59-DEFF-42CB-A808-F19D74A826B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A462D9-CF6C-4137-B8EF-A7E5FF8037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2542618-59EB-4D51-B6DD-1741B5975E1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0C7511-A14C-45A5-BDCD-CA1B744ED4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5F7B20-D829-4DF6-AA7D-A47351DA88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54578D-F14E-40CC-9B37-58C77C553E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9A5900-3362-41DA-AE6F-00C7DE3EED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7F0107-5F3E-4E80-9B2A-53BEB6153A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5566FF-809B-4887-860D-766297BB27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87F8B5-B99E-43E8-A571-6DA8754CD42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F132AC-9494-4DDD-9BBD-F07B178565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162574-EB53-432C-A10B-BA0F03D678F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95D812-2C75-401D-B984-E7A545FC41E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18C8E61-E619-4CC7-A4EB-61AC24D1AE7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D12C90-F57F-4830-AE6E-D39FB5F551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36244A8-AE6C-4F49-A783-F263B86DF62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F5EBD1-F4A6-4633-8BDC-729654F827D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8DCF5EC-2389-40AC-8F0F-2B34B885A04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AF9CD8-CD55-4A4A-B6E1-3E8CA07BE65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B41785-3698-4261-8CEA-801D2754FC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3C168B-E6A8-4575-AF24-CD97DC544A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CE36D47-463F-4B2B-B587-2E13ED87E0F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6FD63E-759C-4678-80CD-7809E4600A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C5D570-26EC-4620-8C24-F6BD6AF4778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7999104-71B2-447F-A071-F342044E6D9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6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F3B9A5-34BE-48A4-9442-697B0F424F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ADEA8B5-1564-4921-891D-6983854E72E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A0C46A0-A369-4526-AD7D-5CCB1B4702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4ACF6A-309A-4BD7-8962-A6CA4B45B9A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84047A-CC2A-4128-AC40-8F96145C849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E515B32-D0E2-467E-90BA-03CA4C0845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6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81FFB8E-B3B9-4930-B59E-B9E38260CA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DBF51CB-B1F5-4422-AE80-FB67170E21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5F6180-1017-4DF0-AAF4-42C721A722A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4A57BB-72CD-4BF3-862F-26D20EA049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36B0D2-B62E-4E10-95E3-6DD3AD75B8C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6E43A8-BD84-47AA-A1AF-71F030FDF8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9FE0CF4-93F8-4950-9DD7-24EFC494614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97D5AA-4D8C-4E65-A39C-0B74FC1275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633439-549F-471D-9B9F-92F6239E95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20F7F2-9DAA-4AC8-AB26-52F8C96527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630DE52-7BB4-4E0B-98B2-D2FB3C837A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7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B9BD9E-6EFE-435F-8232-57C993CF9F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3A0B96-B5CC-48E3-A50D-9E45C8C7B7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7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8537F9B-076B-449F-8808-F84EE7F568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252812-3895-41DE-9BF6-D123CC2600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069581-ED82-44D1-BA0D-627AAE89B2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59C542A-BC2F-4744-9837-EDF30B1332A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9BC0A11-4812-470C-8DB6-3E678BAFD1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C5C698-3FF5-4B84-B4A6-021A546C5BC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B3156F-73BC-4650-A378-873E46C45F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1F298C-91B1-4172-A5E3-0008D86478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97E35F-7C8F-4B1F-ABA6-5E8EF5F7E8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0476CCF-FACE-4812-AACA-0AC1E4F9261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B92FACF-7F7C-4F80-AF9D-311C9CD3DB1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985CE4-EA4A-4045-A601-696F0C0CA0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437D66-2677-4633-B354-A78994BA43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12DBEF-7231-434F-9749-F8CDB0FA970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F7D460-7B1B-4F76-B80F-902E801742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7A048A-DFFC-473E-99BB-332664F33DC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1C08C01-79D2-4DC9-B6DB-E2C3939AC2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263C2D2-1732-4B90-95D9-03F982282B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625C42-9FDD-4E0E-B170-854B324E00B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015F197-9CA9-4701-A8FC-C1CA7FB23D9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AAB6D5-DB93-4EE2-84BD-09DA7C37AD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757EA5-C49B-47CE-9A97-2A5F2C3D97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4FBAAD-21C6-44BD-B598-FC3662E5AE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EBBC26D-EF12-43B3-BB6E-FE72BBC353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224F22-660A-4402-B359-BB9FB20FD75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1220A4-7049-48F4-AD7F-02762AE057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0DBCAE5-B3BD-4D9B-B294-E78A85B9FC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47D6EA4-6211-4991-9C56-F48BF66344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26349B-A5BE-410D-A762-042044F60D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B6CC554-676D-49D1-B086-DBA6151D44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D0CD05-A834-4911-B5A5-D8F95D0830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297462-9E93-4110-B3AA-A411DEC34F1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94B0D31-8D0C-4C11-8DA7-031D0F3FE0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B33B1C-7201-4557-8554-296DA978ADA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50D7B5-93E8-4F4E-A9B2-EDEBE85F3BB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1CF8801-D253-4B66-B6C0-98D0F0DA72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BB7FB7-04A9-4D02-9AA1-3E11DB86FF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54FF73-DDB6-4D9B-85E9-0AC2E3A000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AC814A-206A-4664-B5CD-F8D83EE2DD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12070D-431E-4D11-A19D-2C412E231F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D3855B-F793-43A1-BE60-4FA16DDB2E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CA5C69-5903-475C-9530-1018E723C7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7F155D-8097-4CD8-A72B-E7218440BF2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82D4F8-8866-49E3-B5E7-9C3FC77364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BB08C74-801A-4F40-A1F5-2BF4EE00394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B505D98-834F-4676-B1C0-6BB63071B0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B01BE1F-5C88-4651-8A3D-0A37F551BB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733736-A4C8-4F46-B4FE-DBFDD5A4B91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A729B9-4ABA-4C9E-9F24-0CBAC6045E4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CBA65A-4614-4DE0-AE29-F43B13DB6F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540FE7-0243-4A68-AB65-661A1CA8C5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D0CAA4-15D4-4C04-9455-AE80C15359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FD5B3F0-373F-4A60-82F7-284E0CFE2F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CA544E-2344-4926-92E5-6A42AB5B58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1A3427-7BE7-4BEB-908A-15D00F76BA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EB791F-7B6F-4461-A712-CC950485DC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62512D-F255-430F-8132-27B5B226863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F9F0E5-29D5-4B46-AF69-48B30625094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746B25-EA88-4314-A911-91158B1185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FA5A2B-6916-4095-8111-CE58CB1411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F07B55-64D1-43A5-86A5-6A91C99454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C5A94F-94EE-405C-BE92-685E1B780ED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23C209-938B-4E9A-B006-8899C6650CF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3F30E0-45D8-47C3-917F-D8084BB493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E151346-D3D7-416C-90EA-457E545EB0F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3A21A86-0ED2-49CA-978C-96ED6AA21F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51699B8-D82F-472B-B15B-FA5274E7D8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72D84C9-5B12-45FF-98E8-283871C8AB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18CDA8-3414-45E5-BDED-B260F76BC1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7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688310A-6FFC-4E41-B405-369E471459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7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6283E4-1944-4238-A896-0556293CFD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DF30E7-60A8-4487-B86B-C2E524A3AB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391141-5106-4F31-B480-2B28CFCCFA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05D90B-71C9-4C76-8076-356B6C6720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19AA4E-EE4D-44B2-AF0F-A8EF921F64F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B980B7-2F30-41CD-9227-177A17D80D1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55503F-0F38-4D88-A63B-65A337D0C9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1A61610-C737-48D9-A9D5-4EC6B8E1D6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721262-0A24-475A-9EC6-4D4C8ECE65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7C049D-1F29-45B6-8275-754C22E9EA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65AC7B6-6535-4B8C-BE45-A210294CAA4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43A3D8-D303-4EFF-AD65-C203E9EB88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6EDB7F4-3E2F-4823-80AE-5932C807A7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403A94-F42E-438B-987A-8D77EC82BB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B2842B-CD5A-4379-AF8E-2329B906C0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2BEA0F-E855-421A-86E0-EEAE5B71D6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7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044C27-FE6F-4DD4-A432-7EA7A4FCFB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7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B146F2-1421-4BA9-90A8-4A4AF6B621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F3CB465-1696-4BF6-AEA1-E4FA66F838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69718B-C5A9-4D96-8F37-1981649ED4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523234F-8F8C-4624-B9AC-2FB301AA2A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253081-D607-4483-92D5-DE5BCBDFC1F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1C1DD2-959B-4726-9D1A-B99C94C533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06CC3D-80A6-4947-A1B2-E4EE60E85B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BF3D0C-8E18-4813-AD28-71586083CB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00EFEA-3509-461C-B3F4-FD54B9901F0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1DAE5E-FE55-48BD-9F08-60A4A77ED2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504C5EF-5190-406A-882F-8155E2EE08E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DF5A05-2BCA-42A4-877C-2E79F228E8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87518E-31A2-4AEB-A778-9D90E47644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4C06D08-AAAA-4FE3-B8BD-B86F4F37D0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DED79D-0B45-4EC5-B40F-859608B82C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62CB22-D760-4B1E-9FD6-C3D30E1BD4C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3759523-FBBB-4632-B67D-FB36D84996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04BC29-7964-405B-A5A2-88FF33AAC4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6A1B882-A7AB-46F4-97FB-13ECAD2445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E8C1443-0351-4748-B0F5-DCA20B4BA5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C6EF00-D3C5-4A4C-B7A4-F6C39E6CA6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5E925A1-DA93-4251-90A3-D5E8C5DBF3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42E077B-EB34-4153-8F96-1D2A5CEA7C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68EED31-B262-459C-A60A-6537416D44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96623F-0E10-4164-B0E8-87F155EDE8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C6F71E9-5C5F-4E1E-944F-ABD2569B3E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DE14BB-FFE8-4041-9F6F-F81D7025EB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99B422-D4E1-4EEB-86D3-7F0900FD01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BC4871-E276-46FE-A936-717C505E41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778881-8103-4511-87E1-3F5471C2EE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D22D23-FFE9-4309-AE98-B8E09FE83F4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8EC8259-06C3-40D4-902D-53F1F6DC59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161278F-CEE9-492D-92B3-C0EA2F7D84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024052-885D-4860-97CC-70B8F3C87E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A5A3D5-7C84-4BCD-A4B0-E46B78173E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3F38D7-E5F9-4E08-9790-928CBAB316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BBC25D-45C1-47C5-A4C0-1867C8B89A2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0AA21E-CD45-4760-AA18-6B73620EB7D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2FC7CA-9826-49DE-958D-18AB93A7A9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92267A-7E5A-40DB-9363-CA86F28060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AFE58C-38F6-4542-BE45-440EF7944A8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586D85-CA67-4ED0-A7C6-E864A99A95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97ACD6F-9130-4712-A934-9AB71EC024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1FD9D2-277A-49DE-8207-460DD589A3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C90B0D-DCF7-41EC-8672-2D7E0FE5122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F257ECA-8648-4E05-8E60-3D443C6107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7644B4F-45E8-4003-BC03-1EC7FA4E960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6B60B68-0FB3-4DFA-912C-78AF3B05A50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FEE829-A39F-4424-AACC-B07BD7F179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6014227-02DD-4898-BD08-8905036D49A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9191ADD-D184-42BD-A4DA-A3B3EB18EC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C5CDFE-23D0-47AD-AA2A-4FE3A952CC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268AE7-5535-431A-9644-7F17F80D027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F3D619-4580-436E-9017-E50CC24DDA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BD6498B-2766-40E5-BDF3-ED3F401304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C4DAF7-2FDA-40BF-950D-76B3D16EF81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D75932-4C20-41E3-9716-3ABA1D1C77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B5EA34-6A8B-4231-A1CD-669B7A81CD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E3F5646-0138-47EC-814A-0AEBDCCE95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ABC2BDC-4100-4BEF-8B41-9D83FE0E6CE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F0FAEE-FD3A-4771-8BF6-2C538C4B9F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343757-C4F5-4B2A-966A-3300846CEC6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8F9B10-E85E-48F2-B06F-A9A7B921C0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48666F-48BF-4DEA-AA3A-79294BCE44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33EA11-AB6D-4F40-97D0-286CC2306D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3DDDCA6-6CA1-4AD3-B027-CF2AE260334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46E986-10C4-4759-9A44-AEB0EDA570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0753B5F-A2E1-435D-BD4C-D45E7BB72F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1C3B99-16F4-4A7C-B8B4-FCAADB38326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9284AE4-DFB9-4264-BC7D-0A4E6EA6334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74EC70-228E-4FCA-9EC4-D314469038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6B8C54-128A-489A-9BCC-E61BB3AF82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0A7142-890A-414D-8CF8-BD01C4F95F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0EC3E3-C8CC-477A-97F8-B2CA4B9296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42EA037-A2ED-4B33-8944-9FA78F1091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C9BF80-02FB-413D-82DA-B007BFAFED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9DB28D4-7869-40C9-A412-EE75A1321F2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2E2E170-38FB-4069-9249-715CA3C5DB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41F581-D740-4B78-9EAA-4E69A4992C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064BEE-910A-4FC9-9434-275300ADA88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A146CC-3F9B-46C4-AE73-298EDD5705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EAE776-5E01-4F74-B1AC-14A2C07F14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9BE9B1-A2CD-4AE7-9320-6A72573F665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C6AE46-DB88-4FAB-8BEA-5A782A7926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20184C4-EE44-4923-98DA-8EF507682D5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7F9007-2BF5-4741-A251-182B85B22D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08122B-CAE4-4B6F-931E-646F2A2DF1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F8E8075-BEEE-4885-AA71-4873A9BA29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AF3B1B-58CE-416C-B417-E6164955159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98852BE-DAA6-4326-9A43-84AACE01EC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B187FA-3077-460C-8B3A-6CA3B0A656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E62F3B-2B86-454A-8F36-9F5C350F0B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4C886D-337B-45DE-97F1-5997D42869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A492450-4001-4B58-8353-D151F8FC83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D756BB-C146-4228-BE5F-C47CD2E2F8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F98E39-90D9-4E81-8A33-B921204CED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AA1006-AB57-4EDD-9E19-AAE7D7D51D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D2FB328-0B41-4B95-907E-2972DB6AB9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8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87B71D-34B3-4B25-BCD2-64DE38A1015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B9C3F14-A0F3-41E3-B2C7-18F9EE8579A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8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8A74D4-A926-4245-933D-F7B1248AAA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7A136C-D93D-44E1-9B87-ECBEE0CCA2A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1F2A1AE-2BF2-4F2D-BD98-B35302F85D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50ABE8-BB3D-4D8A-861D-9E0C8D1903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0F765A5-3C44-40D7-BD04-8B23573B29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D4AFBC-65C4-4B55-B440-470DDED7D54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0A8D4E-32AC-47F0-BFB3-5E4C08075F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60D1AB-1A80-41D4-918D-819EC962B11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353E74-D53F-48F7-B221-8BC99958B9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8AD3CA-45E5-4306-89F6-7F736A97B7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6DCE96-78AD-45CF-BE9D-77E1BCAFD5F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8BFF80-00EE-4EE4-B2BE-656851D6D9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099C1E-82EB-4F32-91A9-98C48257B4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396FE07-5FB9-4081-87CA-026346FB91A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734A2E2-0FE4-4198-95D1-337BBB03A5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33879A0-C98A-433B-990F-19340FCCB0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554256-B570-4C6B-9356-E2628C8791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63FE1B-3D9E-40DF-BABD-AEB00AF57B3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8C67F4-9C18-46EB-B971-E19C342D11D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E81AE46-106C-4360-96AA-C8D3CF1C8D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5FD05D4-FF8E-4D75-8911-36CB7B92121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6A4573-2B09-48C2-9BEE-E07E3FE1F6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222264-6D70-4597-86A3-7DA2895597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5D7969-0A4E-4AD6-A69C-F853C52913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F9DBB6-BD0E-42FD-9754-928D038B95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02616B-0ABF-43C6-BC49-55D8583C8D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4C35E8-4D75-4ECF-8233-5D556EBA7C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9C0B31-3648-45DD-BBF1-8FC530EE858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E23C15-D4FD-46D4-B42E-D50BAB626D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A8526C-0880-43C6-8BE3-6F2561419E3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192C50-25FD-4BF9-A019-8244A2A400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712653-633E-4BA7-B47F-F95775B28CA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5EEA40-5531-48D7-AD5B-F4BA392826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2C6488-2F4E-4E07-BC48-0C7A7968C4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EBE7E32-D959-4690-867A-2D184DB6C6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0E6F51-15CF-43B1-8C8F-497269D77A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A678A8-1C65-4D37-825B-1D7C2BEBB0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F3A2945-16AB-4567-86C0-4A6BB89940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1DBCCC-C856-4116-BBA0-310EB41044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E8CE46-78B9-419B-9E81-2983C626D10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762FEA-0231-4FFC-BFA8-F681215125D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2423418-EB4D-4B4D-B8B3-E0A2138AC5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6B1CA3-D679-4C79-91C0-1CC7A3984AD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307608-FA8B-41D2-ADB3-1BB6A9E075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832AC7-0868-4419-BC7E-DDA44593B9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8C5761-6622-4CC4-BEE3-4E13D534E4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B3F0C50-CD39-453A-9338-DE4299801A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08D27B-08F4-424B-8D21-0008C11440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AAEC13-9E41-4D18-8CBC-8FEAEE7020F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AC734A-6461-45B4-B0B9-78425D76DCF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A00479-214F-4ED1-B163-06684610F3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8B3F8D-9316-4DBB-A508-2591422D18C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6C8D03C-771D-477C-BF00-F25D1C6DA21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62F96E5-08E6-4255-8E33-1D29A5E085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F722A5-13B5-4E6C-8FC2-AC7EC205B6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1D78D1-695C-41FE-997C-E3E36405073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24848A-53D6-4312-962F-68E74B9F2F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B128E6-6275-409E-9BF7-479A479BD6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6543C71-0A7B-4D3D-9462-FBFEFBF5B3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7F3C205-ACE8-48AF-90E1-C1FF61D9D6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DF48A1-D078-45FF-BB9F-27E2776444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84CC12-F75F-4544-A743-DC3C276D8F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4B8BA6-8B68-4520-B3A4-C3901032F8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E9D845-9B4E-4A8F-8C8C-291617E3D0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1CC8A76-2E99-4290-A580-9C86F8B004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84202F1-EA8D-4D57-9386-B0011AF884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8C6835-5ED0-43C7-B60B-F501E2BBF44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A2D0F2-FC87-4536-A054-BCAFEE0238C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33DD74-DC9E-4698-999E-E0C13B2E20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6EAC1C-BBCF-4D0C-B461-3D773B7F95A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AAADE6-7272-4EE4-B145-549F125146B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7345362-6DEE-4527-98F1-AA488B756E2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ADE15B-D6B8-44BD-9BAF-F8D759F30F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FB14DE-4201-4F6F-B36D-D903690A68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86DAC8F-A9C6-4683-BEAC-A6EC271A82C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01970A-73CE-4303-9082-2C0395526C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1D3C7C-52CC-48AB-8177-FA59416460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237A7A-29A4-4482-9370-98501268F1A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77D8AB-B5A6-4F19-B441-3C3249A15F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D1DE41-66E1-4905-B060-F026C0A267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A4995C-0505-4512-B28B-15FF9CAD2B4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6D5F8B-71EB-4937-953C-568784C532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1FE4AE-658E-4725-B494-913EE5A2CB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1BA08B-6B6E-4FAF-AAD5-5D4DF34FD3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850072A-45BD-492C-98C1-D3E3D80E67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F64A688-14B9-4F8F-B2AE-0B724368FB4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B796AC-D055-4F73-B3BC-A9E71C3148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FA9913A-BFCE-4118-B64C-6670EFDBE3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784BC9-87E9-4D18-9137-D603316877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1B3ED2C-79A2-4AA1-B778-A3830815FB3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0C8DDC-7B2D-4BC9-A650-91973FAC3B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9F67B5-04FD-4D6D-86FC-8330633A91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B0AD15-2017-498F-ACC2-FC6E257A361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22E9B3C-5545-4F9A-82B8-DE0A5D18C6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4B0B53-D92B-4CCB-BEC4-E0E8CB0A19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E9BB260-20E1-4DFE-B4AE-46FA4725DED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5A7750-7B8B-4C15-904D-F5F417B72CA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473AF68-8652-40EB-BF1F-9D2564934F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9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5563459-A05F-49F8-83AC-2ED8FE2DE3B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EDE46E1-D15B-44DB-AC0A-24B1BF0AED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9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FE4E7F-37F4-4E73-AD4B-078A625D6F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E8BFAB-EF1D-46CC-8611-C1361D5603D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2B9B80-CBBB-4C69-A5F5-C52E77759E2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C56F0D-E32F-420A-97C4-827EF81198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FC31B4-3A07-4C20-A92E-051AADEB4F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8301FD-B2B4-4C1A-B078-A0C43D36B5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DA1FC7D-500E-49A2-955D-5B13B1C295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FC6027-AE05-4976-AA7B-063F55CFF2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AF3D552-DECE-41E0-ADF4-97693EEA4E6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64BCFE-14E9-4456-8404-FE12F84B3E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1087251-622A-462B-A72A-BC1FEB20DA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CA32CE-AB7A-44FE-B9F8-55B0F20E53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7B453FB-76C6-4B8F-B839-8BD4C383686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B9030A-696C-48C9-AF12-91EB73CE00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392ADA-96F6-40DE-BC37-279FB443AD1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212C7D-4255-4FF9-AB59-3CDA52A8C4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4A46B6D-98D1-4D25-9122-FA91DA7E769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D9B70D-0D51-435F-A257-164724173E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897976-E262-4100-9549-F31A718A3B9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7D24FF-5618-4A55-BD67-0DBDE5B431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91E755-53A7-46BD-A54F-A3C3A1B6A42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66FE65-B4B7-48AD-9446-6FFC0DCBDE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5073259-F2A5-4671-BA94-B942553D44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778E5A-0B92-4DB5-B00F-E38234E01C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F60F1A-A674-47F9-A6AE-2C61ABFEAC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683A3B4-EF2B-46F1-B17B-7FDCC88DD3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6B1AC4-5F78-47F2-BBBB-9B3BB0624F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E61CBF-B062-46C9-ADEA-E0DAA46E1F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88016D-C90F-408F-974B-A997BBAA26D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2E62C6-5A35-4B39-AE1A-A3DD870E641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AE21A6-23E8-4FAA-8A03-EFA34CA375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BD8B2D-0DC8-45BE-B820-6A7B1BA976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996870-5381-42CE-AE5A-C4101899C6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1427DC-B5F8-44EC-AAFE-DDB2E9D828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C7075C-6C70-4BFC-AA78-C2FBB35EEB2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7A605B-3588-4C72-8EF8-A72A4E85854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2ACB71-94FF-4B12-A356-067035D180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C4FD72-8770-4A78-A4B1-8F0A7BBD091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242CA0-5B66-40F2-80D1-DD0ED05F91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8941A34-30D7-4FEE-850C-379B6D9038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BD8E19-8BC6-4A9A-82D2-C5684AD9CA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64527C-9527-48E5-915B-83F3049E968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A490FD-7082-4144-98E0-2EF6C3294E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5B0D9A-5D43-4D2C-946D-D225FD7591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581026</xdr:rowOff>
    </xdr:to>
    <xdr:sp macro="" textlink="">
      <xdr:nvSpPr>
        <xdr:cNvPr id="10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189DA6-F5C1-4922-ACAA-8715F901A7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740C3A-9B2C-402E-81D8-797CD7D9E98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CAF60A-616C-47B3-A0BF-AF00101DD0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B752584-0968-4FA5-BAA2-49B920F6B6C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2F5C049-414A-468B-B334-D755A0CA74D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A889A8A-BE10-48DF-A7A9-0D519CDF9E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47AB6E-86C8-487C-A415-3F647C2BEA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A56359-559D-4D53-91CC-A814053265A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8DD5E6-2FD1-4D48-9BEE-E8F71E2EA4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2A8C0D-6CBE-41DA-B598-647BE0BB9F4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581025</xdr:rowOff>
    </xdr:to>
    <xdr:sp macro="" textlink="">
      <xdr:nvSpPr>
        <xdr:cNvPr id="10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36B419-D2EF-44C5-B16B-5367BBCF96A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620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B137473-A378-49C1-8577-94CA4AE9616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6CF26A-3490-4B36-80A7-5D0B01D2B54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F8A9444-844E-4CFD-9A5B-74667B0E311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AA43880-196C-4B8E-8569-DAAB34DE50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CFB71EE-F803-42FD-B5DC-305EE176004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19F9F0-1537-4AB6-85CC-533E59D493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A15BC1-D45B-415B-A422-D555A83856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23139F-C9C7-4BBD-8317-0C6BD56AC2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B0E989-87F5-4394-AB7D-85C0D070CD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B5862CD-B738-47C4-AD01-D23956E40F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1B43D4B-A262-4C41-8A07-77296812A5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EA8F22-3B6F-4D5B-BF67-E54DA2F80F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55D112B-4D4A-4B3D-A0E2-048A428BC5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3EEAAA-1150-48DE-9A74-0A03F2130F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9324D92-7D02-491A-B31C-176E7753E9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80C0E3-4F27-42D3-9D84-9FD007881C1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D8E4D1-3C31-417B-82DA-C1909934F3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272D7FD-B2C0-4C9D-BC5F-C6970B5751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0E797C-FE59-48F9-BF4A-20921C9A21B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9BA1D7-0B8A-43B9-B3C0-89496FF559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6701B3A-994C-4658-A5B7-CC8879E377F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3FE8EE1-BD13-4AA8-8743-7E7D87B4E25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61131A4-2D86-4694-B32A-4AF6681EA4A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474F619-5EED-4365-A65E-97D74D9EE4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74FCDC-A176-4C07-B988-B8E3FF670F0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714566-994F-49F4-ADD9-EE4707DEC3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8081E15-DC5A-4224-AA4E-D82EFDB77C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4FF8069-C00E-4754-BA38-D3AA919DA0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A852747-8678-43C2-9D27-FB482D555B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2264AB2-837E-4AA8-8938-45F748F413A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D4C8D00-E44F-4647-88B7-3921882E318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478F83-032F-4F1A-BA99-7F7AC9D653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1CF453-63B1-46F0-9A7F-2D439BF7BE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8CFDC8-6296-4E09-A49E-E399917A6B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49A4F1-721A-4000-842A-FF942FB7F6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2353DD0-B9CF-4EB0-B074-E2251319B0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195978-D4A5-4FCA-9ED8-F91A7ECFEBD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4BF44A-78BD-4297-AEC4-1E7EE015F6E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CE3259-DC8B-4E57-90A7-CB3407F89D9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703D631-59E2-42DF-9155-786FA58E4A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1CA006-3152-4AF9-BCBC-983A5E8DDE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CDEF59-54B2-4839-8D94-71E4DD4DDF6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F74040-15D0-4F60-95DF-562DAAE839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0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D64DAF8-FF8C-4D80-A064-45B5103DE4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7602A5-34A1-44B6-9F56-47218D1DCA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0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85E8390-0CB8-4C08-B872-80ED8BDCCDD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3C0DE17-EA3C-42C9-B967-4CE1B9EDCFB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5707D79-CF07-4CED-AD4B-96649168B5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7D9B5D-166E-4519-A189-4ADA6F7279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0E545F-06B1-4B34-AFD5-44CCBDD23A6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8162407-6A85-49EB-8577-F477B016835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A3AB8E7-4AEB-4DBA-A664-0890D5D4CB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E390028-737E-4630-B7BA-4A869465DF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1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C78FF6D-9A49-4EA8-9DA0-0E0E27DA881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1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5D96223-42A4-48FF-96FF-0A9B8D79AA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1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1DA7CD3-A952-4E1C-92D3-8D6ED7E863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1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3AD027-8666-4BA8-8813-7EEAD89B38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A63FF96-E0E7-45E9-B9D4-07E347F37D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A6A681-85BC-4797-BAEB-7C44C1DF32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3D86CE3-FA92-4106-9252-A6C1C98E8B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F157AE-C3D9-4FB6-87ED-22ED54ED57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2DB8B0-CD00-4902-8EA5-807FE731D7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0611D3A-3B07-4E41-B8EF-6D9ED2D2F2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18DE11-8D96-45C3-BA54-F3550E75AC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2419AA-2DF4-4CEF-8C27-C607A2F477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C6ACE4A-C987-45CF-A46E-CC94ED2B60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AEC1EFE-786C-48E6-A324-C01CB81EA0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0B7232-6E48-4145-9D7A-EE1355BFFE9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FF53575-C957-49C9-8652-1C08A422BBF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386F85-25C8-40DF-8164-3AC0D5C5A8F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AAE632-6CA6-4C75-9FC3-62D0A2DC0B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F04F83-60C0-492E-884E-7D6637082B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8E45EB2-1F5D-404F-AC7F-7FB46A26F3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CE3194-2E68-4102-B7D1-24D0DD0130A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891DE6-42D3-40E0-B2C8-A51DF54FA6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C762D79-75BF-4B49-9E95-668C5B213B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4058FA5-F604-4821-A91B-7E4B20DC2D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7E1FDC-12D2-4102-B33B-09EEB9EE90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665C606-5C33-4EDA-AE18-F7E302BFBD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C57521F-4A5B-4858-A1E2-FAC0735C06D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094DD4-B989-47AB-AFC9-BF6C82BBCF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1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E6DAD0-C6FA-4B0A-8D1C-BBC3C885F40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8E07C60-286E-4B97-932D-A27923CE90F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1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057EEC8-2CEE-4754-BA5B-25DEC4FF35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19E21C0-D98F-497C-A5B8-34830195F2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59369F4-9E3A-417D-8B2A-4AD770AAD91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D38B90-506B-4AA5-863B-3DBECF1FF0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3F16CB-38DC-4796-B59C-42BFC0032E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6DCAE76-008E-4E0B-A549-7EB59EF3EE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BC1123-761C-445F-B835-45C18566B96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122D37-4C96-4FC8-A9F9-A2CE9AB3592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6B2D5A-FD93-4762-94C6-8935B081F2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04D2E7-60B5-4F56-BA9D-5BA29073BE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3FC9C4-CB37-4309-A9E8-28D829DAA15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C5264A-08A6-4E29-864D-A37EDBBAC24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2BA802-4B0E-457A-BF6D-942088469D5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633E59-2E6E-4949-8D6A-34D1DBFB238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AA023B-85AC-4E3C-B3D7-1BD6986882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EBC7E1F-9868-4F31-911E-0B9C603368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B63CD8-0D7E-4180-B10C-EAA2FD0C20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F65F769-5D76-4F08-899E-AA40CE20BB6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A9E7423-6DB6-474D-9C03-D2807FC43E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A8345C-7435-4334-9F60-B78F4A27A9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8BE0DB-B15F-4991-B768-31ED5F0AD9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382905-A65D-4D4A-A6A1-7D0C7FC9E40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462D50-D055-4754-B086-ABF5BA4A0BD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2EDE4A-1B73-479E-B26B-D3020E5816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AFA5E8-E3DE-4BED-83E2-B57093D293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5DF589-6877-47FD-B570-6A12620D30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8BC2A8-BE6C-4B5D-B3B0-1CBB53DAA4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9E399B2-2605-44C3-ACD1-BCBCE2D829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D3A0C2-21A5-4E17-B07D-3FC714899E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F84698-D306-4DE2-A403-646356AD34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5B607C-FE20-42DB-A538-6D16BB1A49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AE0EF63-B350-4A7C-9C8D-BE88EC40EB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D648FEC-BF36-4F8F-80F2-FBCC568DED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BBBB08C-AC67-453C-863E-25FC8597A65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D59D1B-C97F-4724-9F7F-DC95176D11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A22285-FA80-4B1C-9E15-2E34DEDEC26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A6A5BD5-8B5C-4DB9-AF12-FC99D15979F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431E64-385A-45A2-8ED8-74570B95CD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D9EEF0-D10E-402B-AC0C-5D8E0B0892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0C4ECA3-FD29-41F8-BE47-157F657056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04CD60-FE84-4F5E-A73F-0009CBB9A5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01091B-7321-4C7C-A276-F8909DC6C1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6ADC1AB-A1A1-44B6-8F9C-0503130C5E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B583A7-CD24-4901-972B-5A750E1A43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4B388F-17F5-44AC-AE27-BBDA7B4AA7D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9EA6F06-D43A-4151-84A2-958245A914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B4D4DD-80E2-4079-BC37-FE4AE0D621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8FA950-5076-4EAC-9D4E-36B332BA68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8B39FE-D852-4E00-A968-E1C14174B5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DDC8E9-F429-4C68-90A0-55F096C401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EA5C00-B25C-4445-95F1-43AEAFD7F4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4328108-9CFA-4610-BA24-3B13C2285AE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3783CB-19F2-48DC-B883-77ED5E96721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B77BCE-AAF4-4E7E-B318-04713F0EE1A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96F05C-9D38-4897-B834-7BCEF1295E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90110B4-A364-4CBB-A2A3-645ED9AC271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3A4B496-FAE5-4E9B-BC7E-CE5ADCE257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DE0459-AE2D-4920-ACA6-BC075AB3C8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7E44E1E-2E86-42B1-BD95-65633179DB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1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45DE39-85C0-43F2-A0BB-2205EA609BF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07E2EE-119B-4CD0-8C02-62371DE8F5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97A16B-8C9F-4A63-9806-48757F68739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1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785CFEA-E2DA-4C05-ABE5-CCD94A5871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69E8EE1-9DB0-4A47-A942-2C30545C376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45622A6-D842-4D67-8197-C5174D3BD0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ED01910-6296-4202-946B-08F6225885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8EF2E7-6128-43EE-B7A9-2279229B43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97DCC8C-07D4-445D-AB92-48FAE7D3B12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56CCA1-EAF2-4E2F-829A-439F6F99AB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2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41EB97-70F3-4398-B8CA-E054734A57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2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CF4A89-98A1-4458-A2AA-765F590E8B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60F60C9-854E-4E3E-8C15-BDE408E599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7BC19AA-7CF9-4E5D-8DBE-8A16AFC899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218B1E7-3E5F-464F-A329-BC8A2E4B1BD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08160E9-3CA3-417F-B5BB-AD605E0B31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BB3A56-D954-449B-8A8B-7445993A3D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1E1419-DF32-4AC5-BA27-33B2CBFAF3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EFB582-00C2-4FF6-842B-BDD926ACBD5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DC65A5C-CC99-434D-A6B2-46DE7F639B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F67EED-C988-4B77-BF88-011BE167A86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D383F17-4390-4733-A532-AF2CCC5C50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AA5852-50AE-41B3-94A1-D8A59F4D4E6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4AF022B-6F20-4BD6-BEF4-2CD4CC0EDF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D710490-25AE-4667-A19F-7BDBB125761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89B4C7-C680-4B8A-A3CB-6BB05C7EC6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85A009-A10E-4BA3-9EBE-F548B6A10BF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004E18-DE61-441A-8D13-584AB57E39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F939E8-0DF1-4EE9-A4F9-95E91269B0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6524AC0-04C7-41AE-BC9A-0D9EC69224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CB0522-702D-4D52-9645-C2F1565977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704376-5E0F-444B-A759-BAF06F0DDC0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96D006-36FF-4C8D-A6E2-EB653F245B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560A67E-903C-485A-8493-50EE3E89BF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E98189-D77D-4A8A-833C-942F6D050F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2C69A6-426E-45E1-AD60-07ECEC70CD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35E8577-499B-4A32-9EF0-E0100007971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229B0D-EB36-4251-BF93-7D446E6552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32C37A-BAFA-4C0B-A3B0-4E247C7E31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A7B46A-751A-4C1A-B199-17D6F567A9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7596EB-C106-495B-ACBA-66E05E6941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985681-D6A2-4006-8C41-6002B44F3CB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ABE168-5294-4EAA-8243-E744BBBA9D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A01FAD6-2E30-4B6D-BE06-6AC60C4CBD3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5713C0-E7B7-485E-B1B9-29CEA31C682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A342AD-8955-43E0-8B90-BDEF2ECC19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F336CF-A003-4866-8F6C-30699522E4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7040135-2721-4963-93DD-4E780F05A0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6ABFC3-4697-4A7B-BBAF-C8226ECC96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2A7291-E750-4C7B-883F-053303D2EB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0B36DB-C1C2-4F4E-9D51-1115A3B768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4190EF-FBA2-4AB1-90FF-48CAAF9C9F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B4DC277-DA51-4836-A4C3-9F9C459BA7E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EB2AD8-7514-48E0-A21F-C471F9C7091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3CB1B7-E3B0-4C12-9817-2D8D882E7E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4D3AB5-1A71-4D17-B15B-DED1CD954E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CE5DF9-C0A4-41A4-A130-9ED480C46F3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D4E7068-47CF-4F77-B9F3-F94185D69D4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C0BDD9A-6131-45ED-B9BD-681A0E77CF9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F47B668-4553-4EBD-BEC9-CB7A0E922DD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5D0A04-2ABF-4EC5-A8FD-7E1705B83E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E4D359-AA8D-4399-B05B-C77AE5B7CF8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51C654-2356-4EA1-916D-663CA9C83CF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B44D9A9-BB83-47E6-88F6-120EDAF4361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4607D66-ED4F-424C-9BF2-71B6E6EACF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1CC5C8-586C-4D13-8725-445A7264FF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2864936-E7CB-4B6F-8F28-D254BB27DF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73B2B65-B576-4D67-8183-1C82DD9C27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CC83429-8E00-433C-BFAB-8063A5F5FE1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259EDD-3745-4CC0-843B-0310F09F0F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43E1749-8778-40A5-B5A4-A41D2B2D7D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A064AC-AB1C-405B-B3E8-BD5FB5859C4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F6E9F3-7E2A-4225-88AE-AA29598C822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095214-2F30-4231-985C-15ECF851F9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BA5232-5A52-49EF-8123-6CD1565764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105099-90CC-4AD0-A4FB-B0E16C8817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21E2AD4-F44C-4412-BC6C-7053854743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1ED76A-428F-405A-9290-DF8AF96828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0E179D-2E0B-430A-921A-4FC9587FB56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1877EA-7021-4ACF-9A51-54F2CAF869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8BFA9D-067D-46BF-B8FA-B0EB706EA6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011BF4-58FE-4FAC-A5E7-D6ED5A94F45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82FBEEA-41E2-4178-AB5C-7B076D3112E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ABD5284-90E1-4FC2-BDA4-1AFD5E2ED5A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3939AA-3ED7-4859-9315-9469A5D457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5D80D0F-43C5-4824-9970-EE7E804B11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3628099-6186-4214-8CBE-E81E6BAE7D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DF25B9-3F6F-462C-BF7A-7BC8114F50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2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011EAB-5F18-4060-954C-B39A29FCF4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BAB730-6F14-4E43-A0E2-EA189A885C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E71905C-5F53-414E-8004-2CBA6E3EF3C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F14CE3-871A-48E4-A680-1B242FA4322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066F58-04C7-40FF-B11F-400DEB49E3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D802B13-7350-4080-81E2-2684367C32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51AA15-9AFC-4DF9-B14C-160571C07DA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6FE4BC0-5E57-4D2B-81D7-ECF478444D0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A66175F-033F-4A68-8CAE-DB0D9A85577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028BE7-BD05-4EE9-8482-C96C3DB713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63D224-BE84-41B2-BE44-41A34B052C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813FDF9-D9AC-43F5-8DAF-4792354CCE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744CFF-73A5-4149-8BE1-7903FE648B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DA4871-4113-4075-AAFF-E063C66A42F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9785DC-ADD1-4B5F-8866-5C80EF02F7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2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22E9055-896B-4A78-89CD-464803BF81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F679BBF-8787-4F54-9DEF-E2A39411A5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D696A9-D65E-445E-A2DE-13A834D438A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661FFE-3D56-49E5-9E67-5FDCB25C336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8EC7F17-00C8-4AD8-AAC5-EAE1C828A2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CA30FC-3983-40E4-9E71-9C43AF996A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557575A-F74C-4DFB-8EEA-6646E2640EF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A43D95-5430-4ABC-A268-7666B0E11DD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E88F5D-A40F-41AF-9176-91328B1AB9B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A7283B-321D-45C4-8C0D-A43B09E4886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DCBB6B9-682A-4671-989A-9E14A91E062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E8FE1E9-0AAD-4C9A-B8C2-A8F5FA9E691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A3CB22-7AC0-4742-94A4-7BD4AF800A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D9564E-89C4-4613-A40E-81FD59F1A5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3B5419-E309-4D06-9A27-4A2AEA638D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7BC9AC-E828-4809-B6CB-6F0AA7B06A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F8A76D-2F12-42BE-9347-00B0D49D04D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AD347D9-3FB7-4458-8A70-60621EDD44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AB126C-D662-4435-96D9-C50C1186F4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5B764E-9EA0-49F3-AFC2-7D7A2A2D38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23FA62-A6AC-445B-BB1F-8392425E91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D39E4B-B59A-463D-A465-7CB47DA98B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CE4E8B-AA1B-4E90-835E-BCA1C2FECD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3A4200-D44D-44C7-9AB4-04DB123A797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5A5A2A-7843-482A-ADEB-2BF0D7CA43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D734B1F-3BF4-4234-B7ED-EF74881770A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CFAA2A-83E7-4D88-9C82-21EC0E0422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981045-C471-402C-B780-7054347CFA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AA88B4-8D7C-4679-8ED1-8B3B55C6AF6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C2AC8B-8EC9-4C42-9E13-5EFB423B79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E5CED0-D6B4-418D-99E5-7FFC52DF218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F07309-4C9B-4972-92E1-B6D0F0D086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EB3856-A659-49BD-94D9-00759EA771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63A6118-9AC9-4FE4-9538-C45115E95A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220BE9-8B07-4CD3-8FAD-972A058268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08B178E-3F8B-4451-AD2B-DB4EB0A16E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8D264F1-4099-445A-A3B6-7A56615692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63221B-2BEF-48A7-BB7A-BB9E2137D0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7E2536D-80FA-422B-91D5-40B30806B1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183ABC-78EC-4551-81CC-038EF42B82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D4A56D-1EAD-4667-81D9-7F34E10593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E91DBCB-61AE-46A4-A725-F7EA2D168A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C8C5B4-C4B4-4ACD-AF8B-559CF02790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90BACA-46DD-4D15-98BF-0D101F7415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04086F7-B4A4-4197-A7CB-30D0277FA3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EE2D0E-78FA-435E-8508-654605424F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D64F4B-903E-440F-A4DB-655522744A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23441C-73BF-43E1-B235-9B8A0D8468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27465E4-6B68-4B35-AD6C-F14D8EBB2A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BEF61D6-C001-4407-8DA1-1477377641C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73CB558-4136-4F92-B300-60A2170AA1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BB09A4-2B9C-4261-96C2-58249023B6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4BFA6A-BD2E-42B7-B210-978DED40E4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D5F594-ED85-422B-8A9F-D9DFAAB74A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0CAFCC-1E97-4A82-A9E6-7CBA5ECA69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C26E28-619D-4A0A-BF8F-8979879AAAE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697DFE4-A988-4D3C-AFC9-D798422871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144C78-6BA1-4BBD-97D9-D30C595CAB6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C3AA296-B53E-44F9-B8C2-E2609E8F025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8E00BC7-371C-4A37-9B7F-CC7FF0E679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5462AB-AA63-429A-A3F6-8DF7AB8CBC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56A804-7B83-4827-A0B9-9991F8A0BB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61BE6EC-BD83-403C-BE05-A02F217055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0FA0D2-6C0F-475D-AAE3-B6467ABB49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04FE82-BB1C-4834-A9CD-5888A2B106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6EE283-574F-4453-8560-81E1B0E7575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512D232-A9B9-4322-9656-F67B031272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4F9ECF6-BA7F-49F4-A25D-BAEA9D2084E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F18A0A-5744-4F63-8FD3-F8DF9C4AE6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4D1F49-3BCD-4F61-9995-80B1BD228AD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D8BD0D1-57A1-4EB5-BE39-D73EAD4B30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C36D808-A2CC-4F40-BD23-12D9E3961B1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5A92F34-D4A2-4F6D-A32D-D623B759654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5866AB5-F032-4EA1-BC04-45DADD00D1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1F2374-1A4E-45BA-B10A-A7C0A7D262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2C26945-B46B-4099-A482-0EB5CBF670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6A59987-2117-44B5-B2D2-8ADB57267B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3CE7F30-81D5-40EB-AAF0-CEE615133B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F8A1EE-6B6A-4007-8F46-A1BBB07E69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C66C7C-45C0-4A8D-8048-B002648530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BC3D236-7E6E-423E-81B6-68146FB88D3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3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7625C1-09A6-4699-BE22-6941530AE7F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52B7FA2-0BBF-4CBA-AFB1-3DFFC2621E1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DFEF508-D384-4A7F-80AB-1342C6104CE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466664-5BFB-4941-8E90-5A2CE3592F8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3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CDB1AA-CAA3-452C-8DBE-518D95F80F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7D70CBB-240E-45F6-800F-50E9A64F35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CD7154-12D6-46B9-961E-C8ABDE3EB7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F54A72E-E1B2-45A6-9F16-75E85FD306A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64ACDBA-09F5-4A57-821C-66BBBF9BCF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11A02E-A39C-4801-AE33-02CEEACC4E3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3DDFFB-0757-472E-8FC8-020D11A24E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B3F1F0-41CA-4115-BE75-039236C826F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1DF223-F529-4EF9-9B01-497349D1F3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7CB24CE-7E02-45F0-A9B1-72F41EC8616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7445E40-742C-43FE-A404-0C019FA4E04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4B4076-10EF-46F1-AD2B-87FBC226498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73B2B6-FB8B-4790-B337-233FB73B82D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1C033A-869D-46E5-957D-F1C96CA8C1D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4E5C43-49CB-4404-BED9-C7C207AA34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3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76D7D6-6C9F-4998-9B22-D6C4CCF8634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43B753-9A19-430F-92A4-8E002AB4CA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8C2B503-2507-4905-A6D4-90CF02496C6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0CEF94-22E1-4F02-9AFD-2FCE4413DE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B00E12D-5948-4ED1-AB06-CCF35BAD5A8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DDA56C3-2669-44C1-B34B-1CCE179549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F85E263-79B4-47B3-AEEF-04F546D6B0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789397A-02ED-40BD-BF39-D489A6E51F2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EBEAE8-6549-4478-817E-8679A3DC53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CE9F51-58C5-447F-AFDB-CEB163095F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450DFB-ECA6-4E4E-9BFD-C7ECBD17B0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8FE57E-3C39-49AB-8242-364B5F20E92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4A24A35-B133-474E-A42D-D13365BF36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625230-20A4-4B4C-993E-5C873217E9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407070-5AB2-40FA-ABF4-B931333A70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C8D32E-F664-4759-AFBF-AD5FC52D40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8971CBE-0885-4B42-AF07-6BF084E974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6134A9-9D99-453E-A260-211482923A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EFB12D-469F-48CF-8939-3EFCD4CBA0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A30FF06-3478-48CF-9BAD-895BC5A4232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F8E3DB-0D8F-42CC-9B25-C5EC0699720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D45D3C-5E75-4EFD-B43B-0BBABEA511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72A7755-063C-4C24-A9F1-EE80E27179C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DAAECDB-4643-4CB7-B7EF-10BD66A6E9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BA3A24-1961-4C21-9AD6-BBA766C5AA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75D210-37CC-4BD9-84D0-7C7C0ED116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4E5D0A-C414-42B0-8AFF-0FEA2F4534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AB8018-FBA4-4C6C-944B-71CBCEFF05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96A461-3C68-4F03-87ED-7E62BDF6665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6772E7-0975-433D-AFBB-7E5932DAE1D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09D059-ADD5-4AE4-9B0D-7F0553EDC9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C74D93-62BB-41C6-A2C2-A59E00A14A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38C6EE-0B08-426F-9047-5C47E58C650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6235C8A-AE47-4081-B600-74D0375B64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F9A9FA3-EB9F-4BD3-8BB5-C263115C12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2161F9-2FA7-4CCA-9A47-24DB8EAA3F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CFF833D-1DD2-477C-8E7A-4EDE95D506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AA50A6A-CB5D-47FA-839F-04D462774F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74C8666-BF8D-47AA-85DB-35654BA41A1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513B58-6567-4433-A9B4-13770AC54B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088941-D2D4-4379-A8B9-1068A353E9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131D34-4F31-4A94-8F08-2DFF6F11C46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B87F553-7077-4442-87D9-A43B5F2BC45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1F8FBC-AF36-4518-91E3-A3626F7E4C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652E058-0A90-415A-B299-13E0AAEB22D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F62DAD3-9A2A-4F4E-B540-353BA8761A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1C0587-F150-4273-AAFD-401A2C06FB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D6CC781-2311-41FA-879C-E590D8CA312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3E9EBD-2C15-4D63-AF26-B680B87087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99C5C0E-1FA6-452B-8D5F-408A3EBF23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1FD6DF-F296-4358-BD11-F03A897AF6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EEC883-7F7D-4033-BD1F-5F3DEE878C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98CCD4D-69E0-4000-A1BE-6C102F63F7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8CE929-DB9D-47FE-8B7A-A45EB937F0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02D615-8B40-43B4-8D59-8B4FFFD402F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80A857-1B55-4157-BEA4-319D2E00531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EFAA90-94C7-4740-981B-12DCD36DD8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37AA32-F668-4CBE-8A76-6073BFA384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D3DD8E-6DB0-497B-B917-5FF0D691AB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EBF8C3-EED2-4C29-A81D-F3AD3FD75B3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029223-8285-4FFF-B035-3E8EB64756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2F9B55-FB7A-4510-B11C-4A52F79F60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46F6BD7-6960-49D0-B8E0-062DC2C3A6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3EF0BF-EEAF-4B0A-B68C-679DDC9C37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2BDFD0-00FB-468C-9DBD-06A6C5DD41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804A7B-5944-4C19-A4D7-4A71BCFFB2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D4CEC4-0685-4EAD-AC08-EE9E102E07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C670FEB-594A-416F-801F-88740B38B2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6E3DA44-1255-47F5-8ECA-B38D80AA6C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8C32C6-E71B-46C2-B569-CDC30BA257F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31F1197-FBD2-48DA-B88F-4169DD145EB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EEC0DB-3A54-4350-B1A7-B7766B1E9D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E7D271-C157-49D2-93DE-909CADDDF6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09EE2A-F01B-4942-8BA8-F283A92368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C46685-BA72-49CB-897C-31060618036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1224396-18FB-4F27-8574-567A6505BF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33AB54-23AF-4EB8-988A-3130675DAD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0A604C-56DF-496C-94A0-122A1FFE68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3E2656-B230-49AD-A2B4-2969117D1CC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5AC0AF-001C-46A6-BD03-CF6B66F9FF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5CAABC-3936-4BB5-8037-F01EC2C7D4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12BE447-2D09-4C7C-9AE7-C21885FE20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B6E7E5-0598-4FEF-B88D-7068BA7EC4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4071EF-D516-4592-AAA6-FE17A7B3C0B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826F14D-5CE5-49F5-AF70-4FBA1BA3F0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8E49201-82FC-42AF-9E31-117468E900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DD26C5D-9562-4D7A-A876-9696A88D8E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A4AE0D-4A8A-4499-8F45-059E32D3A65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D6182F-5028-4475-A041-243CE90EA4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726985-1F59-472F-A44C-A484BA71A4A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7BED384-3FA0-47F1-9B2E-DBD97848054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60D39D-21C8-4580-9FF4-13D0223751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4F2E87-E0EB-4944-837E-F96B6A81D9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B490B5-78BE-4205-B81B-DF294A7A3B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2622AE7-BF54-43A4-8D8B-E5D2AD1A76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E0C30E8-4144-49DD-988E-010AA428AC6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0A1FD1B-0F9B-4287-BD76-6BABF0289C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8FA1B0-6E85-4557-ADC1-3C7F86C426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A0A8A0-7E35-40E3-955D-76C73F8C7D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F86E131-6B25-48B8-8C6B-1B13C90EB7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4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77DC3D5-F381-4716-95EF-7724E25AA6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A57427E-FD07-4B9F-9544-4D91C6D1BD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BF8C96-68B5-45BF-B168-0D749678A8B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E01000-622F-4086-85A7-27163E52B9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15E049-ECB4-4A5F-A221-92A7FE7AA35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E743951-B939-4474-8DBE-57594019AA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EB1A20C-6DB3-4765-9573-50FD3E09A4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3B4747-38EF-41E8-849A-1572C82E5F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410694-6246-421A-848D-C2F9DE4718E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08042A-7DCD-4E38-A5AD-326060F4E5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5344D6-CBA4-4797-AC18-E6B9B0F93C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9CB426-5A3F-44D7-A993-6FF7010905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0DF0395-2896-4BCD-BB0E-CAD21D9453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1D30AF8-CC87-44BD-8620-8B0F160D823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05247F-97B8-4267-9F07-A370AE02CD8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F3982C-C694-41F1-AA51-EB235A7733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8D4254E-C24E-4E86-9D9A-552D4AB4D5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1422EB-25F4-478E-BBAB-16625B5289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9E2E22-7D1F-4F8F-84EE-0FEE6EB959D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AFDBF5-3991-4C91-A858-3BF53FD37E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6BAB579-3224-412B-AC0A-562F7E4A5CA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16495E8-6369-4222-9372-60E05CD33D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CECE82-FD48-45FA-940B-92589FABB0C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D3A79F-CA27-419E-9A46-B218AFAE3AE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F281D3D-D9AD-4945-AC71-A67AE2DBCE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0BEA7C7-8407-4CAB-8245-7031050E61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F4A3834-41F6-4BEB-8339-77DE5F4F97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A8A9555-CA5C-4B4A-9C4C-D6CFC1DAD4A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A1A94FE-DDF9-4E94-A975-C047A2CE581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09126B-EA91-4317-BC79-0559BD30E69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52A585-A0D4-476B-86A1-FB93D36EBB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BC4A70-45C6-485A-ADE8-A653BC6DB02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0BACB81-D890-4FF6-A37B-098BB74E68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73C6DF-AEB3-427D-9326-1ED2F348F9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8D067F3-E7A2-4A78-A675-DEC1879E671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B79F233-B557-4FA1-85B0-2C27E2B24E4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B3642C-96AF-4613-B5E3-07EAB2A754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FDF25F6-415A-47A3-B2AA-237F1C6ADA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B1B3B1B-5304-459B-911F-C35A6FBFEC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36836A-B75F-4071-AC70-32F942BE2B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FD19BC1-2518-4B03-A3E0-41B7A52C394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F158A30-70E6-4C74-80EF-63C35CC49D8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448E808-F396-4C31-935A-170EFA42768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821141A-9632-4FBD-B7A1-7E175E4814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95B3F6-39E4-417E-A7F2-428B0E57A3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36AAFA-67BD-456B-9FCC-94FD585C81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488C74-D71C-4B67-8923-6F1276E6AD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ECC4EB4-D841-48AE-BDBE-2D85A3746A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579169-B5BF-44AE-967D-941AE4BF7AE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18F37F4-FDF5-44C9-98C9-C027122842D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4E1871-8E4F-4D3A-A573-AAAF57406E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E74396-A0C3-4005-9BAE-751C8BA995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FBC370C-57EA-40B7-807E-A1A94B12C5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875525C-22C6-4100-81FE-76FF33C726B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9A1E0B-FA83-4F9B-826F-2215BD1779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FCDF17-DA1F-4821-85BF-56A0CFA2F63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51CBB3-8D96-425B-AD99-C05095147C2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739F4D8-B0DB-47E3-8B75-2CAFC52869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25AFDA-C7B5-4DC2-BAE3-CC4F09E5B7A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F3878C-3E00-44ED-B8CD-6659AB2F160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9859AC-AF75-4484-851B-15B57D67F2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666A73-9814-4783-BAB7-9BB63CD6AC6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4AAB92-7254-4BB4-9EC7-57E365DB7DF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82FF17-3D60-4A4D-8557-B7EEA152EA6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41943D-1BEB-40E0-92A4-DB1BC4C0EE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C852BF-C8C4-4536-A76E-FC9E3406C5D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0F373FC-B59D-4054-95CB-3A44B975D1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2D27BA-5137-49A2-9909-6DE5FB548E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89ED73F-2074-4AE6-A74F-9F025C574F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080056-3F90-4661-A2A0-FD73E23CDD5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D7A477-09A0-441E-83A5-5B4B91AEF67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E68D88-9969-4B8A-8C1A-28FEBC79EF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65872B3-22D7-490B-A964-10E6576756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26086D-CB25-44C4-9403-E3044CEB5A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73A1FE8-E88C-410D-9AAC-B0CBBB76F89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4E2007-F726-431C-A1E8-7D3A2D9F68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4600998-0A4E-4F63-88EB-76B1A3006F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24ABD8-A84A-44F2-9132-4749195431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E03A85D-C31F-4330-B0E1-EE9209BD3D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FF46B0-4814-4D54-A97C-5511E88E64F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667CE57-CAB5-4069-8A00-512F2C96CA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2D6581-A89A-45D7-97A2-A8B4BC8FC3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5421F23-44D6-4957-A232-401AFBA4F3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23F938-5A10-41F7-B1D5-F5EBC1464C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687BF6-35F5-452B-9D72-34048EA81C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CDFF10-0649-4B81-8C32-BBE2C665F0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0410EE-BE2B-4C42-974D-8F7D3A906F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F851D8D-D3A5-4865-8D03-03E2ECB059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72AD229-E26D-4583-A079-A8FAC43239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859D5D-BCEF-4423-8AA9-DB520B0ED2B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692CB49-1238-4326-9EAE-316BDDBAC34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A08F439-3B2B-41BE-AEAA-9CDFBC51CF9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688775-CE0D-49D2-99DC-8B60D459DF3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BEA5CF3-7994-45E9-BE18-3208C6BA6DA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A14FFAA-8215-4E71-85DE-7B77AA37169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7B77985-A831-4314-AF70-3D1CAC8745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F5A5E7A-5465-4A5B-83F6-C1CBE0F5E2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3F632F-FD5D-407C-BF84-68B2D5CDCB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E5B431-5C7E-4D18-8F4B-4F8861512A8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5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AFE90A-1221-4F42-BEC5-B0FDF6F15A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5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755FA31-545E-4B03-9A1C-E19571A3367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61F0F0B-76FA-4DE1-B88D-A7434F71F39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54545F9-1B20-4B2F-839A-C611CE49063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19CA43-F1D0-4DCE-AD12-D7F923C126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822454-6778-4056-A9CB-3CCBD7A483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D597E6-C807-4A1F-9B27-99C63CEFF2F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BC6AF32-6B59-4DE7-988F-DADA5C203E6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DD5D3F4-3454-4A71-BD99-C146994D6F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1F1CADD-9B6D-4A21-82DC-A84D53BEDA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537221-7D8B-4DAC-A092-9783CD061F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520A2A1-7992-4CD5-A3BA-86C17ED6B4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5B575A-F153-44F8-A8B6-82F9489317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73D61E-121D-4E5E-9CA9-4CFE188786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34EBE3-4A5F-4933-ADD6-99DE74C6864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AA58398-8847-4765-86F0-72D57134CE9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D1742D-216A-4D30-A709-DC50B45CBB4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AEA8A4D-92D2-4DA4-AD38-CC79A95FED6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6C81FA1-BE23-4AA2-95F4-C4B6F542DB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130A13-43A8-494F-A700-6298444419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7AE9F5D-28C3-4D72-8479-FBB0E74B117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4484F1-A6AC-4E3A-B3D9-C1145B6493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8C7F21-0DF1-4422-B455-7048DA570A7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0B1E24B-E165-4C1F-AE2A-FE4C9101EB1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BCF149-D002-49B9-8778-EEF20C2CFAA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B0336F-C042-4DB9-B5AB-E18C2F7D5E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81A27B-6904-484B-867F-7CDCCAAD2A3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C9DF83-8C85-4E54-8BE5-2FB8B5CFA9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5D7C89C-F36C-4D10-983D-285054D6F4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D59F359-09FB-42AB-BEA0-37DE4D58D1C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BE1248A-3AE7-448B-86BC-DC40FAD4F0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F78399-90FD-423A-BA14-9CD6ED4B4EB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DCA42D-57D6-4105-9697-C0C84882A0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EACB54B-675D-4B4D-8884-7B1FF22C469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1F7AB0-3F42-4B35-8D24-6B22D5E9F1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897AF21-4328-4FF1-BDE1-84026B2E5D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533400</xdr:rowOff>
    </xdr:to>
    <xdr:sp macro="" textlink="">
      <xdr:nvSpPr>
        <xdr:cNvPr id="16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BA826BB-1028-4E6C-9CA2-6FDFDA526F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1440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3F021BA-9043-422F-A53B-A2BE9B9B4D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3E44063-B62C-4A77-9A7C-5567DAC72B1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D40A4A2-B4DB-4539-9152-D67F1394FC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A03000-6085-48EF-947C-E1A8B2B1AE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75513B-70B2-43EE-8068-42E6CBF438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F9FAF76-DC26-4C09-AE1F-4AE00D53AE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5F5871E-E7C5-4F89-8314-8A9394679D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56D5B5-63C8-43DD-B5BF-D984C91969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A9B291-4B66-43A8-85AD-BA651C5D9E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A1BF803-4E7A-4684-B1C4-447A8714FBD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0191AC1-C223-4D24-859F-7AAD9E04CC2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002DE7-CB88-4D15-97A4-23AB0413BC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37420A-2AAB-45B2-B6E0-F57365FC0B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CCDBAE-2615-4BFF-BAE3-B2B8C0A5A1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3F8D11-52B7-4963-B54F-026275C285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0A4D81-DB4A-4625-9937-29BD3AE74C4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91684AC-4758-4B37-A97F-7F12557A6F3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243BC6-E2B2-4665-ABD0-8718BDCC9F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5E7293-559F-4488-B0BC-7EDC97CB80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1700C2-E0B9-47BA-AF35-5F5A61D096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E5BA2BB-DAFF-40EA-8C6F-3344BB5AD9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F71B88-11C4-4819-BADE-5E1DEB8786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6445C2-B5B5-4DCB-845F-564D9E28A5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E18196D-AE9D-40AC-93E2-924CBCEF2AE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B78B452-2C3A-44F3-80B0-18AE834123F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0CB2331-8559-4EEA-B5AF-19B6BAEC48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F339AFB-E777-470C-9FA6-5C659A1D2F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B12742B-7C00-4478-99B6-629E6A035A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7E11134-CA1A-4A90-A44E-F7A3BE7E0E0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86AC69B-A623-4F20-BC32-1F4CAF38DA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B3FC5A4-88A2-4E90-AE61-5A5E25AD026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F42C3F-1474-43B3-A959-D4233601C7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BD43DF-9EFC-4427-AC2E-3F6AFCDA03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E12891-331B-4CEA-B069-344272B583D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D5C0D6E-1B9D-4785-82CB-63E67F1159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97EB67-4F17-4E04-86DD-23E8E9EC8C1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027EFE-3458-4FA2-B114-D91211F8D1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76C1E99-6326-4E5E-97AD-4938122BB09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1FFC59-A8C7-41ED-B821-EC28CE36E23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18CC9C7-84FB-4832-A6EC-D58B4B59B0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FC26C0-6D9B-4229-BEE2-9F2D52C334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3263525-2ADD-4DEC-B22A-7FEDE7DDA2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6D633D-9DC9-498B-B981-550EB3CB39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81677E-921F-4CB8-BC45-8EC7FA6D18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9DC0059-CB8F-40B5-B842-E1A712AA4C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79B7AA-41E2-4757-B0CD-B27CF39CDA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24950C-38EF-46DD-A117-81BD27C863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17D9F3-EB66-4342-8FE0-707CD1AECA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7FB06C-6F35-4D3A-AD2F-A372DC10E3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1CAD8A-F1BC-45A1-A80A-C822FBAF29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3697DE4-9117-4234-BFFD-0C4890EBA1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AF72BE-9A23-4345-9305-9A6E819991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2487D76-D875-4379-8952-CF6B58EF71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85F6F3-87F7-4171-A4A0-3278E38EC9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549C38D-9E62-4E58-A83D-9AE8A832A4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3BB357D-67DA-461D-A4A0-3DC273A8A6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61645D-63C3-4390-93F7-D55A3F924FA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99BA8E3-EDEA-472F-84F2-BA524538079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70F1DE-2EB9-4C62-A594-7ABCB7D479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3BD8078-BB82-46AF-84BF-8E5D708252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318508-CD70-47BE-8477-399616D188F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9C9C620-E1A1-466F-848F-5C1F235242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DF1D93-42D7-444E-85AC-962813B069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6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3E72424-21CA-4CDF-916F-3F60BAF3CAB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6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984033-B43A-42C5-B92C-D87EC785D34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0BF93C6-D415-4A64-8A38-A07757545AA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7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858597-CD61-44F7-A6C3-D33EAB3D847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55E234-83AF-4552-8FFD-3175BAA2B9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A2B4B97-EE26-4203-A4CF-4329CC41FB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E629761-EBD1-4A36-86CB-08E0C9E781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E8AB61-43E1-417F-B449-830E004BE4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109537A-E391-414D-B071-A9C964423C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4D614D-03CA-4DC5-B1AA-81A05F7088E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EB9738-AEC0-491A-94F9-D92E258FA5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A535E79-8C9E-4657-91FF-657FFCFA3F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30026A-E8F2-4016-BE6B-BB1AD818CC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1BBB540-AF79-4F0B-AE95-59DA013910F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35205A-C559-4490-86EF-DFB90A0EA19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49A352-044C-461E-AFD9-1340000079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16EEAE-58F0-4AEE-BE10-520DC816363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C0448F9-9675-4B8B-8604-70F2624A39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2A6B3B0-0164-4E82-8E43-8AD21DE331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BD6FC9-81B0-4BA5-8D55-3F5F7DB22A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78F2D6-3A61-4000-8F8E-CFE0D2977F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C49E322-AA3B-46B6-A171-7436AD6A1F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E72C14B-88EE-46DE-961C-CA83D818926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CAEEF3-DC37-48AB-BBFE-80C2C415723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2B27E2-3EED-4610-80C2-E264185B206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43D9255-3A67-4588-8D6F-418483F3980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48961C-FA8F-438C-BABF-EE759948F1E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7C9341E-4854-4059-BE19-1857C0229E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8ACB94-16E1-4250-8FFA-612381A8D2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88ACC45-FD6A-418A-B9FD-143B94FA02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3D0EDDF-2B10-4F02-BD79-70E95A7A87F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B7538A0-E9D5-41EF-B3E1-6D942C71075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C3D6FA-9084-489E-B417-67A5340BB67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D5D1074-D4A3-4F4B-81E1-F5080A2F584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1671E2-23BD-48CE-8565-A6874E1326F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21D1DDB-6481-4B5C-A020-5479AF0A7C3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97EC14F-D666-489F-882C-9902EEC789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A521EED-88FD-4127-ABC4-F6BCECECF4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AC21AC-D6EF-4ABB-9220-EB99CE72B3C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A206125-3B81-482B-9EBC-01EA523E90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EDB3D1-276D-43B0-BD2C-DCAB9EFF2E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E53C01D-8062-4A3C-88B8-2CE9D8936BD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66C1E9B-41F5-4B00-8BA8-75CBFA81E6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466CF7-B437-4171-8FC3-DFA211ECE46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8C84EE2-965D-4FDD-8DBC-423A6F11E7B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1F9545C-5809-4248-B962-F4E6EC39DA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432EBB-9DE7-4049-8D0A-2FC8AEFAC94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57DF37D-2C7A-4C5C-90CE-1EE0EB2013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27B906-F4B6-4ED8-98FE-07458227BB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074D23-658B-4C1F-B968-3FDCB9D79B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613E2F-C16A-40C6-AB8B-22471E27EEB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DDAEA0-157B-4FAE-91E9-48E13D8E2A6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FCC6A3-887C-4EDF-8F9F-4D20D192E1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C13036-FE4A-47B9-82E2-AE23AD17616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9F20118-B21B-4D7D-9A2B-48C8154FCC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DB9076-FE71-439E-B37E-413227880B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1856969-0193-4C09-97D0-25621D8C84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5B27FF-CF63-4451-B299-7E8AF89E892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7D6A53-38A2-411B-9297-8793859F2A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B44224B-5E3F-4F49-B6EA-9C658E6B55A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E7C40F-A995-45B5-90C5-684311D6B80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F353939-0F6B-4F98-8975-A44127DF27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0C4997-8091-4359-A457-FAFD97AFF4D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3D6785-CF74-40FA-ACC0-11CA39D35BC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E0B4A72-0E5A-404E-9015-115830D3F05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61FE40-23B4-448E-8AF4-2DEF4C3716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7FAAA9-EC87-4E7C-985D-823A9DE91A1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B64FD22-4D00-44A4-8CD1-76BD27C054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F3D695-F36B-42CB-8E81-EDEA6A4922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C45CBE-7BCE-4A20-88FD-47B960F097C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F92085-91BF-46AA-98CA-1C73948F350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A4DC0B1-974F-4231-A667-94B38AD0C0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7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7C7BF5-12FA-45B2-8211-7FF50F1BD40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25</xdr:row>
      <xdr:rowOff>590550</xdr:rowOff>
    </xdr:to>
    <xdr:sp macro="" textlink="">
      <xdr:nvSpPr>
        <xdr:cNvPr id="17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983151-511B-427B-8D56-F34D8341CBC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71550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20DC64-418F-42A4-B9A7-60C6000576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7F5450-9E26-4DBB-8066-B8893C438BA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0B50D8-33CA-45A6-A850-1C6C5AEB21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6827A72-4C17-4E69-A3B0-81B5EFAB0AE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D3B66A8-552A-4F3E-B650-1873467A606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7BE0C9-3D2C-428A-A1DD-E60B272AE54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7FB15C-442A-4F14-BCCD-5D24F1554B0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A37CEB-7935-4DB4-939F-DDEE924E4E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6A6B396-6F4A-4CEC-84A3-F309EABF23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E91B71F-BABA-44E3-BC89-BFF67D5352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A59C32-718C-48E2-B24A-6D0E338C2B3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022B8A-5AC9-41F1-B1A6-4396F91683D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63C596A-B555-4DDE-AE0C-44191F17AF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068967D-37B4-4B70-8CBC-97ED610C6A1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F52A2D-1E3A-4DE4-9C1F-1D301DC3FA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4EFFB53-32BD-4885-A412-09B2BFF970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43A25FA-7611-484B-B7EB-63556B5C729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28353A-FE49-4B80-8881-BF3B3AEFCBE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8F735BF-C643-4BE2-BBF0-4AEB60AAB6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51B5B61-7722-4301-9099-47E17BC4C63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8AAD37D-E69A-44D5-8520-0972FEBCF1C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64C89F-94CE-426E-B389-1FE713F2872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A01E79-661E-4C9F-9684-4A72CC98D7E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25992A1-868B-46E8-809E-ECECAE263F0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AF2EC17-8563-4DB5-86E3-BD1D4614B3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C44E956-E731-4805-9222-B7ECB0D3A3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7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31EA214-B5C8-44CD-8F49-01DFBC56918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7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3043BE-C8A8-420C-9FA4-BBA9AADDE6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9D9DF8-9845-4E78-8412-64A4CD67980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9D1CB1E-F8EC-4209-8C85-8C168E0FFB3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B71508-8A4A-4FF6-BBE9-DD680AB04E4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3B7A90C-DAFE-40A7-AA45-E57E241F89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3F0AD0B-718B-47AB-878E-C3E66F13D7C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BF754AA-85CB-42ED-9A76-B8B77AEDCFA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1034071-7CDE-4A6A-A71B-61253C0B245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A6A669-A80E-4472-AE6A-D7D1FD65AD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70054E-8A64-4ACF-99A1-82A862761B0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5BF14C-DC90-44C2-A244-F36E129E3B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EC86694-6215-44FD-9163-D6DB4C8117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5E271E-437C-4E68-9C67-FCA6F76DFB6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2BC386A-2CB7-43CC-9BB2-27AE4C2DD14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122DB10-C088-49B1-BBCD-53B8B05CE62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4F2F70-052D-4474-B79C-9F8F4344276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877585-C915-4AB9-980F-9AC09E4A893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DBA787-1DCD-48DD-BA69-A8936427B7E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5AFA9B-4A6F-42AA-8C83-9105E1DEC60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F24D6E4-70E4-4E62-8A7A-4DA7290D531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3E63CDC-51BA-4B2D-8E1A-0308C82B30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B4A8E8-8519-4988-9621-027AF96BC1D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2C6DD07-2FE0-457F-86E8-BEA2B560765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AAB245-E636-4005-8693-115B4685A7B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B3BE77F-2642-497D-BFE2-820F018D4C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3A415A-BD29-4461-A1DF-F5A630E71B8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BC20A2F-32D3-437C-ADEC-8D2AE46FBFE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8E64EB-C2E6-4EB6-A4FD-5183E0F2A0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048DD51-164D-4669-A679-DBABEF982A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57FF3F-1B4C-4F91-987B-BA3F4C93390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7504DF-66AA-4E8C-9BE1-55C52FB57D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9494553-19F8-4E62-A97B-2D8CCAADE8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36365FE-2211-4600-B649-775940DCF86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6D75A56-7D98-4E5B-B99A-42FCC5C69E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4DDFA2A-63DC-46F4-BC9F-37E0A78E95D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EFE09EE-3754-44F3-A7F1-FA6C1BB0373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9015495-275E-40F5-989A-F322AD5F8C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0A4401-F9B8-4FD2-BF66-180C54BDE50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3DD918-2486-4973-99D2-24408AA45D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9475A78-5328-435B-96E8-8A52C4653CC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3D77D02-70E1-45A7-85F4-A5A6303EA9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72D866E-98A7-4CB3-A362-EBF5FDAB1F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8615B99-D78E-4F95-B566-1DE95CFD952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3FF7EB-6CFB-4D97-BED4-5B1370E24EA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CDFDB09-A773-4707-B961-DFC4A3C0576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4C11628-3B9D-4814-8E12-B3D472D187E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66835A-4F64-45C2-B21A-B4AB93E0C2B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00C6733-8EE3-4641-9FF0-ADA6DECAD9F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0CED126-10F8-46B1-B8B6-070CC74300C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229922-E261-4F7A-AC7D-18426DCBE5F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8F5396A-C2D3-4DAA-A43A-42F113AF49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BC64FCC-BE8B-45D7-9666-8B5EC78589B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45DD54-4E3E-4802-B9B2-BF0BA43EE2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DB27B9-BE8D-4DBB-AD29-E33146907D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A4D907B-C891-40F6-B358-2DC18E1162C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047055-2AC6-4C70-A62E-5C8B9357ED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911A25-148B-47CE-9273-17D3FDF82C4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3AC4BB-B39D-4C5B-9B43-BF88F7368C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6230CF-AAAF-42CC-91E8-990DB1D5E3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41927E-8E29-4112-9212-851CC000985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A2AF5E4-23EF-40CF-B2F0-58AAA900BA9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D92C200-1232-4FBE-ADD6-FBF78D926E8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32FD292-1D30-4426-9AE3-14374C59FE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7BEB5E-67AB-40DA-BEF9-AEDB1DAB6B0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0F9628-6237-457D-8BAA-AF5DBC6AA6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F8EDF8-6BE8-4C93-A919-870363C2A89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B128978-1226-4EFE-9AFC-B287010A5D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DF962F-1887-4F01-8B02-E632D3CB45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276AD4-7EAC-4AFA-A25D-55632C94C3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4166C4B-5F08-4D83-8DC6-535CE2528E7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86FF6A0-EE8C-4560-81AC-98C750CA31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7CDB0FA-FE7A-422E-BB22-AF8CA3CE543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44B4428-9EEE-4668-8E91-087350A6BC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B47A866-9BF9-47C1-AE8B-6417A8FC32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BEE00DC-BE57-4D91-BDA5-2CC2CBF0195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4E6E45-4AE0-4732-957D-CD551FA0B0B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4E4F236-CD6E-4730-AA05-8CE15848B0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98FD55A-04C2-4FAC-824D-D4163B4D89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CA6435-3603-4B4D-A396-99F812EBD4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D989814-7D84-412E-B568-3FBC3749884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3F955E-3A30-4D4C-A4C0-90294A75AF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C5A6B4C-45AE-4DDD-9CE5-EA96FF70B9E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A44FC3-5A40-4E7E-AB43-FCB08F25B8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A69486C-B3C2-48FD-B8ED-05DD03ACD7D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4B1D7B-5638-4B51-87A4-D757EB3B78C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190CB71-ACED-406D-A625-D77C356B0D9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89686B6-5934-48C0-9CA1-278D8D081EC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5330E84-69DB-47EC-B9C1-3BE8EAC07BD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CEC1512-753F-4E66-B4F8-CD58102AF46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08BF14B-384B-4773-84A9-659581F76A7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0E201DE-EFCB-4B41-9BA6-9EAD0C2E8AC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7F551EE-2D56-4EFC-9791-5E80DC72DA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F21EF7-9A7D-43DC-9A96-FC90E6F01E9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7112696-61A6-43BD-828A-3059C74CB40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F162255-E9AA-45DD-9B58-17FD7C048F8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383CD7-8E22-4A16-B74A-E2961E18ED9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6E98182-9669-453D-97B6-E8A6A6A0427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7EC4205-DBB3-428E-B3E8-CDA3CC34CF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1AC01D-EB22-4B26-9CCA-343FBF392A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8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D533E46-1549-4F39-BDC3-C2C28BE589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8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32721B1-1690-4A35-9B05-FAD6C83F8A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61E281F-0D68-494A-9637-84008D38D5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71D758-B29C-4959-ACBA-8D0BBC7F263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DB29930-BC52-4048-A2AA-442C3400E6B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909886-E097-4689-AB98-493D28065A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25269F5-5453-4775-97BF-3D4227C9E9F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EAADED-F02A-4F9D-A7E1-691FE2636D3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C7113C-2773-4A74-850A-46FBE466271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A23921F-F822-4EBF-A7E9-BD9948D0117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B735869-0076-4372-9133-826A87D37D3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7F1A83-1753-4D8F-830B-B532C07B53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C00208-89BA-4D7C-9FC4-63CAB5FC0D5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A1AE447-608D-4E63-9817-7993611EF3F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E30D830-AA8F-4FE5-A37D-3DFBF7141A1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E1DD877-D62F-464D-B8E7-45B1E4DE0AB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5DB757C-00FB-44B9-ABCE-AEF96EC29D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0AEEBE3-C452-4776-9773-99E543AFA06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7FA267F-F2C5-46A4-ACE0-392458620E8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289CE8-B018-4C09-A4BA-4F0AD6EB318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50BC391-4D57-42C6-8C30-326C5F1E379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12A629-0575-4CC2-97FA-A0BF9126C69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523D602-5E5B-471D-88F8-5CD391F39DA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1BC0115-9801-4023-A019-8914CA38EEE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0A942E1-8916-4A57-98A6-B95E836E4C5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2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536A1B9-9D44-4F31-8B60-B39AE5C14C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2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65DE86-9C27-4AB0-B547-FDA42C19434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7706CD-1DB2-4A20-B766-59ED18483F8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26CFB28-8FD2-444D-878E-605625A145C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C47EF09-5CB6-4385-8901-1CA026DC13F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E50E27A-176E-4CDC-9D10-4A1702130B4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2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5B6E88-A2F8-4A32-8795-CB8A3A317F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D7B61A3-AF29-48A3-A925-E436E1D854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01B8AC-6941-4898-9540-8BFA1DD5358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633525-ED5D-4618-B8D9-13E842011DF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0BAB28-A660-49ED-AA3A-9CDFC253E27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4488A2-DCD3-459A-82DF-5F5F986ACC3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2FFC3C2-B38E-41FB-9318-A36B402C0C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B1F2136-F255-4C94-B867-BB0FBC9ECC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A933D1B-478C-4BE8-80C3-AA9FD2D580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6B8B805-80EA-44FE-8586-DB3B10F5F56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3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6296D9-E4AE-443C-A421-D8526E0DDC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4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5BE0140-4600-4B7D-A172-35C07E66E7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4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1269DB3-7D6E-4562-83EE-8A94A957B9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4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0511548-49F9-45E9-9621-C4DE02851F3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4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22E0093-ACEC-437A-8D3F-AD9D056345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4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AB5DCC-1029-4E7B-A350-C278857F726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4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74E24D1-BFF0-4FD4-9855-97207622B63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4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87A2F31-C021-404A-A826-C4756E6ACF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4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24AEEAF-9EA5-4519-B085-3BD5B1F5282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4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89C0224-A6F8-4F6C-8719-282AED03D01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4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CDAB918-0486-4E40-A8BD-E0699521C1E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07276B-933C-4062-8807-B8B5359660E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5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B3536B4-63E5-4240-8CC3-34E9DE36D4E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8AF0BB-F515-4E2B-BBD3-EB82A14448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C695B0-B190-4FED-B570-7861FE23CC8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9394DAF-C1EA-40A4-AF70-606C5194EF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D5B6F4B-B011-4890-A9FF-B5F2F314151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43D5E5E-AF30-42E9-BFE9-5F75B1F43EF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25942A2-6E0C-4665-9DAF-FC0339A0D59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177EB12-7023-4A71-9D82-14F92DFFC8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5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3808573-7AE1-4A23-9D38-4BBC5C6B973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6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D6FF6B7-45F1-442D-8126-6816BECFFD2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6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00828F5-FC1E-4C78-8F18-BD33D78CF4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6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55E47D3-1862-4091-8EA5-30C6E27D3E7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6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12651B9-87F7-4CB1-A2A3-1CE630170ED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6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AC2A170-4F5A-4F83-B567-9BBCA2225B2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6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270FCB5-1147-4AE1-8ECC-60E75AC1449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6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78B8E3D-2AD6-4C7C-B9BC-E528A560A32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6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377319-2B22-4524-800D-9F3EFFA3F65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6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6B547D8-0F01-4E6B-B1BD-B5B4CB6762A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6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44CC3AC-5DFB-4577-8D48-DA4AC388884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7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A5FC75E-9864-4AB5-9FE3-D7CF957341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7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948BB00-7A99-49BA-B3AD-397D2376F4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7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47AC440-EABC-4194-BE74-747CB9B5627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7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799C66B-AC9B-4C67-A612-68E46D6E2B8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7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C1C754E-EEBB-449B-A709-A540DFCF45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7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E679534-79C3-4B94-875C-F2217269F4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7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386ECF1-71A9-4C70-8607-E6D84ECD630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7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45BBEF9-C1DF-41F4-8DB2-04D6929A2E3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7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3289763-0A0D-4B22-B7D6-330C28CE784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7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43ADCEB1-69CF-4C9F-A2A6-0805EE7A74B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8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A594192-EF29-49A9-9C82-50A97D792EE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8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34316D9-0C24-489D-B3D1-E9D2BAC5D27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8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FF22141-F0F0-4599-BE30-176113389E8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8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C3209E2-6074-4327-91A8-8E2C0086CAAF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8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E23469B-E4D4-493E-A9A3-16D8FBB2991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8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52DB21C-E337-44B8-B85A-485C4E5C05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8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767BC87-7066-4320-A79F-350367BEA29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8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FA8DE8C-653E-46C1-A2AE-BAD45A8E7385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8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9C88564-99EA-424B-A81C-6AD049765C2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8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F2671D01-ED88-49F4-8D59-E977223064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9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832A31A-B96B-497A-A304-888650834D0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9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EA687C07-5A58-4EB0-B5DD-E0A21A4783D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9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FFBB133-4F98-4312-8D88-97451FA7C0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9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5DC48E-C956-41EA-B691-7FFC43E9517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9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2AA5732-75DC-4446-859F-D7A12B440CA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9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220D16-1B32-4EF5-B4CB-DEFFF3E3CB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9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2A5475E-5B01-4CDE-9923-728108DC395D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9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8356C1F-C770-4541-9BAB-ACA5D5CF947E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199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104041A-9638-435A-90AF-61C572ADCAF7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199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9E8E5AF-E015-44D9-B63A-8FB10CEF4321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21E7798-2DF4-438F-9BB2-C0FD4D3CAA6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DF55F8F-5814-42AB-9282-D1871021F94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810074C-7282-4EF7-ABEF-650DFA1A8798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9C5D2F6-421A-428F-8EDA-51300CB8DFA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0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290BDD-3860-48A6-87FE-283E62D99C1A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0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CE4AC054-9906-46AC-BA0B-655D402ABAC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03E962C-0343-4068-8348-A828CB85991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D8D77679-2F5E-41D9-993C-4DD3C8D3649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18A45A07-D868-4768-9EAB-7CF58A0DF386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0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95342BB-6F19-4598-B3A7-DBC7541EBA6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523876</xdr:rowOff>
    </xdr:to>
    <xdr:sp macro="" textlink="">
      <xdr:nvSpPr>
        <xdr:cNvPr id="201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A3C149B-6320-472D-A9C8-750C25C8F4B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6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6C48081F-7CDE-45FB-AFA0-6647CA5A30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2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8E55DBB8-582B-4C6A-AE08-72179C323DA9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3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A9C494C2-7B55-4BA8-B007-58EED314E95C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4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2FA7D1CF-CF73-4BA3-BBD8-094ECD69EC5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5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CD02F24-DA1A-48F3-B3BA-977FD5C71B32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6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BA09CC8B-D938-4BE7-BF56-E7FDB43216B3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7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79AEE35F-454C-4082-9B22-ABFF2E84F0D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8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0DFF8022-773C-47DB-886D-5B84F7360CFB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19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55FCC05C-8DB2-492A-9423-26AD1BD90D64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20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968BEE13-2C1F-4BD2-B3C1-98FC5C85432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21</xdr:row>
      <xdr:rowOff>523875</xdr:rowOff>
    </xdr:to>
    <xdr:sp macro="" textlink="">
      <xdr:nvSpPr>
        <xdr:cNvPr id="2021" name="AutoShape 2" descr="data:image/jpeg;base64,/9j/4AAQSkZJRgABAQAAAQABAAD/2wCEAAkGBwwNDQwMDQ0NDQwODQ0MDQgMDQ8IDAwMFhEWFhQRExQYICgsGBolGxQVLTEtMSkrLi4uFx8zOD84QyguLjcBCgoKDg0OFw8QFC4cHRwtKyssMSwtKy0sLjEsLCsrNy0sLCwrLTIrKywsLC0sLywtLTcrLCwsLCw3LC8tKzc1N//AABEIAMIBAwMBEQACEQEDEQH/xAAbAAEBAAMBAQEAAAAAAAAAAAAAAQIDBgcFBP/EADIQAQACAgEBBQYEBgMAAAAAAAABAgMRBBIGByExUQUTQXGRoSJSYYEjQnKxstEUMmL/xAAbAQEAAgMBAQAAAAAAAAAAAAAAAQYCBAUDB//EADIRAQABAwIDBQYFBQAAAAAAAAABAgMRBAUSUWEGITEyQRMicZGx0RWBkqHhFDNCUsH/2gAMAwEAAhEDEQA/APcQAAAAAAAAAAAAAAAAAAAAAAAAAAAAAAAAAAAAAAAAAAAAAAAAAAAAAAAAAAAAAAAAAAAAAAAAAAAAAAAAAAAAAAAAAAAAAAAATYGwUAAAAAAAAAAAAAAAAAAAAAAAAAAAAE2CbBNgbBmAAAAAAAAAAAAAAAAAAAAACbA2BsDYGwTYGwNggIADYAAAAAAAAAAAAAAAACbA2CbA2BsE2BsDYAGwTYKCAAAA2AAAAAAAAAAAAAAmwNgmwNgmwAQBIAAIAAAAAAAEBtAAAAAAAAABAANgmwAQAEASCAASAACAAAAAAABAbQAAAAAAQDYJsDYJsDYAIAAAAkEAAAAAAAAAAAACA2gAAAAAkgkgmwAAAQAAAAAAAAAAAAAAAAAAEABtAAAAABJBJBAAAQAAAABIAIAAAAAAAAAAAAEABtAAAAABJBJBAAAAfh9qe1+Lw69XJzUx78a0n8WS39NY8ZeV2/bteerDZ02jv6mcWqJn6fPwcxyu8biVmYw8fPl1/Peaces/Lzn7NGvdLceWmZdm12bvz57kU/DM/Z8+/eVl3+HhU1+vItM/4vH8Vn/Rtx2Zo9b0/p/lK95l4mOrg018enkTE/4so3SfWj9yezFPpen9P8v3cXvK4dpiMvH5GLfnavRyKx8/GJ+z2p3K3PmpmGtc7M348lymr5x9/q6L2X2j9n8uYrg5OObz5YL7wZZ+VbamW1b1Vq55anJ1O26rT99y3OOcd8fOH1Xu0QAAAAAAAAAAAAEBtAAAAABJBJBAAAY5ZmK2msbtFZmK+s68IY1TMRMx4ppiJmIl4Pz+VlzZsuXPabZrWt12tO5id/8AWPSIVSqqqueKqe+X0+xaot26aLcYpiO5+fqY4euGM2ZYThjNk4ZYYTKcJwnUnCcO97v+1uf3+Pg8m9s2PJuuHNeZvkx314VmfjWfs6Wj1VUVRbqnMSq++bRa9nOotRwzHjEeE9ek/V6Y7KmgCAAAAAAAAAAABsABAUAAEBJBAAAAeTdtuBjrzMsxXpm09UzXw3M/orGspii9Vhetov1Tp6cznDmL4LR5an7S1+J2ouRLValo+E/RlEwziY5tcxLJkkVmfKJn5RMpzCcxHq2V4mWf5Zr/AFfgRx0wwm7RHrl3vdx2ep72eZknqtjj+HXyiLT8XQ2+1x1+0nwp+qsb/uNXs/YU93F4vSHcU8AAAQCQQAAAAAAANgAICgAAkgkggAAIDzjvBprkxb81IV7cqcXs/Bb9iqzZxylx8y5+HfwxEtnv7zXom9un4Y+uen6GGPs6c5x3/BIEs6DGXq3Yzje74dJnzvPV+yx7fRw2Y6qPu93j1Exyfdb7lgAAAAAACAAAAABsABAUAACQYyCAAgJIOC7yKfiw39azH3cTdKffpnotPZ+r3aocHMuXhZ4h9bszHEtnrHJjFMe8jdc8z7ucXTbcV+HX1dH668m9oY03HMajl7vLOY83TGemfFxd7nXU0UTpfL38WPNjp6454dVm9nezJtF4vyqVmI3x8fHvbFW2o8t4fLwnz9VmpsaSKMzatTHOZp8PjxKPVqdTNf8AfuZ5Zq+zmO0leHXL08WaW1bxy44itZp0V1FumIib9XX5R5ef6VjXzpvaR/TxiMd/jjOf8czM4x4+mfBdtkp1sW6p1VUzE44eLzdc9Pi+fxKdV6x6zENKIzLrXZ4aZl7T7Ow+7w4sf5aVj99LXap4aIpfO9RXx3Kqucv0PR4iQAAAAAAAAAQAANgAICgAAkgxkEAABJBxvePj3gw29LzH2crdI7qZWHs/Vi5VDzazjLjDESsenw9EIZRIh9zsnxve8vDXzjqiZ+UNjS0cV2mHN3O57PT1S9fhZ1AAAEgAAAAAAAAgAAbAAQCAUAEkEkGIAAEiXL9v8fVwpn8uSs/Xwc/cYzazyl2djqxqcc4eVX83BXiGAyUQygQ7fu34vVnyZfhSnn+sulttGbk1clb3+7i1FHOXozuKiAAAJAAAABAJAFQIADYCAgKCgASDGQQEAEgPh9sMXVweRHpWLfSYlqa6M2anR2qrh1VDx3J5q6+g0sNjJYkQzqMZeod3PG6OLfJ8b31+0Q7m20YtzVzUvfrvFfinlDrXRcEAASAAAACBQQFAAABQAQFBYBQAYyCSCCQAH4PbmGcnF5FIiZmcV9VjxmfB46initVR0bOjrii/RVPOHh+WfGVZfSafBr2YZ4WJQhtxRuYSwq7oe09meN7nhcenx6IvOvW3ismlo4bVMPne4Xfaamurrj5PqNhpAAgASAAKgAAAAAAAAAAUFgFABAQEABBJoHL+3exHD5drZaTbjZrbmcmKItjvPran+tNG9obdzvj3ZdrRb5qNPEUVe/THPx/Kfvly3I7uOdWf4ebjZI9bTfBb6an+7Sq265numJdu32j00+eiqPlP/Yasfd57SmfG3GrHr728/wBqsfw690Z1dotJHhFU/lH3fd9jd3uPHauTl5vf61P/AB8cTixb/wDUz4zH0bNrbYic3Jz0hzNX2hrriabNHD1nvn8vSP3dxWNaiPCI8IiPCIh1FbmcqIBAAAACgAAAAAAAAAAAoLAKACSCSCAAAgkAAAAAEKAAAAAAAAAAAAAAAACgsAoAICAgAAAAAAAAAAAAAAAAAAAAAAAAAAKCgoAJIICAAAAAAAAAAAAAAAAAAAAAAAAAAAsAoKACAkggAAAAAAAAAAAAAKCAoICgAgAAAP/Z">
          <a:extLst>
            <a:ext uri="{FF2B5EF4-FFF2-40B4-BE49-F238E27FC236}">
              <a16:creationId xmlns:a16="http://schemas.microsoft.com/office/drawing/2014/main" id="{307485EB-1584-4851-9A97-E4F72B4F1A40}"/>
            </a:ext>
          </a:extLst>
        </xdr:cNvPr>
        <xdr:cNvSpPr>
          <a:spLocks noChangeAspect="1" noChangeArrowheads="1"/>
        </xdr:cNvSpPr>
      </xdr:nvSpPr>
      <xdr:spPr bwMode="auto">
        <a:xfrm>
          <a:off x="1885950" y="10477500"/>
          <a:ext cx="304800" cy="904875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8095C-ACFF-4731-97ED-B8B601EED2C5}">
  <dimension ref="B1:O21"/>
  <sheetViews>
    <sheetView showGridLines="0" tabSelected="1" zoomScale="90" zoomScaleNormal="90" workbookViewId="0">
      <pane ySplit="8" topLeftCell="A9" activePane="bottomLeft" state="frozen"/>
      <selection pane="bottomLeft" activeCell="L28" sqref="L28"/>
    </sheetView>
  </sheetViews>
  <sheetFormatPr baseColWidth="10" defaultRowHeight="15.75" x14ac:dyDescent="0.25"/>
  <cols>
    <col min="1" max="1" width="2.85546875" style="2" customWidth="1"/>
    <col min="2" max="2" width="11.42578125" style="20"/>
    <col min="3" max="3" width="19.28515625" style="21" bestFit="1" customWidth="1"/>
    <col min="4" max="5" width="16.7109375" style="2" customWidth="1"/>
    <col min="6" max="6" width="16.7109375" style="20" customWidth="1"/>
    <col min="7" max="13" width="16.7109375" style="2" customWidth="1"/>
    <col min="14" max="14" width="16.7109375" style="26" customWidth="1"/>
    <col min="15" max="15" width="100.7109375" style="2" customWidth="1"/>
    <col min="16" max="16384" width="11.42578125" style="2"/>
  </cols>
  <sheetData>
    <row r="1" spans="2:15" ht="15" customHeight="1" x14ac:dyDescent="0.25"/>
    <row r="2" spans="2:15" x14ac:dyDescent="0.25">
      <c r="B2" s="49"/>
      <c r="C2" s="50"/>
      <c r="D2" s="43" t="s">
        <v>23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4"/>
    </row>
    <row r="3" spans="2:15" x14ac:dyDescent="0.25">
      <c r="B3" s="51"/>
      <c r="C3" s="52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</row>
    <row r="4" spans="2:15" x14ac:dyDescent="0.25">
      <c r="B4" s="51"/>
      <c r="C4" s="52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6"/>
    </row>
    <row r="5" spans="2:15" x14ac:dyDescent="0.25">
      <c r="B5" s="53"/>
      <c r="C5" s="54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8"/>
    </row>
    <row r="6" spans="2:15" ht="90" customHeight="1" x14ac:dyDescent="0.25">
      <c r="B6" s="60" t="s">
        <v>10</v>
      </c>
      <c r="C6" s="56" t="s">
        <v>3</v>
      </c>
      <c r="D6" s="56" t="s">
        <v>26</v>
      </c>
      <c r="E6" s="56"/>
      <c r="F6" s="56"/>
      <c r="G6" s="62" t="s">
        <v>41</v>
      </c>
      <c r="H6" s="62"/>
      <c r="I6" s="62"/>
      <c r="J6" s="62"/>
      <c r="K6" s="57" t="s">
        <v>117</v>
      </c>
      <c r="L6" s="58"/>
      <c r="M6" s="41" t="s">
        <v>12</v>
      </c>
      <c r="N6" s="41" t="s">
        <v>116</v>
      </c>
      <c r="O6" s="56" t="s">
        <v>13</v>
      </c>
    </row>
    <row r="7" spans="2:15" ht="30" customHeight="1" x14ac:dyDescent="0.25">
      <c r="B7" s="61"/>
      <c r="C7" s="59"/>
      <c r="D7" s="59" t="s">
        <v>14</v>
      </c>
      <c r="E7" s="59" t="s">
        <v>40</v>
      </c>
      <c r="F7" s="42" t="s">
        <v>15</v>
      </c>
      <c r="G7" s="18" t="s">
        <v>16</v>
      </c>
      <c r="H7" s="18" t="s">
        <v>17</v>
      </c>
      <c r="I7" s="63" t="s">
        <v>18</v>
      </c>
      <c r="J7" s="42" t="s">
        <v>19</v>
      </c>
      <c r="K7" s="55" t="s">
        <v>11</v>
      </c>
      <c r="L7" s="64" t="s">
        <v>21</v>
      </c>
      <c r="M7" s="42"/>
      <c r="N7" s="42"/>
      <c r="O7" s="59"/>
    </row>
    <row r="8" spans="2:15" ht="30" customHeight="1" x14ac:dyDescent="0.25">
      <c r="B8" s="61"/>
      <c r="C8" s="59"/>
      <c r="D8" s="59"/>
      <c r="E8" s="59"/>
      <c r="F8" s="42"/>
      <c r="G8" s="19" t="s">
        <v>20</v>
      </c>
      <c r="H8" s="19" t="s">
        <v>20</v>
      </c>
      <c r="I8" s="63"/>
      <c r="J8" s="42"/>
      <c r="K8" s="56"/>
      <c r="L8" s="41"/>
      <c r="M8" s="42"/>
      <c r="N8" s="42"/>
      <c r="O8" s="59"/>
    </row>
    <row r="9" spans="2:15" ht="191.25" customHeight="1" x14ac:dyDescent="0.25">
      <c r="B9" s="15">
        <v>1</v>
      </c>
      <c r="C9" s="22" t="str">
        <f>'Económico general'!C7</f>
        <v>LOGISTIC EVENT SAS</v>
      </c>
      <c r="D9" s="23">
        <v>24578000</v>
      </c>
      <c r="E9" s="23">
        <f>'Económico general'!D7</f>
        <v>3214916</v>
      </c>
      <c r="F9" s="25" t="s">
        <v>118</v>
      </c>
      <c r="G9" s="23">
        <v>100000000</v>
      </c>
      <c r="H9" s="23">
        <v>0</v>
      </c>
      <c r="I9" s="23">
        <f>+G9+H9</f>
        <v>100000000</v>
      </c>
      <c r="J9" s="25" t="s">
        <v>22</v>
      </c>
      <c r="K9" s="15" t="s">
        <v>22</v>
      </c>
      <c r="L9" s="25" t="s">
        <v>22</v>
      </c>
      <c r="M9" s="25" t="s">
        <v>22</v>
      </c>
      <c r="N9" s="40" t="s">
        <v>118</v>
      </c>
      <c r="O9" s="39" t="s">
        <v>119</v>
      </c>
    </row>
    <row r="10" spans="2:15" ht="45" customHeight="1" x14ac:dyDescent="0.25">
      <c r="B10" s="15">
        <v>2</v>
      </c>
      <c r="C10" s="22" t="str">
        <f>'Económico general'!C8</f>
        <v>CORPORACIÓN SOLIDARIA Y TRABAJO</v>
      </c>
      <c r="D10" s="24">
        <v>4532264</v>
      </c>
      <c r="E10" s="23">
        <f>'Económico general'!D8</f>
        <v>3808625</v>
      </c>
      <c r="F10" s="25" t="str">
        <f>IF(E10&gt;='Económico general'!$D$24,"CUMPLE","NO CUMPLE")</f>
        <v>CUMPLE</v>
      </c>
      <c r="G10" s="23">
        <v>163500000</v>
      </c>
      <c r="H10" s="23">
        <v>24058403</v>
      </c>
      <c r="I10" s="23">
        <f t="shared" ref="I10:I21" si="0">+G10+H10</f>
        <v>187558403</v>
      </c>
      <c r="J10" s="25" t="str">
        <f>IF(I10&gt;2457800,"CUMPLE","NO CUMPLE")</f>
        <v>CUMPLE</v>
      </c>
      <c r="K10" s="15" t="s">
        <v>22</v>
      </c>
      <c r="L10" s="25" t="s">
        <v>22</v>
      </c>
      <c r="M10" s="25" t="s">
        <v>22</v>
      </c>
      <c r="N10" s="40" t="str">
        <f t="shared" ref="N10:N21" si="1">IF(AND(M10="CUMPLE",L10="CUMPLE",J10="CUMPLE",F10="CUMPLE"),"CUMPLE","NO CUMPLE")</f>
        <v>CUMPLE</v>
      </c>
      <c r="O10" s="17"/>
    </row>
    <row r="11" spans="2:15" ht="30" hidden="1" customHeight="1" x14ac:dyDescent="0.25">
      <c r="B11" s="15">
        <v>3</v>
      </c>
      <c r="C11" s="22" t="str">
        <f>'Económico general'!C9</f>
        <v>VIVIAN CHAPARRO</v>
      </c>
      <c r="D11" s="23">
        <v>24578000</v>
      </c>
      <c r="E11" s="23">
        <f>'Económico general'!D9</f>
        <v>3984975</v>
      </c>
      <c r="F11" s="25" t="str">
        <f>IF(E11&gt;='Económico general'!$D$24,"CUMPLE","NO CUMPLE")</f>
        <v>CUMPLE</v>
      </c>
      <c r="G11" s="23"/>
      <c r="H11" s="23"/>
      <c r="I11" s="23">
        <f t="shared" si="0"/>
        <v>0</v>
      </c>
      <c r="J11" s="16"/>
      <c r="K11" s="17"/>
      <c r="L11" s="16"/>
      <c r="M11" s="16"/>
      <c r="N11" s="25" t="str">
        <f t="shared" si="1"/>
        <v>NO CUMPLE</v>
      </c>
      <c r="O11" s="17"/>
    </row>
    <row r="12" spans="2:15" ht="30" hidden="1" customHeight="1" x14ac:dyDescent="0.25">
      <c r="B12" s="15">
        <v>4</v>
      </c>
      <c r="C12" s="22" t="str">
        <f>'Económico general'!C10</f>
        <v>DIGERATI</v>
      </c>
      <c r="D12" s="23">
        <v>4896782</v>
      </c>
      <c r="E12" s="23">
        <f>'Económico general'!D10</f>
        <v>4114943</v>
      </c>
      <c r="F12" s="25" t="str">
        <f>IF(E12&gt;='Económico general'!$D$24,"CUMPLE","NO CUMPLE")</f>
        <v>CUMPLE</v>
      </c>
      <c r="G12" s="23"/>
      <c r="H12" s="23"/>
      <c r="I12" s="23">
        <f t="shared" si="0"/>
        <v>0</v>
      </c>
      <c r="J12" s="16"/>
      <c r="K12" s="17"/>
      <c r="L12" s="16"/>
      <c r="M12" s="16"/>
      <c r="N12" s="25" t="str">
        <f t="shared" si="1"/>
        <v>NO CUMPLE</v>
      </c>
      <c r="O12" s="17"/>
    </row>
    <row r="13" spans="2:15" ht="30" hidden="1" customHeight="1" x14ac:dyDescent="0.25">
      <c r="B13" s="15">
        <v>5</v>
      </c>
      <c r="C13" s="22" t="str">
        <f>'Económico general'!C11</f>
        <v>ASESOL</v>
      </c>
      <c r="D13" s="23">
        <v>24578000</v>
      </c>
      <c r="E13" s="23">
        <f>'Económico general'!D11</f>
        <v>4136712</v>
      </c>
      <c r="F13" s="25" t="str">
        <f>IF(E13&gt;='Económico general'!$D$24,"CUMPLE","NO CUMPLE")</f>
        <v>CUMPLE</v>
      </c>
      <c r="G13" s="23"/>
      <c r="H13" s="23"/>
      <c r="I13" s="23">
        <f t="shared" si="0"/>
        <v>0</v>
      </c>
      <c r="J13" s="16"/>
      <c r="K13" s="17"/>
      <c r="L13" s="16"/>
      <c r="M13" s="16"/>
      <c r="N13" s="25" t="str">
        <f t="shared" si="1"/>
        <v>NO CUMPLE</v>
      </c>
      <c r="O13" s="17"/>
    </row>
    <row r="14" spans="2:15" ht="30" hidden="1" customHeight="1" x14ac:dyDescent="0.25">
      <c r="B14" s="15">
        <v>6</v>
      </c>
      <c r="C14" s="22" t="str">
        <f>'Económico general'!C12</f>
        <v>OMEGA EVENTOS</v>
      </c>
      <c r="D14" s="23">
        <v>24578000</v>
      </c>
      <c r="E14" s="23">
        <f>'Económico general'!D12</f>
        <v>4158046</v>
      </c>
      <c r="F14" s="25" t="str">
        <f>IF(E14&gt;='Económico general'!$D$24,"CUMPLE","NO CUMPLE")</f>
        <v>CUMPLE</v>
      </c>
      <c r="G14" s="23"/>
      <c r="H14" s="23"/>
      <c r="I14" s="23">
        <f t="shared" si="0"/>
        <v>0</v>
      </c>
      <c r="J14" s="16"/>
      <c r="K14" s="17"/>
      <c r="L14" s="16"/>
      <c r="M14" s="16"/>
      <c r="N14" s="25" t="str">
        <f t="shared" si="1"/>
        <v>NO CUMPLE</v>
      </c>
      <c r="O14" s="17"/>
    </row>
    <row r="15" spans="2:15" ht="30" hidden="1" customHeight="1" x14ac:dyDescent="0.25">
      <c r="B15" s="15">
        <v>7</v>
      </c>
      <c r="C15" s="22" t="str">
        <f>'Económico general'!C13</f>
        <v>ASODISFISUR</v>
      </c>
      <c r="D15" s="23">
        <v>24578000</v>
      </c>
      <c r="E15" s="23">
        <f>'Económico general'!D13</f>
        <v>4201680</v>
      </c>
      <c r="F15" s="25" t="str">
        <f>IF(E15&gt;='Económico general'!$D$24,"CUMPLE","NO CUMPLE")</f>
        <v>CUMPLE</v>
      </c>
      <c r="G15" s="23"/>
      <c r="H15" s="23"/>
      <c r="I15" s="23">
        <f t="shared" si="0"/>
        <v>0</v>
      </c>
      <c r="J15" s="16"/>
      <c r="K15" s="17"/>
      <c r="L15" s="16"/>
      <c r="M15" s="16"/>
      <c r="N15" s="25" t="str">
        <f t="shared" si="1"/>
        <v>NO CUMPLE</v>
      </c>
      <c r="O15" s="17"/>
    </row>
    <row r="16" spans="2:15" ht="30" hidden="1" customHeight="1" x14ac:dyDescent="0.25">
      <c r="B16" s="15">
        <v>8</v>
      </c>
      <c r="C16" s="22" t="str">
        <f>'Económico general'!C14</f>
        <v>BONGA BUSTAMANTE</v>
      </c>
      <c r="D16" s="23">
        <v>24578000</v>
      </c>
      <c r="E16" s="23">
        <f>'Económico general'!D14</f>
        <v>4506402</v>
      </c>
      <c r="F16" s="25" t="str">
        <f>IF(E16&gt;='Económico general'!$D$24,"CUMPLE","NO CUMPLE")</f>
        <v>CUMPLE</v>
      </c>
      <c r="G16" s="23"/>
      <c r="H16" s="23"/>
      <c r="I16" s="23">
        <f t="shared" si="0"/>
        <v>0</v>
      </c>
      <c r="J16" s="16"/>
      <c r="K16" s="17"/>
      <c r="L16" s="16"/>
      <c r="M16" s="16"/>
      <c r="N16" s="25" t="str">
        <f t="shared" si="1"/>
        <v>NO CUMPLE</v>
      </c>
      <c r="O16" s="17"/>
    </row>
    <row r="17" spans="2:15" ht="30" hidden="1" customHeight="1" x14ac:dyDescent="0.25">
      <c r="B17" s="15">
        <v>9</v>
      </c>
      <c r="C17" s="22" t="str">
        <f>'Económico general'!C15</f>
        <v>INVICTO SAS</v>
      </c>
      <c r="D17" s="23">
        <v>24578000</v>
      </c>
      <c r="E17" s="23">
        <f>'Económico general'!D15</f>
        <v>4534162</v>
      </c>
      <c r="F17" s="25" t="str">
        <f>IF(E17&gt;='Económico general'!$D$24,"CUMPLE","NO CUMPLE")</f>
        <v>CUMPLE</v>
      </c>
      <c r="G17" s="23"/>
      <c r="H17" s="23"/>
      <c r="I17" s="23">
        <f t="shared" si="0"/>
        <v>0</v>
      </c>
      <c r="J17" s="16"/>
      <c r="K17" s="17"/>
      <c r="L17" s="16"/>
      <c r="M17" s="16"/>
      <c r="N17" s="25" t="str">
        <f t="shared" si="1"/>
        <v>NO CUMPLE</v>
      </c>
      <c r="O17" s="17"/>
    </row>
    <row r="18" spans="2:15" ht="30" hidden="1" customHeight="1" x14ac:dyDescent="0.25">
      <c r="B18" s="15">
        <v>10</v>
      </c>
      <c r="C18" s="22" t="str">
        <f>'Económico general'!C16</f>
        <v>ORVITUR SAS</v>
      </c>
      <c r="D18" s="23">
        <v>24578000</v>
      </c>
      <c r="E18" s="23">
        <f>'Económico general'!D16</f>
        <v>4590069</v>
      </c>
      <c r="F18" s="25" t="str">
        <f>IF(E18&gt;='Económico general'!$D$24,"CUMPLE","NO CUMPLE")</f>
        <v>CUMPLE</v>
      </c>
      <c r="G18" s="23"/>
      <c r="H18" s="23"/>
      <c r="I18" s="23">
        <f t="shared" si="0"/>
        <v>0</v>
      </c>
      <c r="J18" s="16"/>
      <c r="K18" s="17"/>
      <c r="L18" s="16"/>
      <c r="M18" s="16"/>
      <c r="N18" s="25" t="str">
        <f t="shared" si="1"/>
        <v>NO CUMPLE</v>
      </c>
      <c r="O18" s="17"/>
    </row>
    <row r="19" spans="2:15" ht="30" hidden="1" customHeight="1" x14ac:dyDescent="0.25">
      <c r="B19" s="15">
        <v>11</v>
      </c>
      <c r="C19" s="22" t="str">
        <f>'Económico general'!C17</f>
        <v>TOP</v>
      </c>
      <c r="D19" s="23">
        <v>24578000</v>
      </c>
      <c r="E19" s="23">
        <f>'Económico general'!D17</f>
        <v>4756711</v>
      </c>
      <c r="F19" s="25" t="str">
        <f>IF(E19&gt;='Económico general'!$D$24,"CUMPLE","NO CUMPLE")</f>
        <v>CUMPLE</v>
      </c>
      <c r="G19" s="23"/>
      <c r="H19" s="23"/>
      <c r="I19" s="23">
        <f t="shared" si="0"/>
        <v>0</v>
      </c>
      <c r="J19" s="16"/>
      <c r="K19" s="17"/>
      <c r="L19" s="16"/>
      <c r="M19" s="16"/>
      <c r="N19" s="25" t="str">
        <f t="shared" si="1"/>
        <v>NO CUMPLE</v>
      </c>
      <c r="O19" s="17"/>
    </row>
    <row r="20" spans="2:15" ht="30" hidden="1" customHeight="1" x14ac:dyDescent="0.25">
      <c r="B20" s="15">
        <v>12</v>
      </c>
      <c r="C20" s="22" t="str">
        <f>'Económico general'!C18</f>
        <v>FUNDESCO</v>
      </c>
      <c r="D20" s="23">
        <v>24578000</v>
      </c>
      <c r="E20" s="23">
        <f>'Económico general'!D18</f>
        <v>4823343</v>
      </c>
      <c r="F20" s="25" t="str">
        <f>IF(E20&gt;='Económico general'!$D$24,"CUMPLE","NO CUMPLE")</f>
        <v>CUMPLE</v>
      </c>
      <c r="G20" s="23"/>
      <c r="H20" s="23"/>
      <c r="I20" s="23">
        <f t="shared" si="0"/>
        <v>0</v>
      </c>
      <c r="J20" s="16"/>
      <c r="K20" s="17"/>
      <c r="L20" s="16"/>
      <c r="M20" s="16"/>
      <c r="N20" s="25" t="str">
        <f t="shared" si="1"/>
        <v>NO CUMPLE</v>
      </c>
      <c r="O20" s="17"/>
    </row>
    <row r="21" spans="2:15" ht="30" hidden="1" customHeight="1" x14ac:dyDescent="0.25">
      <c r="B21" s="15">
        <v>13</v>
      </c>
      <c r="C21" s="22" t="str">
        <f>'Económico general'!C19</f>
        <v>FUNDACIÓN SXXI</v>
      </c>
      <c r="D21" s="23">
        <v>24578000</v>
      </c>
      <c r="E21" s="23">
        <f>'Económico general'!D19</f>
        <v>4896492</v>
      </c>
      <c r="F21" s="25" t="str">
        <f>IF(E21&gt;='Económico general'!$D$24,"CUMPLE","NO CUMPLE")</f>
        <v>CUMPLE</v>
      </c>
      <c r="G21" s="23"/>
      <c r="H21" s="23"/>
      <c r="I21" s="23">
        <f t="shared" si="0"/>
        <v>0</v>
      </c>
      <c r="J21" s="16"/>
      <c r="K21" s="17"/>
      <c r="L21" s="16"/>
      <c r="M21" s="16"/>
      <c r="N21" s="25" t="str">
        <f t="shared" si="1"/>
        <v>NO CUMPLE</v>
      </c>
      <c r="O21" s="17"/>
    </row>
  </sheetData>
  <mergeCells count="17">
    <mergeCell ref="L7:L8"/>
    <mergeCell ref="M6:M8"/>
    <mergeCell ref="N6:N8"/>
    <mergeCell ref="D2:O5"/>
    <mergeCell ref="B2:C5"/>
    <mergeCell ref="K7:K8"/>
    <mergeCell ref="K6:L6"/>
    <mergeCell ref="O6:O8"/>
    <mergeCell ref="B6:B8"/>
    <mergeCell ref="C6:C8"/>
    <mergeCell ref="D6:F6"/>
    <mergeCell ref="G6:J6"/>
    <mergeCell ref="D7:D8"/>
    <mergeCell ref="E7:E8"/>
    <mergeCell ref="F7:F8"/>
    <mergeCell ref="I7:I8"/>
    <mergeCell ref="J7:J8"/>
  </mergeCells>
  <conditionalFormatting sqref="K7">
    <cfRule type="cellIs" dxfId="2" priority="2" operator="equal">
      <formula>"CUMPLE"</formula>
    </cfRule>
    <cfRule type="cellIs" dxfId="1" priority="3" operator="equal">
      <formula>"NO CUMPLE"</formula>
    </cfRule>
  </conditionalFormatting>
  <conditionalFormatting sqref="K7">
    <cfRule type="cellIs" dxfId="0" priority="1" operator="equal">
      <formula>"CUMPLE"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AA0E8-1F6A-487D-ABE2-7D82D0D8E626}">
  <dimension ref="B2:F82"/>
  <sheetViews>
    <sheetView showGridLines="0" topLeftCell="A4" workbookViewId="0">
      <selection activeCell="C8" sqref="C8"/>
    </sheetView>
  </sheetViews>
  <sheetFormatPr baseColWidth="10" defaultColWidth="12.42578125" defaultRowHeight="15.75" x14ac:dyDescent="0.25"/>
  <cols>
    <col min="1" max="1" width="2.85546875" style="2" customWidth="1"/>
    <col min="2" max="2" width="4.7109375" style="2" customWidth="1"/>
    <col min="3" max="3" width="51.42578125" style="2" bestFit="1" customWidth="1"/>
    <col min="4" max="5" width="15.5703125" style="2" customWidth="1"/>
    <col min="6" max="16384" width="12.42578125" style="2"/>
  </cols>
  <sheetData>
    <row r="2" spans="2:5" ht="30" customHeight="1" x14ac:dyDescent="0.25">
      <c r="B2" s="66" t="s">
        <v>24</v>
      </c>
      <c r="C2" s="66"/>
      <c r="D2" s="66"/>
      <c r="E2" s="66"/>
    </row>
    <row r="3" spans="2:5" x14ac:dyDescent="0.25">
      <c r="B3" s="3">
        <v>1</v>
      </c>
      <c r="C3" s="4" t="s">
        <v>1</v>
      </c>
      <c r="D3" s="67">
        <v>5100077</v>
      </c>
      <c r="E3" s="67"/>
    </row>
    <row r="5" spans="2:5" ht="30" customHeight="1" x14ac:dyDescent="0.25">
      <c r="B5" s="66" t="s">
        <v>25</v>
      </c>
      <c r="C5" s="66"/>
      <c r="D5" s="66"/>
      <c r="E5" s="66"/>
    </row>
    <row r="6" spans="2:5" s="5" customFormat="1" ht="30" customHeight="1" x14ac:dyDescent="0.25">
      <c r="B6" s="1" t="s">
        <v>2</v>
      </c>
      <c r="C6" s="1" t="s">
        <v>3</v>
      </c>
      <c r="D6" s="1" t="s">
        <v>4</v>
      </c>
      <c r="E6" s="1" t="s">
        <v>5</v>
      </c>
    </row>
    <row r="7" spans="2:5" x14ac:dyDescent="0.25">
      <c r="B7" s="3">
        <v>9</v>
      </c>
      <c r="C7" s="4" t="s">
        <v>35</v>
      </c>
      <c r="D7" s="12">
        <v>3214916</v>
      </c>
      <c r="E7" s="13">
        <f t="shared" ref="E7:E19" si="0">1-(D7/$D$3)</f>
        <v>0.36963383101862968</v>
      </c>
    </row>
    <row r="8" spans="2:5" x14ac:dyDescent="0.25">
      <c r="B8" s="3">
        <v>4</v>
      </c>
      <c r="C8" s="4" t="s">
        <v>30</v>
      </c>
      <c r="D8" s="12">
        <v>3808625</v>
      </c>
      <c r="E8" s="13">
        <f t="shared" si="0"/>
        <v>0.2532220591963612</v>
      </c>
    </row>
    <row r="9" spans="2:5" x14ac:dyDescent="0.25">
      <c r="B9" s="3">
        <v>13</v>
      </c>
      <c r="C9" s="4" t="s">
        <v>39</v>
      </c>
      <c r="D9" s="12">
        <v>3984975</v>
      </c>
      <c r="E9" s="13">
        <f t="shared" si="0"/>
        <v>0.21864414988244296</v>
      </c>
    </row>
    <row r="10" spans="2:5" x14ac:dyDescent="0.25">
      <c r="B10" s="3">
        <v>5</v>
      </c>
      <c r="C10" s="4" t="s">
        <v>31</v>
      </c>
      <c r="D10" s="12">
        <v>4114943</v>
      </c>
      <c r="E10" s="13">
        <f t="shared" si="0"/>
        <v>0.19316061306525367</v>
      </c>
    </row>
    <row r="11" spans="2:5" x14ac:dyDescent="0.25">
      <c r="B11" s="3">
        <v>1</v>
      </c>
      <c r="C11" s="4" t="s">
        <v>27</v>
      </c>
      <c r="D11" s="12">
        <v>4136712</v>
      </c>
      <c r="E11" s="13">
        <f t="shared" si="0"/>
        <v>0.18889224613667599</v>
      </c>
    </row>
    <row r="12" spans="2:5" x14ac:dyDescent="0.25">
      <c r="B12" s="3">
        <v>10</v>
      </c>
      <c r="C12" s="4" t="s">
        <v>36</v>
      </c>
      <c r="D12" s="12">
        <v>4158046</v>
      </c>
      <c r="E12" s="13">
        <f t="shared" si="0"/>
        <v>0.18470917203799075</v>
      </c>
    </row>
    <row r="13" spans="2:5" x14ac:dyDescent="0.25">
      <c r="B13" s="3">
        <v>2</v>
      </c>
      <c r="C13" s="4" t="s">
        <v>28</v>
      </c>
      <c r="D13" s="12">
        <v>4201680</v>
      </c>
      <c r="E13" s="13">
        <f t="shared" si="0"/>
        <v>0.17615361493561765</v>
      </c>
    </row>
    <row r="14" spans="2:5" x14ac:dyDescent="0.25">
      <c r="B14" s="3">
        <v>3</v>
      </c>
      <c r="C14" s="4" t="s">
        <v>29</v>
      </c>
      <c r="D14" s="12">
        <v>4506402</v>
      </c>
      <c r="E14" s="13">
        <f t="shared" si="0"/>
        <v>0.11640510525625403</v>
      </c>
    </row>
    <row r="15" spans="2:5" x14ac:dyDescent="0.25">
      <c r="B15" s="3">
        <v>8</v>
      </c>
      <c r="C15" s="4" t="s">
        <v>34</v>
      </c>
      <c r="D15" s="12">
        <v>4534162</v>
      </c>
      <c r="E15" s="13">
        <f t="shared" si="0"/>
        <v>0.11096205018081096</v>
      </c>
    </row>
    <row r="16" spans="2:5" x14ac:dyDescent="0.25">
      <c r="B16" s="3">
        <v>11</v>
      </c>
      <c r="C16" s="4" t="s">
        <v>37</v>
      </c>
      <c r="D16" s="12">
        <v>4590069</v>
      </c>
      <c r="E16" s="13">
        <f t="shared" si="0"/>
        <v>0.10000005882264129</v>
      </c>
    </row>
    <row r="17" spans="2:6" x14ac:dyDescent="0.25">
      <c r="B17" s="3">
        <v>12</v>
      </c>
      <c r="C17" s="4" t="s">
        <v>38</v>
      </c>
      <c r="D17" s="12">
        <v>4756711</v>
      </c>
      <c r="E17" s="13">
        <f t="shared" si="0"/>
        <v>6.7325650181360053E-2</v>
      </c>
    </row>
    <row r="18" spans="2:6" x14ac:dyDescent="0.25">
      <c r="B18" s="3">
        <v>7</v>
      </c>
      <c r="C18" s="4" t="s">
        <v>33</v>
      </c>
      <c r="D18" s="12">
        <v>4823343</v>
      </c>
      <c r="E18" s="13">
        <f t="shared" si="0"/>
        <v>5.4260749396528696E-2</v>
      </c>
    </row>
    <row r="19" spans="2:6" x14ac:dyDescent="0.25">
      <c r="B19" s="3">
        <v>6</v>
      </c>
      <c r="C19" s="4" t="s">
        <v>32</v>
      </c>
      <c r="D19" s="12">
        <v>4896492</v>
      </c>
      <c r="E19" s="13">
        <f t="shared" si="0"/>
        <v>3.9918024767077065E-2</v>
      </c>
    </row>
    <row r="21" spans="2:6" x14ac:dyDescent="0.25">
      <c r="B21" s="65" t="s">
        <v>6</v>
      </c>
      <c r="C21" s="65"/>
      <c r="D21" s="65"/>
    </row>
    <row r="22" spans="2:6" x14ac:dyDescent="0.25">
      <c r="B22" s="6" t="s">
        <v>7</v>
      </c>
      <c r="C22" s="6"/>
      <c r="D22" s="7">
        <f>MEDIAN(D7:D19)</f>
        <v>4201680</v>
      </c>
      <c r="E22" s="8"/>
      <c r="F22" s="8"/>
    </row>
    <row r="23" spans="2:6" x14ac:dyDescent="0.25">
      <c r="B23" s="6" t="s">
        <v>8</v>
      </c>
      <c r="C23" s="6"/>
      <c r="D23" s="9">
        <f>_xlfn.STDEV.P(D7:D19)</f>
        <v>449476.03995470208</v>
      </c>
    </row>
    <row r="24" spans="2:6" x14ac:dyDescent="0.25">
      <c r="B24" s="6" t="s">
        <v>9</v>
      </c>
      <c r="C24" s="6"/>
      <c r="D24" s="10">
        <f>+D22-D23</f>
        <v>3752203.9600452981</v>
      </c>
    </row>
    <row r="26" spans="2:6" hidden="1" x14ac:dyDescent="0.25">
      <c r="B26" s="65" t="s">
        <v>6</v>
      </c>
      <c r="C26" s="65"/>
      <c r="D26" s="65"/>
    </row>
    <row r="27" spans="2:6" hidden="1" x14ac:dyDescent="0.25">
      <c r="B27" s="6" t="s">
        <v>0</v>
      </c>
      <c r="C27" s="6"/>
      <c r="D27" s="7">
        <f>AVERAGE(D7:D14)</f>
        <v>4015787.375</v>
      </c>
    </row>
    <row r="28" spans="2:6" hidden="1" x14ac:dyDescent="0.25">
      <c r="B28" s="6" t="s">
        <v>8</v>
      </c>
      <c r="C28" s="6"/>
      <c r="D28" s="9">
        <f>_xlfn.STDEV.P(D12:D24)</f>
        <v>1192753.0045143082</v>
      </c>
    </row>
    <row r="29" spans="2:6" hidden="1" x14ac:dyDescent="0.25">
      <c r="B29" s="6" t="s">
        <v>9</v>
      </c>
      <c r="C29" s="6"/>
      <c r="D29" s="10">
        <f>+D27-D28</f>
        <v>2823034.3704856918</v>
      </c>
    </row>
    <row r="30" spans="2:6" x14ac:dyDescent="0.25">
      <c r="D30" s="11"/>
    </row>
    <row r="31" spans="2:6" x14ac:dyDescent="0.25">
      <c r="D31" s="11"/>
    </row>
    <row r="32" spans="2:6" x14ac:dyDescent="0.25">
      <c r="D32" s="11"/>
    </row>
    <row r="34" spans="4:4" x14ac:dyDescent="0.25">
      <c r="D34" s="11"/>
    </row>
    <row r="35" spans="4:4" x14ac:dyDescent="0.25">
      <c r="D35" s="11"/>
    </row>
    <row r="36" spans="4:4" x14ac:dyDescent="0.25">
      <c r="D36" s="11"/>
    </row>
    <row r="37" spans="4:4" x14ac:dyDescent="0.25">
      <c r="D37" s="11"/>
    </row>
    <row r="38" spans="4:4" x14ac:dyDescent="0.25">
      <c r="D38" s="11"/>
    </row>
    <row r="39" spans="4:4" x14ac:dyDescent="0.25">
      <c r="D39" s="11"/>
    </row>
    <row r="40" spans="4:4" x14ac:dyDescent="0.25">
      <c r="D40" s="11"/>
    </row>
    <row r="41" spans="4:4" x14ac:dyDescent="0.25">
      <c r="D41" s="11"/>
    </row>
    <row r="42" spans="4:4" x14ac:dyDescent="0.25">
      <c r="D42" s="11"/>
    </row>
    <row r="43" spans="4:4" x14ac:dyDescent="0.25">
      <c r="D43" s="11"/>
    </row>
    <row r="44" spans="4:4" x14ac:dyDescent="0.25">
      <c r="D44" s="11"/>
    </row>
    <row r="45" spans="4:4" x14ac:dyDescent="0.25">
      <c r="D45" s="11"/>
    </row>
    <row r="46" spans="4:4" x14ac:dyDescent="0.25">
      <c r="D46" s="11"/>
    </row>
    <row r="48" spans="4:4" x14ac:dyDescent="0.25">
      <c r="D48" s="11"/>
    </row>
    <row r="49" spans="4:4" x14ac:dyDescent="0.25">
      <c r="D49" s="11"/>
    </row>
    <row r="50" spans="4:4" x14ac:dyDescent="0.25">
      <c r="D50" s="11"/>
    </row>
    <row r="52" spans="4:4" x14ac:dyDescent="0.25">
      <c r="D52" s="11"/>
    </row>
    <row r="53" spans="4:4" x14ac:dyDescent="0.25">
      <c r="D53" s="11"/>
    </row>
    <row r="54" spans="4:4" x14ac:dyDescent="0.25">
      <c r="D54" s="11"/>
    </row>
    <row r="55" spans="4:4" x14ac:dyDescent="0.25">
      <c r="D55" s="11"/>
    </row>
    <row r="56" spans="4:4" x14ac:dyDescent="0.25">
      <c r="D56" s="11"/>
    </row>
    <row r="57" spans="4:4" x14ac:dyDescent="0.25">
      <c r="D57" s="11"/>
    </row>
    <row r="58" spans="4:4" x14ac:dyDescent="0.25">
      <c r="D58" s="11"/>
    </row>
    <row r="59" spans="4:4" x14ac:dyDescent="0.25">
      <c r="D59" s="11"/>
    </row>
    <row r="60" spans="4:4" x14ac:dyDescent="0.25">
      <c r="D60" s="11"/>
    </row>
    <row r="61" spans="4:4" x14ac:dyDescent="0.25">
      <c r="D61" s="11"/>
    </row>
    <row r="62" spans="4:4" x14ac:dyDescent="0.25">
      <c r="D62" s="11"/>
    </row>
    <row r="63" spans="4:4" x14ac:dyDescent="0.25">
      <c r="D63" s="11"/>
    </row>
    <row r="64" spans="4:4" x14ac:dyDescent="0.25">
      <c r="D64" s="11"/>
    </row>
    <row r="65" spans="4:4" x14ac:dyDescent="0.25">
      <c r="D65" s="11"/>
    </row>
    <row r="66" spans="4:4" x14ac:dyDescent="0.25">
      <c r="D66" s="11"/>
    </row>
    <row r="67" spans="4:4" x14ac:dyDescent="0.25">
      <c r="D67" s="11"/>
    </row>
    <row r="68" spans="4:4" x14ac:dyDescent="0.25">
      <c r="D68" s="11"/>
    </row>
    <row r="69" spans="4:4" x14ac:dyDescent="0.25">
      <c r="D69" s="11"/>
    </row>
    <row r="70" spans="4:4" x14ac:dyDescent="0.25">
      <c r="D70" s="11"/>
    </row>
    <row r="71" spans="4:4" x14ac:dyDescent="0.25">
      <c r="D71" s="11"/>
    </row>
    <row r="72" spans="4:4" x14ac:dyDescent="0.25">
      <c r="D72" s="11"/>
    </row>
    <row r="73" spans="4:4" x14ac:dyDescent="0.25">
      <c r="D73" s="11"/>
    </row>
    <row r="75" spans="4:4" x14ac:dyDescent="0.25">
      <c r="D75" s="11"/>
    </row>
    <row r="76" spans="4:4" x14ac:dyDescent="0.25">
      <c r="D76" s="11"/>
    </row>
    <row r="77" spans="4:4" x14ac:dyDescent="0.25">
      <c r="D77" s="11"/>
    </row>
    <row r="78" spans="4:4" x14ac:dyDescent="0.25">
      <c r="D78" s="11"/>
    </row>
    <row r="79" spans="4:4" x14ac:dyDescent="0.25">
      <c r="D79" s="11"/>
    </row>
    <row r="80" spans="4:4" x14ac:dyDescent="0.25">
      <c r="D80" s="11"/>
    </row>
    <row r="81" spans="4:4" x14ac:dyDescent="0.25">
      <c r="D81" s="11"/>
    </row>
    <row r="82" spans="4:4" x14ac:dyDescent="0.25">
      <c r="D82" s="11"/>
    </row>
  </sheetData>
  <autoFilter ref="B6:E6" xr:uid="{B86DD9CE-A7F5-4872-9C4E-EDAD1EC54905}">
    <sortState xmlns:xlrd2="http://schemas.microsoft.com/office/spreadsheetml/2017/richdata2" ref="B7:E19">
      <sortCondition descending="1" ref="E6"/>
    </sortState>
  </autoFilter>
  <mergeCells count="5">
    <mergeCell ref="B21:D21"/>
    <mergeCell ref="B26:D26"/>
    <mergeCell ref="B2:E2"/>
    <mergeCell ref="D3:E3"/>
    <mergeCell ref="B5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97509-4B6A-44BF-96AD-A662B7C868CC}">
  <dimension ref="B1:K52"/>
  <sheetViews>
    <sheetView showGridLines="0" workbookViewId="0">
      <pane ySplit="3" topLeftCell="A4" activePane="bottomLeft" state="frozen"/>
      <selection pane="bottomLeft"/>
    </sheetView>
  </sheetViews>
  <sheetFormatPr baseColWidth="10" defaultRowHeight="60" customHeight="1" x14ac:dyDescent="0.25"/>
  <cols>
    <col min="1" max="1" width="2.85546875" customWidth="1"/>
    <col min="2" max="2" width="4.7109375" customWidth="1"/>
    <col min="3" max="3" width="20.7109375" customWidth="1"/>
    <col min="4" max="4" width="80.7109375" customWidth="1"/>
    <col min="7" max="11" width="13.7109375" customWidth="1"/>
  </cols>
  <sheetData>
    <row r="1" spans="2:11" ht="15" x14ac:dyDescent="0.25"/>
    <row r="2" spans="2:11" ht="30" customHeight="1" x14ac:dyDescent="0.25">
      <c r="B2" s="68" t="s">
        <v>42</v>
      </c>
      <c r="C2" s="69"/>
      <c r="D2" s="69"/>
      <c r="E2" s="69"/>
      <c r="F2" s="69"/>
      <c r="G2" s="70"/>
      <c r="H2" s="68" t="s">
        <v>113</v>
      </c>
      <c r="I2" s="70"/>
      <c r="J2" s="71" t="s">
        <v>115</v>
      </c>
      <c r="K2" s="72"/>
    </row>
    <row r="3" spans="2:11" ht="30" x14ac:dyDescent="0.25">
      <c r="B3" s="27" t="s">
        <v>2</v>
      </c>
      <c r="C3" s="27" t="s">
        <v>43</v>
      </c>
      <c r="D3" s="27" t="s">
        <v>44</v>
      </c>
      <c r="E3" s="27" t="s">
        <v>45</v>
      </c>
      <c r="F3" s="27" t="s">
        <v>46</v>
      </c>
      <c r="G3" s="37" t="s">
        <v>47</v>
      </c>
      <c r="H3" s="38" t="s">
        <v>114</v>
      </c>
      <c r="I3" s="38" t="s">
        <v>112</v>
      </c>
      <c r="J3" s="38" t="s">
        <v>114</v>
      </c>
      <c r="K3" s="38" t="s">
        <v>112</v>
      </c>
    </row>
    <row r="4" spans="2:11" ht="60" customHeight="1" x14ac:dyDescent="0.25">
      <c r="B4" s="28">
        <v>1</v>
      </c>
      <c r="C4" s="29" t="s">
        <v>48</v>
      </c>
      <c r="D4" s="30" t="s">
        <v>49</v>
      </c>
      <c r="E4" s="28" t="s">
        <v>50</v>
      </c>
      <c r="F4" s="28">
        <v>1</v>
      </c>
      <c r="G4" s="31">
        <v>140155.86666666667</v>
      </c>
      <c r="H4" s="31">
        <v>130000</v>
      </c>
      <c r="I4" s="14">
        <f>1-(H4/G4)</f>
        <v>7.2461231257771153E-2</v>
      </c>
      <c r="J4" s="31">
        <v>140156</v>
      </c>
      <c r="K4" s="14">
        <f>1-(J4/G4)</f>
        <v>-9.5132181399115723E-7</v>
      </c>
    </row>
    <row r="5" spans="2:11" ht="60" customHeight="1" x14ac:dyDescent="0.25">
      <c r="B5" s="28">
        <v>2</v>
      </c>
      <c r="C5" s="29" t="s">
        <v>48</v>
      </c>
      <c r="D5" s="30" t="s">
        <v>51</v>
      </c>
      <c r="E5" s="28" t="s">
        <v>50</v>
      </c>
      <c r="F5" s="28">
        <v>1</v>
      </c>
      <c r="G5" s="31">
        <v>58520.2</v>
      </c>
      <c r="H5" s="31">
        <v>50000</v>
      </c>
      <c r="I5" s="14">
        <f t="shared" ref="I5:I52" si="0">1-(H5/G5)</f>
        <v>0.14559417090167148</v>
      </c>
      <c r="J5" s="31">
        <v>58520</v>
      </c>
      <c r="K5" s="14">
        <f t="shared" ref="K5:K52" si="1">1-(J5/G5)</f>
        <v>3.4176233163485392E-6</v>
      </c>
    </row>
    <row r="6" spans="2:11" ht="60" customHeight="1" x14ac:dyDescent="0.25">
      <c r="B6" s="28">
        <v>3</v>
      </c>
      <c r="C6" s="29" t="s">
        <v>48</v>
      </c>
      <c r="D6" s="32" t="s">
        <v>52</v>
      </c>
      <c r="E6" s="28" t="s">
        <v>50</v>
      </c>
      <c r="F6" s="28">
        <v>1</v>
      </c>
      <c r="G6" s="31">
        <v>132549.23333333334</v>
      </c>
      <c r="H6" s="31">
        <v>130000</v>
      </c>
      <c r="I6" s="14">
        <f t="shared" si="0"/>
        <v>1.923235064606188E-2</v>
      </c>
      <c r="J6" s="31">
        <v>132549</v>
      </c>
      <c r="K6" s="14">
        <f t="shared" si="1"/>
        <v>1.7603521911269127E-6</v>
      </c>
    </row>
    <row r="7" spans="2:11" ht="60" customHeight="1" x14ac:dyDescent="0.25">
      <c r="B7" s="28">
        <v>4</v>
      </c>
      <c r="C7" s="29" t="s">
        <v>48</v>
      </c>
      <c r="D7" s="30" t="s">
        <v>53</v>
      </c>
      <c r="E7" s="28" t="s">
        <v>54</v>
      </c>
      <c r="F7" s="28">
        <v>1</v>
      </c>
      <c r="G7" s="31">
        <v>67500</v>
      </c>
      <c r="H7" s="31">
        <v>56891</v>
      </c>
      <c r="I7" s="14">
        <f t="shared" si="0"/>
        <v>0.1571703703703704</v>
      </c>
      <c r="J7" s="31">
        <v>67500</v>
      </c>
      <c r="K7" s="14">
        <f t="shared" si="1"/>
        <v>0</v>
      </c>
    </row>
    <row r="8" spans="2:11" ht="60" customHeight="1" x14ac:dyDescent="0.25">
      <c r="B8" s="28">
        <v>5</v>
      </c>
      <c r="C8" s="29" t="s">
        <v>55</v>
      </c>
      <c r="D8" s="30" t="s">
        <v>56</v>
      </c>
      <c r="E8" s="28" t="s">
        <v>57</v>
      </c>
      <c r="F8" s="28">
        <v>1</v>
      </c>
      <c r="G8" s="31">
        <v>150031.25</v>
      </c>
      <c r="H8" s="31">
        <v>20000</v>
      </c>
      <c r="I8" s="14">
        <f t="shared" si="0"/>
        <v>0.86669443865861284</v>
      </c>
      <c r="J8" s="31">
        <v>105021</v>
      </c>
      <c r="K8" s="14">
        <f t="shared" si="1"/>
        <v>0.30000583211830867</v>
      </c>
    </row>
    <row r="9" spans="2:11" ht="60" customHeight="1" x14ac:dyDescent="0.25">
      <c r="B9" s="28">
        <v>6</v>
      </c>
      <c r="C9" s="29" t="s">
        <v>55</v>
      </c>
      <c r="D9" s="30" t="s">
        <v>58</v>
      </c>
      <c r="E9" s="28" t="s">
        <v>50</v>
      </c>
      <c r="F9" s="28">
        <v>1</v>
      </c>
      <c r="G9" s="31">
        <v>5481.291666666667</v>
      </c>
      <c r="H9" s="31">
        <v>5400</v>
      </c>
      <c r="I9" s="14">
        <f t="shared" si="0"/>
        <v>1.4830750051310959E-2</v>
      </c>
      <c r="J9" s="31">
        <v>4110</v>
      </c>
      <c r="K9" s="14">
        <f t="shared" si="1"/>
        <v>0.25017673753905334</v>
      </c>
    </row>
    <row r="10" spans="2:11" ht="60" customHeight="1" x14ac:dyDescent="0.25">
      <c r="B10" s="28">
        <v>7</v>
      </c>
      <c r="C10" s="29" t="s">
        <v>59</v>
      </c>
      <c r="D10" s="30" t="s">
        <v>60</v>
      </c>
      <c r="E10" s="28" t="s">
        <v>45</v>
      </c>
      <c r="F10" s="28">
        <v>1</v>
      </c>
      <c r="G10" s="31">
        <v>133419</v>
      </c>
      <c r="H10" s="31">
        <v>110000</v>
      </c>
      <c r="I10" s="14">
        <f t="shared" si="0"/>
        <v>0.17552972215351637</v>
      </c>
      <c r="J10" s="31">
        <v>100064</v>
      </c>
      <c r="K10" s="14">
        <f t="shared" si="1"/>
        <v>0.25000187379608596</v>
      </c>
    </row>
    <row r="11" spans="2:11" ht="60" customHeight="1" x14ac:dyDescent="0.25">
      <c r="B11" s="28">
        <v>8</v>
      </c>
      <c r="C11" s="29" t="s">
        <v>59</v>
      </c>
      <c r="D11" s="30" t="s">
        <v>61</v>
      </c>
      <c r="E11" s="28" t="s">
        <v>45</v>
      </c>
      <c r="F11" s="28">
        <v>1</v>
      </c>
      <c r="G11" s="31">
        <v>12.783333333333333</v>
      </c>
      <c r="H11" s="31">
        <v>10</v>
      </c>
      <c r="I11" s="14">
        <f t="shared" si="0"/>
        <v>0.21773142112125166</v>
      </c>
      <c r="J11" s="31">
        <v>11</v>
      </c>
      <c r="K11" s="14">
        <f t="shared" si="1"/>
        <v>0.13950456323337679</v>
      </c>
    </row>
    <row r="12" spans="2:11" ht="60" customHeight="1" x14ac:dyDescent="0.25">
      <c r="B12" s="28">
        <v>9</v>
      </c>
      <c r="C12" s="29" t="s">
        <v>59</v>
      </c>
      <c r="D12" s="30" t="s">
        <v>62</v>
      </c>
      <c r="E12" s="28" t="s">
        <v>57</v>
      </c>
      <c r="F12" s="28">
        <v>1</v>
      </c>
      <c r="G12" s="31">
        <v>496326.78628</v>
      </c>
      <c r="H12" s="31">
        <v>400000</v>
      </c>
      <c r="I12" s="14">
        <f t="shared" si="0"/>
        <v>0.1940793625143129</v>
      </c>
      <c r="J12" s="31">
        <v>372240</v>
      </c>
      <c r="K12" s="14">
        <f t="shared" si="1"/>
        <v>0.25001025475581951</v>
      </c>
    </row>
    <row r="13" spans="2:11" ht="60" customHeight="1" x14ac:dyDescent="0.25">
      <c r="B13" s="28">
        <v>10</v>
      </c>
      <c r="C13" s="29" t="s">
        <v>63</v>
      </c>
      <c r="D13" s="33" t="s">
        <v>64</v>
      </c>
      <c r="E13" s="28" t="s">
        <v>65</v>
      </c>
      <c r="F13" s="28">
        <v>1</v>
      </c>
      <c r="G13" s="31">
        <v>100000</v>
      </c>
      <c r="H13" s="31">
        <v>90000</v>
      </c>
      <c r="I13" s="14">
        <f t="shared" si="0"/>
        <v>9.9999999999999978E-2</v>
      </c>
      <c r="J13" s="31">
        <v>73250</v>
      </c>
      <c r="K13" s="14">
        <f t="shared" si="1"/>
        <v>0.26749999999999996</v>
      </c>
    </row>
    <row r="14" spans="2:11" ht="60" customHeight="1" x14ac:dyDescent="0.25">
      <c r="B14" s="28">
        <v>11</v>
      </c>
      <c r="C14" s="29" t="s">
        <v>63</v>
      </c>
      <c r="D14" s="30" t="s">
        <v>66</v>
      </c>
      <c r="E14" s="28" t="s">
        <v>65</v>
      </c>
      <c r="F14" s="28">
        <v>1</v>
      </c>
      <c r="G14" s="31">
        <v>60381</v>
      </c>
      <c r="H14" s="31">
        <v>55000</v>
      </c>
      <c r="I14" s="14">
        <f t="shared" si="0"/>
        <v>8.9117437604544492E-2</v>
      </c>
      <c r="J14" s="31">
        <v>42260</v>
      </c>
      <c r="K14" s="14">
        <f t="shared" si="1"/>
        <v>0.30011096205760091</v>
      </c>
    </row>
    <row r="15" spans="2:11" ht="60" customHeight="1" x14ac:dyDescent="0.25">
      <c r="B15" s="28">
        <v>12</v>
      </c>
      <c r="C15" s="29" t="s">
        <v>63</v>
      </c>
      <c r="D15" s="34" t="s">
        <v>67</v>
      </c>
      <c r="E15" s="28" t="s">
        <v>65</v>
      </c>
      <c r="F15" s="28">
        <v>1</v>
      </c>
      <c r="G15" s="31">
        <v>47000</v>
      </c>
      <c r="H15" s="31">
        <v>44000</v>
      </c>
      <c r="I15" s="14">
        <f t="shared" si="0"/>
        <v>6.3829787234042534E-2</v>
      </c>
      <c r="J15" s="31">
        <v>32900</v>
      </c>
      <c r="K15" s="14">
        <f t="shared" si="1"/>
        <v>0.30000000000000004</v>
      </c>
    </row>
    <row r="16" spans="2:11" ht="60" customHeight="1" x14ac:dyDescent="0.25">
      <c r="B16" s="28">
        <v>13</v>
      </c>
      <c r="C16" s="29" t="s">
        <v>63</v>
      </c>
      <c r="D16" s="30" t="s">
        <v>68</v>
      </c>
      <c r="E16" s="28" t="s">
        <v>45</v>
      </c>
      <c r="F16" s="28">
        <v>1</v>
      </c>
      <c r="G16" s="31">
        <v>10600</v>
      </c>
      <c r="H16" s="31">
        <v>8700</v>
      </c>
      <c r="I16" s="14">
        <f t="shared" si="0"/>
        <v>0.17924528301886788</v>
      </c>
      <c r="J16" s="31">
        <v>7420</v>
      </c>
      <c r="K16" s="14">
        <f t="shared" si="1"/>
        <v>0.30000000000000004</v>
      </c>
    </row>
    <row r="17" spans="2:11" ht="60" customHeight="1" x14ac:dyDescent="0.25">
      <c r="B17" s="28">
        <v>14</v>
      </c>
      <c r="C17" s="29" t="s">
        <v>63</v>
      </c>
      <c r="D17" s="30" t="s">
        <v>69</v>
      </c>
      <c r="E17" s="28" t="s">
        <v>45</v>
      </c>
      <c r="F17" s="28">
        <v>1</v>
      </c>
      <c r="G17" s="31">
        <v>64225</v>
      </c>
      <c r="H17" s="31">
        <v>55000</v>
      </c>
      <c r="I17" s="14">
        <f t="shared" si="0"/>
        <v>0.14363565589723626</v>
      </c>
      <c r="J17" s="31">
        <v>48160</v>
      </c>
      <c r="K17" s="14">
        <f t="shared" si="1"/>
        <v>0.25013623978201638</v>
      </c>
    </row>
    <row r="18" spans="2:11" ht="60" customHeight="1" x14ac:dyDescent="0.25">
      <c r="B18" s="28">
        <v>15</v>
      </c>
      <c r="C18" s="29" t="s">
        <v>63</v>
      </c>
      <c r="D18" s="30" t="s">
        <v>70</v>
      </c>
      <c r="E18" s="28" t="s">
        <v>45</v>
      </c>
      <c r="F18" s="28">
        <v>1</v>
      </c>
      <c r="G18" s="31">
        <v>23000</v>
      </c>
      <c r="H18" s="31">
        <v>19000</v>
      </c>
      <c r="I18" s="14">
        <f t="shared" si="0"/>
        <v>0.17391304347826086</v>
      </c>
      <c r="J18" s="31">
        <v>17020</v>
      </c>
      <c r="K18" s="14">
        <f t="shared" si="1"/>
        <v>0.26</v>
      </c>
    </row>
    <row r="19" spans="2:11" ht="60" customHeight="1" x14ac:dyDescent="0.25">
      <c r="B19" s="28">
        <v>16</v>
      </c>
      <c r="C19" s="29" t="s">
        <v>63</v>
      </c>
      <c r="D19" s="34" t="s">
        <v>71</v>
      </c>
      <c r="E19" s="28" t="s">
        <v>45</v>
      </c>
      <c r="F19" s="28">
        <v>1</v>
      </c>
      <c r="G19" s="31">
        <v>20739.5</v>
      </c>
      <c r="H19" s="31">
        <v>17500</v>
      </c>
      <c r="I19" s="14">
        <f t="shared" si="0"/>
        <v>0.15619952265001569</v>
      </c>
      <c r="J19" s="31">
        <v>15225</v>
      </c>
      <c r="K19" s="14">
        <f t="shared" si="1"/>
        <v>0.26589358470551361</v>
      </c>
    </row>
    <row r="20" spans="2:11" ht="60" customHeight="1" x14ac:dyDescent="0.25">
      <c r="B20" s="28">
        <v>17</v>
      </c>
      <c r="C20" s="29" t="s">
        <v>63</v>
      </c>
      <c r="D20" s="34" t="s">
        <v>72</v>
      </c>
      <c r="E20" s="28" t="s">
        <v>45</v>
      </c>
      <c r="F20" s="28">
        <v>1</v>
      </c>
      <c r="G20" s="31">
        <v>282425</v>
      </c>
      <c r="H20" s="31">
        <v>150000</v>
      </c>
      <c r="I20" s="14">
        <f t="shared" si="0"/>
        <v>0.46888554483491196</v>
      </c>
      <c r="J20" s="31">
        <v>211818</v>
      </c>
      <c r="K20" s="14">
        <f t="shared" si="1"/>
        <v>0.25000265557227586</v>
      </c>
    </row>
    <row r="21" spans="2:11" ht="60" customHeight="1" x14ac:dyDescent="0.25">
      <c r="B21" s="28">
        <v>18</v>
      </c>
      <c r="C21" s="29" t="s">
        <v>63</v>
      </c>
      <c r="D21" s="34" t="s">
        <v>73</v>
      </c>
      <c r="E21" s="28" t="s">
        <v>45</v>
      </c>
      <c r="F21" s="28">
        <v>1</v>
      </c>
      <c r="G21" s="31">
        <v>23633.333333333332</v>
      </c>
      <c r="H21" s="31">
        <v>20700</v>
      </c>
      <c r="I21" s="14">
        <f t="shared" si="0"/>
        <v>0.12411847672778553</v>
      </c>
      <c r="J21" s="31">
        <v>17500</v>
      </c>
      <c r="K21" s="14">
        <f t="shared" si="1"/>
        <v>0.2595204513399153</v>
      </c>
    </row>
    <row r="22" spans="2:11" ht="60" customHeight="1" x14ac:dyDescent="0.25">
      <c r="B22" s="28">
        <v>19</v>
      </c>
      <c r="C22" s="29" t="s">
        <v>74</v>
      </c>
      <c r="D22" s="30" t="s">
        <v>75</v>
      </c>
      <c r="E22" s="28" t="s">
        <v>50</v>
      </c>
      <c r="F22" s="28">
        <v>1</v>
      </c>
      <c r="G22" s="31">
        <v>414000</v>
      </c>
      <c r="H22" s="31">
        <v>300000</v>
      </c>
      <c r="I22" s="14">
        <f t="shared" si="0"/>
        <v>0.27536231884057971</v>
      </c>
      <c r="J22" s="31">
        <v>306300</v>
      </c>
      <c r="K22" s="14">
        <f t="shared" si="1"/>
        <v>0.26014492753623186</v>
      </c>
    </row>
    <row r="23" spans="2:11" ht="60" customHeight="1" x14ac:dyDescent="0.25">
      <c r="B23" s="28">
        <v>20</v>
      </c>
      <c r="C23" s="29" t="s">
        <v>76</v>
      </c>
      <c r="D23" s="30" t="s">
        <v>77</v>
      </c>
      <c r="E23" s="28" t="s">
        <v>65</v>
      </c>
      <c r="F23" s="28">
        <v>1</v>
      </c>
      <c r="G23" s="31">
        <v>7094.75</v>
      </c>
      <c r="H23" s="31">
        <v>6000</v>
      </c>
      <c r="I23" s="14">
        <f t="shared" si="0"/>
        <v>0.15430423905000179</v>
      </c>
      <c r="J23" s="31">
        <v>5321</v>
      </c>
      <c r="K23" s="14">
        <f t="shared" si="1"/>
        <v>0.25000880933084324</v>
      </c>
    </row>
    <row r="24" spans="2:11" ht="60" customHeight="1" x14ac:dyDescent="0.25">
      <c r="B24" s="28">
        <v>21</v>
      </c>
      <c r="C24" s="29" t="s">
        <v>76</v>
      </c>
      <c r="D24" s="30" t="s">
        <v>78</v>
      </c>
      <c r="E24" s="28" t="s">
        <v>65</v>
      </c>
      <c r="F24" s="28">
        <v>1</v>
      </c>
      <c r="G24" s="31">
        <v>7672</v>
      </c>
      <c r="H24" s="31">
        <v>6500</v>
      </c>
      <c r="I24" s="14">
        <f t="shared" si="0"/>
        <v>0.1527632950990615</v>
      </c>
      <c r="J24" s="31">
        <v>5750</v>
      </c>
      <c r="K24" s="14">
        <f t="shared" si="1"/>
        <v>0.25052137643378525</v>
      </c>
    </row>
    <row r="25" spans="2:11" ht="60" customHeight="1" x14ac:dyDescent="0.25">
      <c r="B25" s="28">
        <v>22</v>
      </c>
      <c r="C25" s="29" t="s">
        <v>76</v>
      </c>
      <c r="D25" s="30" t="s">
        <v>79</v>
      </c>
      <c r="E25" s="28" t="s">
        <v>45</v>
      </c>
      <c r="F25" s="28">
        <v>1</v>
      </c>
      <c r="G25" s="31">
        <v>5231</v>
      </c>
      <c r="H25" s="31">
        <v>4200</v>
      </c>
      <c r="I25" s="14">
        <f t="shared" si="0"/>
        <v>0.19709424584209523</v>
      </c>
      <c r="J25" s="31">
        <v>3920</v>
      </c>
      <c r="K25" s="14">
        <f t="shared" si="1"/>
        <v>0.25062129611928885</v>
      </c>
    </row>
    <row r="26" spans="2:11" ht="60" customHeight="1" x14ac:dyDescent="0.25">
      <c r="B26" s="28">
        <v>23</v>
      </c>
      <c r="C26" s="29" t="s">
        <v>76</v>
      </c>
      <c r="D26" s="33" t="s">
        <v>80</v>
      </c>
      <c r="E26" s="28" t="s">
        <v>65</v>
      </c>
      <c r="F26" s="28">
        <v>1</v>
      </c>
      <c r="G26" s="31">
        <v>29286</v>
      </c>
      <c r="H26" s="31">
        <v>25200</v>
      </c>
      <c r="I26" s="14">
        <f t="shared" si="0"/>
        <v>0.13952059004302397</v>
      </c>
      <c r="J26" s="31">
        <v>21964</v>
      </c>
      <c r="K26" s="14">
        <f t="shared" si="1"/>
        <v>0.25001707300416587</v>
      </c>
    </row>
    <row r="27" spans="2:11" ht="60" customHeight="1" x14ac:dyDescent="0.25">
      <c r="B27" s="28">
        <v>24</v>
      </c>
      <c r="C27" s="29" t="s">
        <v>76</v>
      </c>
      <c r="D27" s="33" t="s">
        <v>81</v>
      </c>
      <c r="E27" s="28" t="s">
        <v>45</v>
      </c>
      <c r="F27" s="28">
        <v>1</v>
      </c>
      <c r="G27" s="31">
        <v>19690</v>
      </c>
      <c r="H27" s="31">
        <v>16800</v>
      </c>
      <c r="I27" s="14">
        <f t="shared" si="0"/>
        <v>0.14677501269680038</v>
      </c>
      <c r="J27" s="31">
        <v>14373</v>
      </c>
      <c r="K27" s="14">
        <f t="shared" si="1"/>
        <v>0.27003555104113763</v>
      </c>
    </row>
    <row r="28" spans="2:11" ht="60" customHeight="1" x14ac:dyDescent="0.25">
      <c r="B28" s="28">
        <v>25</v>
      </c>
      <c r="C28" s="29" t="s">
        <v>76</v>
      </c>
      <c r="D28" s="33" t="s">
        <v>82</v>
      </c>
      <c r="E28" s="28" t="s">
        <v>45</v>
      </c>
      <c r="F28" s="28">
        <v>1</v>
      </c>
      <c r="G28" s="31">
        <v>8108</v>
      </c>
      <c r="H28" s="31">
        <v>6800</v>
      </c>
      <c r="I28" s="14">
        <f t="shared" si="0"/>
        <v>0.16132215096201286</v>
      </c>
      <c r="J28" s="31">
        <v>6081</v>
      </c>
      <c r="K28" s="14">
        <f t="shared" si="1"/>
        <v>0.25</v>
      </c>
    </row>
    <row r="29" spans="2:11" ht="60" customHeight="1" x14ac:dyDescent="0.25">
      <c r="B29" s="28">
        <v>26</v>
      </c>
      <c r="C29" s="29" t="s">
        <v>76</v>
      </c>
      <c r="D29" s="33" t="s">
        <v>83</v>
      </c>
      <c r="E29" s="28" t="s">
        <v>65</v>
      </c>
      <c r="F29" s="28">
        <v>1</v>
      </c>
      <c r="G29" s="31">
        <v>66083</v>
      </c>
      <c r="H29" s="31">
        <v>55500</v>
      </c>
      <c r="I29" s="14">
        <f t="shared" si="0"/>
        <v>0.16014708775328002</v>
      </c>
      <c r="J29" s="31">
        <v>49562</v>
      </c>
      <c r="K29" s="14">
        <f t="shared" si="1"/>
        <v>0.25000378312122629</v>
      </c>
    </row>
    <row r="30" spans="2:11" ht="60" customHeight="1" x14ac:dyDescent="0.25">
      <c r="B30" s="28">
        <v>27</v>
      </c>
      <c r="C30" s="29" t="s">
        <v>76</v>
      </c>
      <c r="D30" s="33" t="s">
        <v>84</v>
      </c>
      <c r="E30" s="28" t="s">
        <v>45</v>
      </c>
      <c r="F30" s="28">
        <v>1</v>
      </c>
      <c r="G30" s="31">
        <v>2826.25</v>
      </c>
      <c r="H30" s="31">
        <v>1800</v>
      </c>
      <c r="I30" s="14">
        <f t="shared" si="0"/>
        <v>0.36311366651923926</v>
      </c>
      <c r="J30" s="31">
        <v>2119</v>
      </c>
      <c r="K30" s="14">
        <f t="shared" si="1"/>
        <v>0.25024325519681556</v>
      </c>
    </row>
    <row r="31" spans="2:11" ht="60" customHeight="1" x14ac:dyDescent="0.25">
      <c r="B31" s="28">
        <v>28</v>
      </c>
      <c r="C31" s="29" t="s">
        <v>76</v>
      </c>
      <c r="D31" s="33" t="s">
        <v>85</v>
      </c>
      <c r="E31" s="28" t="s">
        <v>45</v>
      </c>
      <c r="F31" s="28">
        <v>1</v>
      </c>
      <c r="G31" s="31">
        <v>2150</v>
      </c>
      <c r="H31" s="31">
        <v>1800</v>
      </c>
      <c r="I31" s="14">
        <f t="shared" si="0"/>
        <v>0.16279069767441856</v>
      </c>
      <c r="J31" s="31">
        <v>1612</v>
      </c>
      <c r="K31" s="14">
        <f t="shared" si="1"/>
        <v>0.25023255813953493</v>
      </c>
    </row>
    <row r="32" spans="2:11" ht="60" customHeight="1" x14ac:dyDescent="0.25">
      <c r="B32" s="28">
        <v>29</v>
      </c>
      <c r="C32" s="29" t="s">
        <v>76</v>
      </c>
      <c r="D32" s="33" t="s">
        <v>86</v>
      </c>
      <c r="E32" s="28" t="s">
        <v>87</v>
      </c>
      <c r="F32" s="28">
        <v>1</v>
      </c>
      <c r="G32" s="31">
        <v>18401.5</v>
      </c>
      <c r="H32" s="31">
        <v>15500</v>
      </c>
      <c r="I32" s="14">
        <f t="shared" si="0"/>
        <v>0.15767736325843007</v>
      </c>
      <c r="J32" s="31">
        <v>13801</v>
      </c>
      <c r="K32" s="14">
        <f t="shared" si="1"/>
        <v>0.25000679292448991</v>
      </c>
    </row>
    <row r="33" spans="2:11" ht="60" customHeight="1" x14ac:dyDescent="0.25">
      <c r="B33" s="28">
        <v>30</v>
      </c>
      <c r="C33" s="29" t="s">
        <v>76</v>
      </c>
      <c r="D33" s="33" t="s">
        <v>88</v>
      </c>
      <c r="E33" s="28" t="s">
        <v>45</v>
      </c>
      <c r="F33" s="28">
        <v>1</v>
      </c>
      <c r="G33" s="31">
        <v>8133.333333333333</v>
      </c>
      <c r="H33" s="31">
        <v>7800</v>
      </c>
      <c r="I33" s="14">
        <f t="shared" si="0"/>
        <v>4.0983606557376984E-2</v>
      </c>
      <c r="J33" s="31">
        <v>6030</v>
      </c>
      <c r="K33" s="14">
        <f t="shared" si="1"/>
        <v>0.25860655737704918</v>
      </c>
    </row>
    <row r="34" spans="2:11" ht="60" customHeight="1" x14ac:dyDescent="0.25">
      <c r="B34" s="28">
        <v>31</v>
      </c>
      <c r="C34" s="29" t="s">
        <v>76</v>
      </c>
      <c r="D34" s="33" t="s">
        <v>89</v>
      </c>
      <c r="E34" s="28" t="s">
        <v>45</v>
      </c>
      <c r="F34" s="28">
        <v>1</v>
      </c>
      <c r="G34" s="31">
        <v>2393.3333333333335</v>
      </c>
      <c r="H34" s="31">
        <v>1900</v>
      </c>
      <c r="I34" s="14">
        <f t="shared" si="0"/>
        <v>0.20612813370473537</v>
      </c>
      <c r="J34" s="31">
        <v>1790</v>
      </c>
      <c r="K34" s="14">
        <f t="shared" si="1"/>
        <v>0.25208913649025078</v>
      </c>
    </row>
    <row r="35" spans="2:11" ht="60" customHeight="1" x14ac:dyDescent="0.25">
      <c r="B35" s="28">
        <v>32</v>
      </c>
      <c r="C35" s="29" t="s">
        <v>76</v>
      </c>
      <c r="D35" s="33" t="s">
        <v>90</v>
      </c>
      <c r="E35" s="28" t="s">
        <v>45</v>
      </c>
      <c r="F35" s="28">
        <v>1</v>
      </c>
      <c r="G35" s="31">
        <v>132400</v>
      </c>
      <c r="H35" s="31">
        <v>115000</v>
      </c>
      <c r="I35" s="14">
        <f t="shared" si="0"/>
        <v>0.13141993957703924</v>
      </c>
      <c r="J35" s="31">
        <v>99300</v>
      </c>
      <c r="K35" s="14">
        <f t="shared" si="1"/>
        <v>0.25</v>
      </c>
    </row>
    <row r="36" spans="2:11" ht="60" customHeight="1" x14ac:dyDescent="0.25">
      <c r="B36" s="28">
        <v>33</v>
      </c>
      <c r="C36" s="29" t="s">
        <v>76</v>
      </c>
      <c r="D36" s="33" t="s">
        <v>91</v>
      </c>
      <c r="E36" s="28" t="s">
        <v>45</v>
      </c>
      <c r="F36" s="28">
        <v>1</v>
      </c>
      <c r="G36" s="31">
        <v>65000</v>
      </c>
      <c r="H36" s="31">
        <v>60000</v>
      </c>
      <c r="I36" s="14">
        <f t="shared" si="0"/>
        <v>7.6923076923076872E-2</v>
      </c>
      <c r="J36" s="31">
        <v>47250</v>
      </c>
      <c r="K36" s="14">
        <f t="shared" si="1"/>
        <v>0.27307692307692311</v>
      </c>
    </row>
    <row r="37" spans="2:11" ht="60" customHeight="1" x14ac:dyDescent="0.25">
      <c r="B37" s="28">
        <v>34</v>
      </c>
      <c r="C37" s="29" t="s">
        <v>92</v>
      </c>
      <c r="D37" s="35" t="s">
        <v>93</v>
      </c>
      <c r="E37" s="28" t="s">
        <v>45</v>
      </c>
      <c r="F37" s="28">
        <v>1</v>
      </c>
      <c r="G37" s="31">
        <v>6333.333333333333</v>
      </c>
      <c r="H37" s="31">
        <v>5890</v>
      </c>
      <c r="I37" s="14">
        <f t="shared" si="0"/>
        <v>6.9999999999999951E-2</v>
      </c>
      <c r="J37" s="31">
        <v>4749</v>
      </c>
      <c r="K37" s="14">
        <f t="shared" si="1"/>
        <v>0.25015789473684202</v>
      </c>
    </row>
    <row r="38" spans="2:11" ht="60" customHeight="1" x14ac:dyDescent="0.25">
      <c r="B38" s="28">
        <v>35</v>
      </c>
      <c r="C38" s="29" t="s">
        <v>92</v>
      </c>
      <c r="D38" s="35" t="s">
        <v>94</v>
      </c>
      <c r="E38" s="28" t="s">
        <v>45</v>
      </c>
      <c r="F38" s="28">
        <v>1</v>
      </c>
      <c r="G38" s="31">
        <v>5250</v>
      </c>
      <c r="H38" s="31">
        <v>5000</v>
      </c>
      <c r="I38" s="14">
        <f t="shared" si="0"/>
        <v>4.7619047619047672E-2</v>
      </c>
      <c r="J38" s="31">
        <v>3937</v>
      </c>
      <c r="K38" s="14">
        <f t="shared" si="1"/>
        <v>0.25009523809523815</v>
      </c>
    </row>
    <row r="39" spans="2:11" ht="60" customHeight="1" x14ac:dyDescent="0.25">
      <c r="B39" s="28">
        <v>36</v>
      </c>
      <c r="C39" s="29" t="s">
        <v>92</v>
      </c>
      <c r="D39" s="35" t="s">
        <v>95</v>
      </c>
      <c r="E39" s="28" t="s">
        <v>45</v>
      </c>
      <c r="F39" s="28">
        <v>1</v>
      </c>
      <c r="G39" s="31">
        <v>6666.666666666667</v>
      </c>
      <c r="H39" s="31">
        <v>6135</v>
      </c>
      <c r="I39" s="14">
        <f t="shared" si="0"/>
        <v>7.9749999999999988E-2</v>
      </c>
      <c r="J39" s="31">
        <v>5000</v>
      </c>
      <c r="K39" s="14">
        <f t="shared" si="1"/>
        <v>0.25</v>
      </c>
    </row>
    <row r="40" spans="2:11" ht="60" customHeight="1" x14ac:dyDescent="0.25">
      <c r="B40" s="28">
        <v>37</v>
      </c>
      <c r="C40" s="29" t="s">
        <v>92</v>
      </c>
      <c r="D40" s="35" t="s">
        <v>96</v>
      </c>
      <c r="E40" s="28" t="s">
        <v>45</v>
      </c>
      <c r="F40" s="28">
        <v>1</v>
      </c>
      <c r="G40" s="31">
        <v>9600</v>
      </c>
      <c r="H40" s="31">
        <v>9330</v>
      </c>
      <c r="I40" s="14">
        <f t="shared" si="0"/>
        <v>2.8124999999999956E-2</v>
      </c>
      <c r="J40" s="31">
        <v>7104</v>
      </c>
      <c r="K40" s="14">
        <f t="shared" si="1"/>
        <v>0.26</v>
      </c>
    </row>
    <row r="41" spans="2:11" ht="60" customHeight="1" x14ac:dyDescent="0.25">
      <c r="B41" s="28">
        <v>38</v>
      </c>
      <c r="C41" s="29" t="s">
        <v>92</v>
      </c>
      <c r="D41" s="35" t="s">
        <v>97</v>
      </c>
      <c r="E41" s="28" t="s">
        <v>45</v>
      </c>
      <c r="F41" s="28">
        <v>1</v>
      </c>
      <c r="G41" s="31">
        <v>9266.6666666666661</v>
      </c>
      <c r="H41" s="31">
        <v>8800</v>
      </c>
      <c r="I41" s="14">
        <f t="shared" si="0"/>
        <v>5.0359712230215736E-2</v>
      </c>
      <c r="J41" s="31">
        <v>6950</v>
      </c>
      <c r="K41" s="14">
        <f t="shared" si="1"/>
        <v>0.25</v>
      </c>
    </row>
    <row r="42" spans="2:11" ht="60" customHeight="1" x14ac:dyDescent="0.25">
      <c r="B42" s="28">
        <v>39</v>
      </c>
      <c r="C42" s="29" t="s">
        <v>92</v>
      </c>
      <c r="D42" s="35" t="s">
        <v>98</v>
      </c>
      <c r="E42" s="28" t="s">
        <v>45</v>
      </c>
      <c r="F42" s="28">
        <v>1</v>
      </c>
      <c r="G42" s="31">
        <v>9600</v>
      </c>
      <c r="H42" s="31">
        <v>9330</v>
      </c>
      <c r="I42" s="14">
        <f t="shared" si="0"/>
        <v>2.8124999999999956E-2</v>
      </c>
      <c r="J42" s="31">
        <v>7008</v>
      </c>
      <c r="K42" s="14">
        <f t="shared" si="1"/>
        <v>0.27</v>
      </c>
    </row>
    <row r="43" spans="2:11" ht="60" customHeight="1" x14ac:dyDescent="0.25">
      <c r="B43" s="28">
        <v>40</v>
      </c>
      <c r="C43" s="29" t="s">
        <v>92</v>
      </c>
      <c r="D43" s="35" t="s">
        <v>99</v>
      </c>
      <c r="E43" s="28" t="s">
        <v>45</v>
      </c>
      <c r="F43" s="28">
        <v>1</v>
      </c>
      <c r="G43" s="31">
        <v>17000</v>
      </c>
      <c r="H43" s="31">
        <v>16000</v>
      </c>
      <c r="I43" s="14">
        <f t="shared" si="0"/>
        <v>5.8823529411764719E-2</v>
      </c>
      <c r="J43" s="31">
        <v>12910</v>
      </c>
      <c r="K43" s="14">
        <f t="shared" si="1"/>
        <v>0.24058823529411766</v>
      </c>
    </row>
    <row r="44" spans="2:11" ht="60" customHeight="1" x14ac:dyDescent="0.25">
      <c r="B44" s="28">
        <v>41</v>
      </c>
      <c r="C44" s="29" t="s">
        <v>92</v>
      </c>
      <c r="D44" s="35" t="s">
        <v>100</v>
      </c>
      <c r="E44" s="28" t="s">
        <v>45</v>
      </c>
      <c r="F44" s="28">
        <v>1</v>
      </c>
      <c r="G44" s="31">
        <v>13666.666666666666</v>
      </c>
      <c r="H44" s="31">
        <v>12000</v>
      </c>
      <c r="I44" s="14">
        <f t="shared" si="0"/>
        <v>0.12195121951219512</v>
      </c>
      <c r="J44" s="31">
        <v>10020</v>
      </c>
      <c r="K44" s="14">
        <f t="shared" si="1"/>
        <v>0.26682926829268294</v>
      </c>
    </row>
    <row r="45" spans="2:11" ht="60" customHeight="1" x14ac:dyDescent="0.25">
      <c r="B45" s="28">
        <v>42</v>
      </c>
      <c r="C45" s="29" t="s">
        <v>92</v>
      </c>
      <c r="D45" s="35" t="s">
        <v>101</v>
      </c>
      <c r="E45" s="28" t="s">
        <v>45</v>
      </c>
      <c r="F45" s="28">
        <v>1</v>
      </c>
      <c r="G45" s="31">
        <v>15000</v>
      </c>
      <c r="H45" s="31">
        <v>14000</v>
      </c>
      <c r="I45" s="14">
        <f t="shared" si="0"/>
        <v>6.6666666666666652E-2</v>
      </c>
      <c r="J45" s="31">
        <v>11800</v>
      </c>
      <c r="K45" s="14">
        <f t="shared" si="1"/>
        <v>0.21333333333333337</v>
      </c>
    </row>
    <row r="46" spans="2:11" ht="60" customHeight="1" x14ac:dyDescent="0.25">
      <c r="B46" s="28">
        <v>43</v>
      </c>
      <c r="C46" s="29" t="s">
        <v>92</v>
      </c>
      <c r="D46" s="36" t="s">
        <v>102</v>
      </c>
      <c r="E46" s="28" t="s">
        <v>45</v>
      </c>
      <c r="F46" s="28">
        <v>1</v>
      </c>
      <c r="G46" s="31">
        <v>306666.66666666669</v>
      </c>
      <c r="H46" s="31">
        <v>300000</v>
      </c>
      <c r="I46" s="14">
        <f t="shared" si="0"/>
        <v>2.1739130434782705E-2</v>
      </c>
      <c r="J46" s="31">
        <v>208533</v>
      </c>
      <c r="K46" s="14">
        <f t="shared" si="1"/>
        <v>0.32000108695652174</v>
      </c>
    </row>
    <row r="47" spans="2:11" ht="60" customHeight="1" x14ac:dyDescent="0.25">
      <c r="B47" s="28">
        <v>44</v>
      </c>
      <c r="C47" s="29" t="s">
        <v>92</v>
      </c>
      <c r="D47" s="36" t="s">
        <v>103</v>
      </c>
      <c r="E47" s="28" t="s">
        <v>45</v>
      </c>
      <c r="F47" s="28">
        <v>1</v>
      </c>
      <c r="G47" s="31">
        <v>450</v>
      </c>
      <c r="H47" s="31">
        <v>430</v>
      </c>
      <c r="I47" s="14">
        <f t="shared" si="0"/>
        <v>4.4444444444444398E-2</v>
      </c>
      <c r="J47" s="31">
        <v>337</v>
      </c>
      <c r="K47" s="14">
        <f t="shared" si="1"/>
        <v>0.25111111111111106</v>
      </c>
    </row>
    <row r="48" spans="2:11" ht="60" customHeight="1" x14ac:dyDescent="0.25">
      <c r="B48" s="28">
        <v>45</v>
      </c>
      <c r="C48" s="29" t="s">
        <v>104</v>
      </c>
      <c r="D48" s="30" t="s">
        <v>105</v>
      </c>
      <c r="E48" s="28" t="s">
        <v>106</v>
      </c>
      <c r="F48" s="28">
        <v>100</v>
      </c>
      <c r="G48" s="31">
        <v>573353.5</v>
      </c>
      <c r="H48" s="31">
        <v>200000</v>
      </c>
      <c r="I48" s="14">
        <f t="shared" si="0"/>
        <v>0.65117506041211914</v>
      </c>
      <c r="J48" s="31">
        <v>412814</v>
      </c>
      <c r="K48" s="14">
        <f t="shared" si="1"/>
        <v>0.28000090694484292</v>
      </c>
    </row>
    <row r="49" spans="2:11" ht="60" customHeight="1" x14ac:dyDescent="0.25">
      <c r="B49" s="28">
        <v>46</v>
      </c>
      <c r="C49" s="29" t="s">
        <v>104</v>
      </c>
      <c r="D49" s="30" t="s">
        <v>107</v>
      </c>
      <c r="E49" s="28" t="s">
        <v>106</v>
      </c>
      <c r="F49" s="28">
        <v>1000</v>
      </c>
      <c r="G49" s="31">
        <v>433333.33333333331</v>
      </c>
      <c r="H49" s="31">
        <v>200000</v>
      </c>
      <c r="I49" s="14">
        <f t="shared" si="0"/>
        <v>0.53846153846153844</v>
      </c>
      <c r="J49" s="31">
        <v>311999</v>
      </c>
      <c r="K49" s="14">
        <f t="shared" si="1"/>
        <v>0.28000230769230761</v>
      </c>
    </row>
    <row r="50" spans="2:11" ht="60" customHeight="1" x14ac:dyDescent="0.25">
      <c r="B50" s="28">
        <v>47</v>
      </c>
      <c r="C50" s="29" t="s">
        <v>104</v>
      </c>
      <c r="D50" s="30" t="s">
        <v>108</v>
      </c>
      <c r="E50" s="28" t="s">
        <v>106</v>
      </c>
      <c r="F50" s="28">
        <v>1000</v>
      </c>
      <c r="G50" s="31">
        <v>637000</v>
      </c>
      <c r="H50" s="31">
        <v>299000</v>
      </c>
      <c r="I50" s="14">
        <f t="shared" si="0"/>
        <v>0.53061224489795911</v>
      </c>
      <c r="J50" s="31">
        <v>445900</v>
      </c>
      <c r="K50" s="14">
        <f t="shared" si="1"/>
        <v>0.30000000000000004</v>
      </c>
    </row>
    <row r="51" spans="2:11" ht="60" customHeight="1" x14ac:dyDescent="0.25">
      <c r="B51" s="28">
        <v>48</v>
      </c>
      <c r="C51" s="29" t="s">
        <v>104</v>
      </c>
      <c r="D51" s="30" t="s">
        <v>109</v>
      </c>
      <c r="E51" s="29" t="s">
        <v>110</v>
      </c>
      <c r="F51" s="28">
        <v>1</v>
      </c>
      <c r="G51" s="31">
        <v>45000</v>
      </c>
      <c r="H51" s="31">
        <v>42000</v>
      </c>
      <c r="I51" s="14">
        <f t="shared" si="0"/>
        <v>6.6666666666666652E-2</v>
      </c>
      <c r="J51" s="31">
        <v>31250</v>
      </c>
      <c r="K51" s="14">
        <f t="shared" si="1"/>
        <v>0.30555555555555558</v>
      </c>
    </row>
    <row r="52" spans="2:11" ht="60" customHeight="1" x14ac:dyDescent="0.25">
      <c r="B52" s="28">
        <v>49</v>
      </c>
      <c r="C52" s="29" t="s">
        <v>104</v>
      </c>
      <c r="D52" s="30" t="s">
        <v>111</v>
      </c>
      <c r="E52" s="28" t="s">
        <v>106</v>
      </c>
      <c r="F52" s="28">
        <v>100</v>
      </c>
      <c r="G52" s="31">
        <v>407420.66666666669</v>
      </c>
      <c r="H52" s="31">
        <v>100000</v>
      </c>
      <c r="I52" s="14">
        <f t="shared" si="0"/>
        <v>0.75455344271522806</v>
      </c>
      <c r="J52" s="31">
        <v>297417</v>
      </c>
      <c r="K52" s="14">
        <f t="shared" si="1"/>
        <v>0.27000021272034969</v>
      </c>
    </row>
  </sheetData>
  <mergeCells count="3">
    <mergeCell ref="B2:G2"/>
    <mergeCell ref="H2:I2"/>
    <mergeCell ref="J2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Evaluación</vt:lpstr>
      <vt:lpstr>Económico general</vt:lpstr>
      <vt:lpstr>Económico detallado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Montealegre</dc:creator>
  <cp:lastModifiedBy>Oscar</cp:lastModifiedBy>
  <dcterms:created xsi:type="dcterms:W3CDTF">2020-03-15T23:56:38Z</dcterms:created>
  <dcterms:modified xsi:type="dcterms:W3CDTF">2020-06-16T18:59:19Z</dcterms:modified>
</cp:coreProperties>
</file>