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DUS\documentos listos\"/>
    </mc:Choice>
  </mc:AlternateContent>
  <xr:revisionPtr revIDLastSave="0" documentId="8_{2C486566-5A25-40AF-9934-B8AD9DB0E62A}" xr6:coauthVersionLast="45" xr6:coauthVersionMax="45" xr10:uidLastSave="{00000000-0000-0000-0000-000000000000}"/>
  <bookViews>
    <workbookView xWindow="-120" yWindow="-120" windowWidth="20730" windowHeight="11160" xr2:uid="{C4062B13-F2CF-4C24-AC70-E8FC069A1748}"/>
  </bookViews>
  <sheets>
    <sheet name="Hoja1" sheetId="1" r:id="rId1"/>
  </sheets>
  <definedNames>
    <definedName name="_xlnm.Print_Area" localSheetId="0">Hoja1!$A$1:$M$32</definedName>
    <definedName name="_xlnm.Print_Titles" localSheetId="0">Hoja1!$7:$7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8" i="1" l="1"/>
  <c r="U8" i="1"/>
  <c r="T9" i="1"/>
  <c r="U9" i="1"/>
  <c r="T10" i="1"/>
  <c r="U10" i="1"/>
  <c r="T11" i="1"/>
  <c r="U11" i="1"/>
  <c r="T12" i="1"/>
  <c r="U12" i="1"/>
  <c r="T13" i="1"/>
  <c r="U13" i="1"/>
  <c r="T14" i="1"/>
  <c r="U14" i="1"/>
  <c r="T15" i="1"/>
  <c r="U15" i="1"/>
  <c r="U16" i="1"/>
  <c r="T17" i="1"/>
  <c r="U17" i="1"/>
  <c r="T18" i="1"/>
  <c r="U18" i="1"/>
  <c r="T19" i="1"/>
  <c r="U19" i="1"/>
  <c r="U20" i="1"/>
  <c r="U21" i="1"/>
  <c r="U22" i="1"/>
  <c r="W22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L20" i="1"/>
  <c r="L21" i="1" l="1"/>
  <c r="L22" i="1"/>
</calcChain>
</file>

<file path=xl/sharedStrings.xml><?xml version="1.0" encoding="utf-8"?>
<sst xmlns="http://schemas.openxmlformats.org/spreadsheetml/2006/main" count="64" uniqueCount="46">
  <si>
    <t>FORMATO</t>
  </si>
  <si>
    <t>FORMATO 7 PROPUESTA ECONÓMICA</t>
  </si>
  <si>
    <t>Principio de Procedencia:    1103,106</t>
  </si>
  <si>
    <t>Clave: GCON-1.0-12-112</t>
  </si>
  <si>
    <r>
      <t xml:space="preserve">Versión: </t>
    </r>
    <r>
      <rPr>
        <sz val="10"/>
        <rFont val="Arial"/>
        <family val="2"/>
      </rPr>
      <t>01</t>
    </r>
  </si>
  <si>
    <r>
      <t xml:space="preserve">Fecha: </t>
    </r>
    <r>
      <rPr>
        <sz val="10"/>
        <rFont val="Arial"/>
        <family val="2"/>
      </rPr>
      <t>13/05/2020</t>
    </r>
  </si>
  <si>
    <t>Página: 1 de 1</t>
  </si>
  <si>
    <t>DMCWS</t>
  </si>
  <si>
    <t>LEVEL SIIEETE</t>
  </si>
  <si>
    <t>USERTECNO</t>
  </si>
  <si>
    <t>PROMEDIO</t>
  </si>
  <si>
    <t>ÍTEM</t>
  </si>
  <si>
    <t>DESCRIPCIÓN</t>
  </si>
  <si>
    <t>UNIDAD</t>
  </si>
  <si>
    <t>CANTIDAD</t>
  </si>
  <si>
    <t>VALOR UNITARIO</t>
  </si>
  <si>
    <t xml:space="preserve">VALOR PARCIAL </t>
  </si>
  <si>
    <t>VALOR PARCIAL</t>
  </si>
  <si>
    <t xml:space="preserve">SUMINISTRO ODU REF.70161SB4L URF 7 GHZ TR 0161 SB4 BAJA </t>
  </si>
  <si>
    <t>UND</t>
  </si>
  <si>
    <t xml:space="preserve">SUMINISTRO ODU REF.70161SB4H URF 7 GHZ TR 0161 SB4 ALTA </t>
  </si>
  <si>
    <t>SUMINISTRO ACOPLADOR REF.C7E3DB  7GHZ BALANCEADO 3DB</t>
  </si>
  <si>
    <t>SUMINISTRO MODEM REF.MOD6E 6E</t>
  </si>
  <si>
    <t xml:space="preserve">SUMINISTRO TARJETA CONTROLADORA REF. TCO3 </t>
  </si>
  <si>
    <t xml:space="preserve">SUMINISTRO LICENCIA REF. LIC010  100MBPS </t>
  </si>
  <si>
    <t xml:space="preserve">SUMINISTRO KIT REF. CK75 CABLE KIT 75 METROS </t>
  </si>
  <si>
    <t>SUMINISTRO KIT REF.CK50 CABLE KIT 50 METROS</t>
  </si>
  <si>
    <t xml:space="preserve">SUMINISTRO PROTECTORES CONTRA DESCARGAS </t>
  </si>
  <si>
    <t xml:space="preserve">INSTALACION Y PUESTA EN SERVICIO DEL ENLACE MICROONDAS 1+1 MANJUI-GIRARDOT, INTEGRACION DE GESTION A LA RED DE MICROONDAS DE LA ENTIDAD.                                                                      </t>
  </si>
  <si>
    <t>MANTENIMIENTO DE PRE-INSTALACION, ESTUDIO DE INTERFERENCIA CON LA NUEVA FRECUENCIA ASIGNADA.</t>
  </si>
  <si>
    <t>PRUEBAS SAT (PRUEBAS ACEPTACION DE SITIO) MANJUI Y GIRARDOT,</t>
  </si>
  <si>
    <t>COSTOS TOTALES</t>
  </si>
  <si>
    <t>IVA</t>
  </si>
  <si>
    <t>19%</t>
  </si>
  <si>
    <t>TOTAL PROYECTO</t>
  </si>
  <si>
    <t>NOTA 1. Se adjudica por el presupuesto oficial
NOTA 2. Si se requiere especificar listado de insumos o repuestos, anexarlo a este formato.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</si>
  <si>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</si>
  <si>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</si>
  <si>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</si>
  <si>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</si>
  <si>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</si>
  <si>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</si>
  <si>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</si>
  <si>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</si>
  <si>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BOGOTA</t>
  </si>
  <si>
    <t>OBJETO: SUMINISTRAR, INSTALAR Y PONER EN MARCHA DE MODULOS ODU PARA RADIO ENLACE MAIN-STANDBY ENTRE GIRARDOT Y MANJUI PARA CAMBIO DE FRECUENCIA DE OPERACIÓN, INCLUYE LA ACTUALIZACION DE SOFWARE Y LAS LICENCIAS.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</si>
</sst>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.00"/>
    <numFmt numFmtId="165" formatCode="_-* #,##0.00\ _P_t_s_-;\-* #,##0.00\ _P_t_s_-;_-* &quot;-&quot;??\ _P_t_s_-;_-@_-"/>
  </numFmts>
  <fonts count="9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b/>
      <sz val="12"/>
      <color rgb="FF464646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</cellStyleXfs>
  <cellXfs count="9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2" fontId="2" fillId="0" borderId="0" xfId="2" applyFont="1" applyAlignment="1">
      <alignment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25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0" fontId="3" fillId="0" borderId="27" xfId="3" applyFont="1" applyBorder="1" applyAlignment="1">
      <alignment horizontal="center" vertical="center" wrapText="1"/>
    </xf>
    <xf numFmtId="0" fontId="3" fillId="4" borderId="28" xfId="0" applyFont="1" applyFill="1" applyBorder="1" applyAlignment="1">
      <alignment vertical="center"/>
    </xf>
    <xf numFmtId="0" fontId="3" fillId="5" borderId="28" xfId="0" applyFont="1" applyFill="1" applyBorder="1" applyAlignment="1">
      <alignment vertical="center"/>
    </xf>
    <xf numFmtId="0" fontId="3" fillId="5" borderId="17" xfId="0" applyFont="1" applyFill="1" applyBorder="1" applyAlignment="1">
      <alignment vertical="center"/>
    </xf>
    <xf numFmtId="0" fontId="3" fillId="6" borderId="28" xfId="0" applyFont="1" applyFill="1" applyBorder="1" applyAlignment="1">
      <alignment vertical="center"/>
    </xf>
    <xf numFmtId="0" fontId="3" fillId="6" borderId="17" xfId="0" applyFont="1" applyFill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3" fillId="0" borderId="7" xfId="3" applyNumberFormat="1" applyFont="1" applyBorder="1" applyAlignment="1">
      <alignment horizontal="center" vertical="center" wrapText="1"/>
    </xf>
    <xf numFmtId="164" fontId="3" fillId="0" borderId="27" xfId="1" applyNumberFormat="1" applyFont="1" applyFill="1" applyBorder="1" applyAlignment="1" applyProtection="1">
      <alignment horizontal="center" vertical="center" wrapText="1"/>
    </xf>
    <xf numFmtId="42" fontId="2" fillId="0" borderId="30" xfId="2" applyFont="1" applyBorder="1" applyAlignment="1">
      <alignment vertical="center"/>
    </xf>
    <xf numFmtId="42" fontId="2" fillId="0" borderId="31" xfId="0" applyNumberFormat="1" applyFont="1" applyBorder="1" applyAlignment="1">
      <alignment vertical="center"/>
    </xf>
    <xf numFmtId="42" fontId="2" fillId="0" borderId="32" xfId="2" applyFont="1" applyBorder="1" applyAlignment="1">
      <alignment vertical="center"/>
    </xf>
    <xf numFmtId="42" fontId="2" fillId="0" borderId="31" xfId="2" applyFont="1" applyBorder="1" applyAlignment="1">
      <alignment vertical="center"/>
    </xf>
    <xf numFmtId="42" fontId="2" fillId="0" borderId="33" xfId="0" applyNumberFormat="1" applyFont="1" applyBorder="1" applyAlignment="1">
      <alignment vertical="center"/>
    </xf>
    <xf numFmtId="42" fontId="2" fillId="0" borderId="34" xfId="0" applyNumberFormat="1" applyFont="1" applyBorder="1" applyAlignment="1">
      <alignment vertical="center"/>
    </xf>
    <xf numFmtId="42" fontId="2" fillId="0" borderId="35" xfId="0" applyNumberFormat="1" applyFont="1" applyBorder="1" applyAlignment="1">
      <alignment vertical="center"/>
    </xf>
    <xf numFmtId="42" fontId="2" fillId="0" borderId="0" xfId="0" applyNumberFormat="1" applyFont="1" applyAlignment="1">
      <alignment vertical="center"/>
    </xf>
    <xf numFmtId="42" fontId="2" fillId="0" borderId="25" xfId="2" applyFont="1" applyBorder="1" applyAlignment="1">
      <alignment vertical="center"/>
    </xf>
    <xf numFmtId="42" fontId="2" fillId="0" borderId="27" xfId="0" applyNumberFormat="1" applyFont="1" applyBorder="1" applyAlignment="1">
      <alignment vertical="center"/>
    </xf>
    <xf numFmtId="42" fontId="2" fillId="0" borderId="8" xfId="2" applyFont="1" applyBorder="1" applyAlignment="1">
      <alignment vertical="center"/>
    </xf>
    <xf numFmtId="42" fontId="2" fillId="0" borderId="27" xfId="2" applyFont="1" applyBorder="1" applyAlignment="1">
      <alignment vertical="center"/>
    </xf>
    <xf numFmtId="42" fontId="2" fillId="0" borderId="25" xfId="0" applyNumberFormat="1" applyFont="1" applyBorder="1" applyAlignment="1">
      <alignment vertical="center"/>
    </xf>
    <xf numFmtId="0" fontId="3" fillId="0" borderId="36" xfId="3" applyFont="1" applyBorder="1" applyAlignment="1">
      <alignment horizontal="center" vertical="center" wrapText="1"/>
    </xf>
    <xf numFmtId="42" fontId="2" fillId="7" borderId="33" xfId="0" applyNumberFormat="1" applyFont="1" applyFill="1" applyBorder="1" applyAlignment="1">
      <alignment vertical="center"/>
    </xf>
    <xf numFmtId="42" fontId="2" fillId="0" borderId="36" xfId="2" applyFont="1" applyBorder="1" applyAlignment="1">
      <alignment vertical="center"/>
    </xf>
    <xf numFmtId="42" fontId="2" fillId="0" borderId="37" xfId="0" applyNumberFormat="1" applyFont="1" applyBorder="1" applyAlignment="1">
      <alignment vertical="center"/>
    </xf>
    <xf numFmtId="42" fontId="2" fillId="0" borderId="38" xfId="2" applyFont="1" applyBorder="1" applyAlignment="1">
      <alignment vertical="center"/>
    </xf>
    <xf numFmtId="42" fontId="2" fillId="0" borderId="39" xfId="2" applyFont="1" applyBorder="1" applyAlignment="1">
      <alignment vertical="center"/>
    </xf>
    <xf numFmtId="42" fontId="2" fillId="0" borderId="40" xfId="2" applyFont="1" applyBorder="1" applyAlignment="1">
      <alignment vertical="center"/>
    </xf>
    <xf numFmtId="164" fontId="3" fillId="0" borderId="21" xfId="1" applyNumberFormat="1" applyFont="1" applyFill="1" applyBorder="1" applyAlignment="1" applyProtection="1">
      <alignment horizontal="center" vertical="center" wrapText="1"/>
    </xf>
    <xf numFmtId="0" fontId="2" fillId="0" borderId="30" xfId="0" applyFont="1" applyBorder="1" applyAlignment="1">
      <alignment vertical="center"/>
    </xf>
    <xf numFmtId="42" fontId="2" fillId="0" borderId="35" xfId="2" applyFont="1" applyBorder="1" applyAlignment="1">
      <alignment vertical="center"/>
    </xf>
    <xf numFmtId="42" fontId="2" fillId="0" borderId="34" xfId="2" applyFont="1" applyBorder="1" applyAlignment="1">
      <alignment vertical="center"/>
    </xf>
    <xf numFmtId="49" fontId="3" fillId="0" borderId="21" xfId="0" applyNumberFormat="1" applyFont="1" applyBorder="1" applyAlignment="1">
      <alignment horizontal="left" vertical="center"/>
    </xf>
    <xf numFmtId="164" fontId="3" fillId="0" borderId="29" xfId="1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49" fontId="3" fillId="0" borderId="43" xfId="0" applyNumberFormat="1" applyFont="1" applyBorder="1" applyAlignment="1">
      <alignment horizontal="left" vertical="center"/>
    </xf>
    <xf numFmtId="164" fontId="3" fillId="0" borderId="44" xfId="1" applyNumberFormat="1" applyFont="1" applyFill="1" applyBorder="1" applyAlignment="1">
      <alignment horizontal="center" vertical="center"/>
    </xf>
    <xf numFmtId="0" fontId="2" fillId="0" borderId="39" xfId="0" applyFont="1" applyBorder="1" applyAlignment="1">
      <alignment vertical="center"/>
    </xf>
    <xf numFmtId="42" fontId="2" fillId="0" borderId="40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 wrapText="1"/>
    </xf>
    <xf numFmtId="49" fontId="4" fillId="0" borderId="45" xfId="0" applyNumberFormat="1" applyFont="1" applyBorder="1" applyAlignment="1">
      <alignment vertical="center" wrapText="1"/>
    </xf>
    <xf numFmtId="0" fontId="4" fillId="0" borderId="20" xfId="3" applyFont="1" applyBorder="1" applyAlignment="1">
      <alignment horizontal="left" vertical="center" wrapText="1"/>
    </xf>
    <xf numFmtId="0" fontId="4" fillId="0" borderId="22" xfId="3" applyFont="1" applyBorder="1" applyAlignment="1">
      <alignment horizontal="left" vertical="center" wrapText="1"/>
    </xf>
    <xf numFmtId="0" fontId="4" fillId="0" borderId="21" xfId="3" applyFont="1" applyBorder="1" applyAlignment="1">
      <alignment horizontal="left" vertical="center" wrapText="1"/>
    </xf>
    <xf numFmtId="49" fontId="4" fillId="0" borderId="20" xfId="0" applyNumberFormat="1" applyFont="1" applyBorder="1" applyAlignment="1">
      <alignment horizontal="left" vertical="center"/>
    </xf>
    <xf numFmtId="49" fontId="4" fillId="0" borderId="22" xfId="0" applyNumberFormat="1" applyFont="1" applyBorder="1" applyAlignment="1">
      <alignment horizontal="left" vertical="center"/>
    </xf>
    <xf numFmtId="49" fontId="3" fillId="0" borderId="41" xfId="0" applyNumberFormat="1" applyFont="1" applyBorder="1" applyAlignment="1">
      <alignment horizontal="left" vertical="center"/>
    </xf>
    <xf numFmtId="49" fontId="3" fillId="0" borderId="42" xfId="0" applyNumberFormat="1" applyFont="1" applyBorder="1" applyAlignment="1">
      <alignment horizontal="left" vertical="center"/>
    </xf>
    <xf numFmtId="49" fontId="4" fillId="0" borderId="18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3" fillId="0" borderId="7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0" fontId="3" fillId="0" borderId="26" xfId="3" applyFont="1" applyBorder="1" applyAlignment="1">
      <alignment horizontal="center" vertical="center" wrapText="1"/>
    </xf>
    <xf numFmtId="1" fontId="3" fillId="7" borderId="8" xfId="3" applyNumberFormat="1" applyFont="1" applyFill="1" applyBorder="1" applyAlignment="1">
      <alignment horizontal="center" vertical="center" wrapText="1"/>
    </xf>
    <xf numFmtId="1" fontId="3" fillId="7" borderId="26" xfId="3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0" fontId="3" fillId="0" borderId="19" xfId="3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</cellXfs>
  <cellStyles count="4">
    <cellStyle name="Millares" xfId="1" builtinId="3"/>
    <cellStyle name="Moneda [0]" xfId="2" builtinId="7"/>
    <cellStyle name="Normal" xfId="0" builtinId="0"/>
    <cellStyle name="Normal 13" xfId="3" xr:uid="{E90E102E-9BA2-4378-A6CE-5E9778486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1</xdr:row>
      <xdr:rowOff>76200</xdr:rowOff>
    </xdr:from>
    <xdr:to>
      <xdr:col>4</xdr:col>
      <xdr:colOff>409575</xdr:colOff>
      <xdr:row>2</xdr:row>
      <xdr:rowOff>609600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05A7D4F-AAEC-4FB7-A413-36CBF1FAC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279400"/>
          <a:ext cx="1371600" cy="95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2E2B9-A599-4BD0-98CD-1D96981EA0A4}">
  <sheetPr>
    <pageSetUpPr fitToPage="1"/>
  </sheetPr>
  <dimension ref="A1:AD31"/>
  <sheetViews>
    <sheetView tabSelected="1" topLeftCell="B17" zoomScale="50" zoomScaleNormal="50" zoomScaleSheetLayoutView="85" workbookViewId="0">
      <selection activeCell="X12" sqref="X12"/>
    </sheetView>
  </sheetViews>
  <sheetFormatPr baseColWidth="10" defaultColWidth="11.42578125" defaultRowHeight="15" x14ac:dyDescent="0.2"/>
  <cols>
    <col min="1" max="1" width="3.7109375" style="1" hidden="1" customWidth="1"/>
    <col min="2" max="2" width="3.5703125" style="1" customWidth="1"/>
    <col min="3" max="3" width="9.85546875" style="1" customWidth="1"/>
    <col min="4" max="4" width="9.5703125" style="1" customWidth="1"/>
    <col min="5" max="5" width="11.42578125" style="1" customWidth="1"/>
    <col min="6" max="6" width="33.7109375" style="1" customWidth="1"/>
    <col min="7" max="7" width="6.42578125" style="1" customWidth="1"/>
    <col min="8" max="8" width="5.5703125" style="1" customWidth="1"/>
    <col min="9" max="9" width="7.140625" style="1" customWidth="1"/>
    <col min="10" max="10" width="7.28515625" style="1" customWidth="1"/>
    <col min="11" max="11" width="27.85546875" style="1" customWidth="1"/>
    <col min="12" max="12" width="43.42578125" style="2" customWidth="1"/>
    <col min="13" max="13" width="3.42578125" style="1" customWidth="1"/>
    <col min="14" max="14" width="18.5703125" style="1" hidden="1" customWidth="1"/>
    <col min="15" max="15" width="17.85546875" style="1" hidden="1" customWidth="1"/>
    <col min="16" max="16" width="19" style="1" hidden="1" customWidth="1"/>
    <col min="17" max="17" width="17.85546875" style="1" hidden="1" customWidth="1"/>
    <col min="18" max="18" width="19.7109375" style="1" hidden="1" customWidth="1"/>
    <col min="19" max="19" width="17.85546875" style="1" hidden="1" customWidth="1"/>
    <col min="20" max="20" width="19" style="1" hidden="1" customWidth="1"/>
    <col min="21" max="21" width="17.85546875" style="1" hidden="1" customWidth="1"/>
    <col min="22" max="22" width="15.28515625" style="3" hidden="1" customWidth="1"/>
    <col min="23" max="23" width="15.28515625" style="1" hidden="1" customWidth="1"/>
    <col min="24" max="24" width="16.42578125" style="1" bestFit="1" customWidth="1"/>
    <col min="25" max="16384" width="11.42578125" style="1"/>
  </cols>
  <sheetData>
    <row r="1" spans="3:30" ht="15.75" thickBot="1" x14ac:dyDescent="0.25"/>
    <row r="2" spans="3:30" ht="33.75" customHeight="1" thickTop="1" x14ac:dyDescent="0.2">
      <c r="C2" s="83"/>
      <c r="D2" s="84"/>
      <c r="E2" s="84"/>
      <c r="F2" s="87" t="s">
        <v>0</v>
      </c>
      <c r="G2" s="88"/>
      <c r="H2" s="88"/>
      <c r="I2" s="88"/>
      <c r="J2" s="88"/>
      <c r="K2" s="88"/>
      <c r="L2" s="89"/>
    </row>
    <row r="3" spans="3:30" ht="52.5" customHeight="1" x14ac:dyDescent="0.2">
      <c r="C3" s="85"/>
      <c r="D3" s="86"/>
      <c r="E3" s="86"/>
      <c r="F3" s="90" t="s">
        <v>1</v>
      </c>
      <c r="G3" s="91"/>
      <c r="H3" s="91"/>
      <c r="I3" s="91"/>
      <c r="J3" s="91"/>
      <c r="K3" s="91"/>
      <c r="L3" s="92"/>
    </row>
    <row r="4" spans="3:30" s="7" customFormat="1" ht="30" customHeight="1" thickBot="1" x14ac:dyDescent="0.25">
      <c r="C4" s="93" t="s">
        <v>2</v>
      </c>
      <c r="D4" s="94"/>
      <c r="E4" s="95"/>
      <c r="F4" s="4" t="s">
        <v>3</v>
      </c>
      <c r="G4" s="96" t="s">
        <v>4</v>
      </c>
      <c r="H4" s="96"/>
      <c r="I4" s="96"/>
      <c r="J4" s="96"/>
      <c r="K4" s="5" t="s">
        <v>5</v>
      </c>
      <c r="L4" s="6" t="s">
        <v>6</v>
      </c>
      <c r="M4" s="1"/>
      <c r="N4" s="1"/>
      <c r="O4" s="1"/>
      <c r="P4" s="1"/>
      <c r="Q4" s="1"/>
      <c r="R4" s="1"/>
      <c r="S4" s="1"/>
      <c r="T4" s="1"/>
      <c r="U4" s="1"/>
      <c r="V4" s="3"/>
      <c r="W4" s="1"/>
      <c r="X4" s="1"/>
      <c r="Y4" s="1"/>
      <c r="Z4" s="1"/>
      <c r="AA4" s="1"/>
      <c r="AB4" s="1"/>
      <c r="AC4" s="1"/>
      <c r="AD4" s="1"/>
    </row>
    <row r="5" spans="3:30" s="7" customFormat="1" ht="30" customHeight="1" thickTop="1" thickBot="1" x14ac:dyDescent="0.25">
      <c r="C5" s="8"/>
      <c r="D5" s="8"/>
      <c r="E5" s="8"/>
      <c r="F5" s="9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3"/>
      <c r="W5" s="1"/>
      <c r="X5" s="1"/>
      <c r="Y5" s="1"/>
      <c r="Z5" s="1"/>
      <c r="AA5" s="1"/>
      <c r="AB5" s="1"/>
      <c r="AC5" s="1"/>
      <c r="AD5" s="1"/>
    </row>
    <row r="6" spans="3:30" ht="37.5" customHeight="1" thickBot="1" x14ac:dyDescent="0.25">
      <c r="C6" s="80" t="s">
        <v>45</v>
      </c>
      <c r="D6" s="81"/>
      <c r="E6" s="81"/>
      <c r="F6" s="81"/>
      <c r="G6" s="81"/>
      <c r="H6" s="81"/>
      <c r="I6" s="81"/>
      <c r="J6" s="81"/>
      <c r="K6" s="81"/>
      <c r="L6" s="82"/>
      <c r="N6" s="72" t="s">
        <v>7</v>
      </c>
      <c r="O6" s="73"/>
      <c r="P6" s="74" t="s">
        <v>8</v>
      </c>
      <c r="Q6" s="75"/>
      <c r="R6" s="76" t="s">
        <v>9</v>
      </c>
      <c r="S6" s="77"/>
      <c r="T6" s="78" t="s">
        <v>10</v>
      </c>
      <c r="U6" s="79"/>
    </row>
    <row r="7" spans="3:30" s="19" customFormat="1" ht="32.25" customHeight="1" thickBot="1" x14ac:dyDescent="0.25">
      <c r="C7" s="10" t="s">
        <v>11</v>
      </c>
      <c r="D7" s="66" t="s">
        <v>12</v>
      </c>
      <c r="E7" s="66"/>
      <c r="F7" s="66"/>
      <c r="G7" s="66" t="s">
        <v>13</v>
      </c>
      <c r="H7" s="66"/>
      <c r="I7" s="67" t="s">
        <v>14</v>
      </c>
      <c r="J7" s="68"/>
      <c r="K7" s="11" t="s">
        <v>15</v>
      </c>
      <c r="L7" s="12" t="s">
        <v>16</v>
      </c>
      <c r="M7" s="1"/>
      <c r="N7" s="13" t="s">
        <v>15</v>
      </c>
      <c r="O7" s="13" t="s">
        <v>17</v>
      </c>
      <c r="P7" s="14" t="s">
        <v>15</v>
      </c>
      <c r="Q7" s="15" t="s">
        <v>17</v>
      </c>
      <c r="R7" s="16" t="s">
        <v>15</v>
      </c>
      <c r="S7" s="17" t="s">
        <v>17</v>
      </c>
      <c r="T7" s="18" t="s">
        <v>15</v>
      </c>
      <c r="U7" s="18" t="s">
        <v>17</v>
      </c>
      <c r="V7" s="3"/>
      <c r="W7" s="1"/>
      <c r="X7" s="1"/>
      <c r="Y7" s="1"/>
      <c r="Z7" s="1"/>
      <c r="AA7" s="1"/>
      <c r="AB7" s="1"/>
      <c r="AC7" s="1"/>
      <c r="AD7" s="1"/>
    </row>
    <row r="8" spans="3:30" ht="47.25" customHeight="1" x14ac:dyDescent="0.2">
      <c r="C8" s="10">
        <v>1</v>
      </c>
      <c r="D8" s="64" t="s">
        <v>18</v>
      </c>
      <c r="E8" s="71"/>
      <c r="F8" s="71"/>
      <c r="G8" s="66" t="s">
        <v>19</v>
      </c>
      <c r="H8" s="66"/>
      <c r="I8" s="67">
        <v>2</v>
      </c>
      <c r="J8" s="68"/>
      <c r="K8" s="20"/>
      <c r="L8" s="21"/>
      <c r="N8" s="22">
        <v>17905086</v>
      </c>
      <c r="O8" s="23">
        <f>+I8*N8</f>
        <v>35810172</v>
      </c>
      <c r="P8" s="22">
        <v>17882586</v>
      </c>
      <c r="Q8" s="24">
        <f>+I8*P8</f>
        <v>35765172</v>
      </c>
      <c r="R8" s="22">
        <v>17894586</v>
      </c>
      <c r="S8" s="25">
        <f>+I8*R8</f>
        <v>35789172</v>
      </c>
      <c r="T8" s="26">
        <f>+AVERAGE(N8,P8,R8)</f>
        <v>17894086</v>
      </c>
      <c r="U8" s="27">
        <f>+I8*T8</f>
        <v>35788172</v>
      </c>
      <c r="V8" s="28"/>
      <c r="W8" s="29"/>
      <c r="X8" s="29"/>
    </row>
    <row r="9" spans="3:30" ht="38.25" customHeight="1" x14ac:dyDescent="0.2">
      <c r="C9" s="10">
        <v>2</v>
      </c>
      <c r="D9" s="64" t="s">
        <v>20</v>
      </c>
      <c r="E9" s="71"/>
      <c r="F9" s="71"/>
      <c r="G9" s="66" t="s">
        <v>19</v>
      </c>
      <c r="H9" s="66"/>
      <c r="I9" s="67">
        <v>2</v>
      </c>
      <c r="J9" s="68"/>
      <c r="K9" s="20"/>
      <c r="L9" s="21"/>
      <c r="N9" s="30">
        <v>17905086</v>
      </c>
      <c r="O9" s="31">
        <f t="shared" ref="O9:O19" si="0">+I9*N9</f>
        <v>35810172</v>
      </c>
      <c r="P9" s="30">
        <v>17882586</v>
      </c>
      <c r="Q9" s="32">
        <f t="shared" ref="Q9:Q19" si="1">+I9*P9</f>
        <v>35765172</v>
      </c>
      <c r="R9" s="30">
        <v>17894586</v>
      </c>
      <c r="S9" s="33">
        <f t="shared" ref="S9:S19" si="2">+I9*R9</f>
        <v>35789172</v>
      </c>
      <c r="T9" s="26">
        <f t="shared" ref="T9:T19" si="3">+AVERAGE(N9,P9,R9)</f>
        <v>17894086</v>
      </c>
      <c r="U9" s="31">
        <f t="shared" ref="U9:U19" si="4">+I9*T9</f>
        <v>35788172</v>
      </c>
      <c r="V9" s="34"/>
      <c r="W9" s="29"/>
      <c r="X9" s="29"/>
    </row>
    <row r="10" spans="3:30" ht="39" customHeight="1" x14ac:dyDescent="0.2">
      <c r="C10" s="10">
        <v>3</v>
      </c>
      <c r="D10" s="64" t="s">
        <v>21</v>
      </c>
      <c r="E10" s="65"/>
      <c r="F10" s="65"/>
      <c r="G10" s="66" t="s">
        <v>19</v>
      </c>
      <c r="H10" s="66"/>
      <c r="I10" s="67">
        <v>2</v>
      </c>
      <c r="J10" s="68"/>
      <c r="K10" s="20"/>
      <c r="L10" s="21"/>
      <c r="N10" s="30">
        <v>3696726</v>
      </c>
      <c r="O10" s="31">
        <f t="shared" si="0"/>
        <v>7393452</v>
      </c>
      <c r="P10" s="30">
        <v>3674226</v>
      </c>
      <c r="Q10" s="32">
        <f t="shared" si="1"/>
        <v>7348452</v>
      </c>
      <c r="R10" s="30">
        <v>3686226</v>
      </c>
      <c r="S10" s="33">
        <f t="shared" si="2"/>
        <v>7372452</v>
      </c>
      <c r="T10" s="26">
        <f t="shared" si="3"/>
        <v>3685726</v>
      </c>
      <c r="U10" s="31">
        <f t="shared" si="4"/>
        <v>7371452</v>
      </c>
      <c r="V10" s="34"/>
      <c r="W10" s="29"/>
      <c r="X10" s="29"/>
    </row>
    <row r="11" spans="3:30" ht="50.25" customHeight="1" x14ac:dyDescent="0.2">
      <c r="C11" s="10">
        <v>4</v>
      </c>
      <c r="D11" s="64" t="s">
        <v>22</v>
      </c>
      <c r="E11" s="65"/>
      <c r="F11" s="65"/>
      <c r="G11" s="66" t="s">
        <v>19</v>
      </c>
      <c r="H11" s="66"/>
      <c r="I11" s="67">
        <v>4</v>
      </c>
      <c r="J11" s="68">
        <v>4</v>
      </c>
      <c r="K11" s="20"/>
      <c r="L11" s="21"/>
      <c r="N11" s="30">
        <v>5930076</v>
      </c>
      <c r="O11" s="31">
        <f t="shared" si="0"/>
        <v>23720304</v>
      </c>
      <c r="P11" s="30">
        <v>5907576</v>
      </c>
      <c r="Q11" s="32">
        <f t="shared" si="1"/>
        <v>23630304</v>
      </c>
      <c r="R11" s="30">
        <v>5919576</v>
      </c>
      <c r="S11" s="33">
        <f t="shared" si="2"/>
        <v>23678304</v>
      </c>
      <c r="T11" s="26">
        <f t="shared" si="3"/>
        <v>5919076</v>
      </c>
      <c r="U11" s="31">
        <f t="shared" si="4"/>
        <v>23676304</v>
      </c>
      <c r="V11" s="34"/>
      <c r="W11" s="29"/>
      <c r="X11" s="29"/>
    </row>
    <row r="12" spans="3:30" ht="50.25" customHeight="1" x14ac:dyDescent="0.2">
      <c r="C12" s="35">
        <v>5</v>
      </c>
      <c r="D12" s="64" t="s">
        <v>23</v>
      </c>
      <c r="E12" s="65"/>
      <c r="F12" s="65"/>
      <c r="G12" s="66" t="s">
        <v>19</v>
      </c>
      <c r="H12" s="66"/>
      <c r="I12" s="67">
        <v>2</v>
      </c>
      <c r="J12" s="68">
        <v>2</v>
      </c>
      <c r="K12" s="20"/>
      <c r="L12" s="21"/>
      <c r="N12" s="30">
        <v>5998140</v>
      </c>
      <c r="O12" s="31">
        <f t="shared" si="0"/>
        <v>11996280</v>
      </c>
      <c r="P12" s="30">
        <v>5975640</v>
      </c>
      <c r="Q12" s="32">
        <f t="shared" si="1"/>
        <v>11951280</v>
      </c>
      <c r="R12" s="30">
        <v>5987640</v>
      </c>
      <c r="S12" s="33">
        <f t="shared" si="2"/>
        <v>11975280</v>
      </c>
      <c r="T12" s="26">
        <f t="shared" si="3"/>
        <v>5987140</v>
      </c>
      <c r="U12" s="31">
        <f t="shared" si="4"/>
        <v>11974280</v>
      </c>
      <c r="V12" s="34"/>
      <c r="W12" s="29"/>
      <c r="X12" s="29"/>
    </row>
    <row r="13" spans="3:30" ht="50.25" customHeight="1" x14ac:dyDescent="0.2">
      <c r="C13" s="35">
        <v>6</v>
      </c>
      <c r="D13" s="64" t="s">
        <v>24</v>
      </c>
      <c r="E13" s="65"/>
      <c r="F13" s="65"/>
      <c r="G13" s="66" t="s">
        <v>19</v>
      </c>
      <c r="H13" s="66"/>
      <c r="I13" s="67">
        <v>2</v>
      </c>
      <c r="J13" s="68"/>
      <c r="K13" s="20"/>
      <c r="L13" s="21"/>
      <c r="N13" s="30">
        <v>3828600</v>
      </c>
      <c r="O13" s="31">
        <f t="shared" si="0"/>
        <v>7657200</v>
      </c>
      <c r="P13" s="30">
        <v>3806100</v>
      </c>
      <c r="Q13" s="32">
        <f t="shared" si="1"/>
        <v>7612200</v>
      </c>
      <c r="R13" s="30">
        <v>3818100</v>
      </c>
      <c r="S13" s="33">
        <f t="shared" si="2"/>
        <v>7636200</v>
      </c>
      <c r="T13" s="26">
        <f t="shared" si="3"/>
        <v>3817600</v>
      </c>
      <c r="U13" s="31">
        <f t="shared" si="4"/>
        <v>7635200</v>
      </c>
      <c r="V13" s="34"/>
      <c r="W13" s="29"/>
      <c r="X13" s="29"/>
    </row>
    <row r="14" spans="3:30" ht="50.25" customHeight="1" x14ac:dyDescent="0.2">
      <c r="C14" s="35">
        <v>7</v>
      </c>
      <c r="D14" s="64" t="s">
        <v>25</v>
      </c>
      <c r="E14" s="65"/>
      <c r="F14" s="65"/>
      <c r="G14" s="66" t="s">
        <v>19</v>
      </c>
      <c r="H14" s="66"/>
      <c r="I14" s="67">
        <v>2</v>
      </c>
      <c r="J14" s="68"/>
      <c r="K14" s="20"/>
      <c r="L14" s="21"/>
      <c r="N14" s="30">
        <v>1226194</v>
      </c>
      <c r="O14" s="31">
        <f t="shared" si="0"/>
        <v>2452388</v>
      </c>
      <c r="P14" s="30">
        <v>1203694</v>
      </c>
      <c r="Q14" s="32">
        <f t="shared" si="1"/>
        <v>2407388</v>
      </c>
      <c r="R14" s="30">
        <v>1215694</v>
      </c>
      <c r="S14" s="33">
        <f t="shared" si="2"/>
        <v>2431388</v>
      </c>
      <c r="T14" s="26">
        <f t="shared" si="3"/>
        <v>1215194</v>
      </c>
      <c r="U14" s="31">
        <f t="shared" si="4"/>
        <v>2430388</v>
      </c>
      <c r="V14" s="34"/>
      <c r="W14" s="29"/>
      <c r="X14" s="29"/>
    </row>
    <row r="15" spans="3:30" ht="50.25" customHeight="1" x14ac:dyDescent="0.2">
      <c r="C15" s="35">
        <v>8</v>
      </c>
      <c r="D15" s="64" t="s">
        <v>26</v>
      </c>
      <c r="E15" s="65"/>
      <c r="F15" s="65"/>
      <c r="G15" s="66" t="s">
        <v>19</v>
      </c>
      <c r="H15" s="66"/>
      <c r="I15" s="67">
        <v>2</v>
      </c>
      <c r="J15" s="68"/>
      <c r="K15" s="20"/>
      <c r="L15" s="21"/>
      <c r="N15" s="30">
        <v>816768</v>
      </c>
      <c r="O15" s="31">
        <f t="shared" si="0"/>
        <v>1633536</v>
      </c>
      <c r="P15" s="30">
        <v>794268</v>
      </c>
      <c r="Q15" s="32">
        <f t="shared" si="1"/>
        <v>1588536</v>
      </c>
      <c r="R15" s="30">
        <v>806268</v>
      </c>
      <c r="S15" s="33">
        <f t="shared" si="2"/>
        <v>1612536</v>
      </c>
      <c r="T15" s="26">
        <f t="shared" si="3"/>
        <v>805768</v>
      </c>
      <c r="U15" s="31">
        <f t="shared" si="4"/>
        <v>1611536</v>
      </c>
      <c r="V15" s="34"/>
      <c r="W15" s="29"/>
      <c r="X15" s="29"/>
    </row>
    <row r="16" spans="3:30" ht="50.25" customHeight="1" x14ac:dyDescent="0.2">
      <c r="C16" s="35">
        <v>9</v>
      </c>
      <c r="D16" s="64" t="s">
        <v>27</v>
      </c>
      <c r="E16" s="65"/>
      <c r="F16" s="65"/>
      <c r="G16" s="66" t="s">
        <v>19</v>
      </c>
      <c r="H16" s="66"/>
      <c r="I16" s="69">
        <v>10</v>
      </c>
      <c r="J16" s="70"/>
      <c r="K16" s="20"/>
      <c r="L16" s="21"/>
      <c r="N16" s="30">
        <v>161652</v>
      </c>
      <c r="O16" s="31">
        <f t="shared" si="0"/>
        <v>1616520</v>
      </c>
      <c r="P16" s="30">
        <v>139152</v>
      </c>
      <c r="Q16" s="32">
        <f t="shared" si="1"/>
        <v>1391520</v>
      </c>
      <c r="R16" s="30">
        <v>151152</v>
      </c>
      <c r="S16" s="33">
        <f t="shared" si="2"/>
        <v>1511520</v>
      </c>
      <c r="T16" s="36">
        <v>153055.01904762114</v>
      </c>
      <c r="U16" s="31">
        <f t="shared" si="4"/>
        <v>1530550.1904762115</v>
      </c>
      <c r="V16" s="34"/>
      <c r="W16" s="29"/>
      <c r="X16" s="29"/>
    </row>
    <row r="17" spans="3:26" ht="96.75" customHeight="1" x14ac:dyDescent="0.2">
      <c r="C17" s="35">
        <v>10</v>
      </c>
      <c r="D17" s="64" t="s">
        <v>28</v>
      </c>
      <c r="E17" s="65"/>
      <c r="F17" s="65"/>
      <c r="G17" s="66" t="s">
        <v>19</v>
      </c>
      <c r="H17" s="66"/>
      <c r="I17" s="67">
        <v>1</v>
      </c>
      <c r="J17" s="68"/>
      <c r="K17" s="20"/>
      <c r="L17" s="21"/>
      <c r="N17" s="30">
        <v>7090422</v>
      </c>
      <c r="O17" s="31">
        <f t="shared" si="0"/>
        <v>7090422</v>
      </c>
      <c r="P17" s="30">
        <v>7067922</v>
      </c>
      <c r="Q17" s="32">
        <f t="shared" si="1"/>
        <v>7067922</v>
      </c>
      <c r="R17" s="30">
        <v>7079922</v>
      </c>
      <c r="S17" s="33">
        <f t="shared" si="2"/>
        <v>7079922</v>
      </c>
      <c r="T17" s="26">
        <f t="shared" si="3"/>
        <v>7079422</v>
      </c>
      <c r="U17" s="31">
        <f t="shared" si="4"/>
        <v>7079422</v>
      </c>
      <c r="V17" s="34"/>
      <c r="W17" s="29"/>
      <c r="X17" s="29"/>
    </row>
    <row r="18" spans="3:26" ht="104.25" customHeight="1" x14ac:dyDescent="0.2">
      <c r="C18" s="35">
        <v>11</v>
      </c>
      <c r="D18" s="64" t="s">
        <v>29</v>
      </c>
      <c r="E18" s="65"/>
      <c r="F18" s="65"/>
      <c r="G18" s="66" t="s">
        <v>19</v>
      </c>
      <c r="H18" s="66"/>
      <c r="I18" s="67">
        <v>1</v>
      </c>
      <c r="J18" s="68"/>
      <c r="K18" s="20"/>
      <c r="L18" s="21"/>
      <c r="N18" s="30">
        <v>6000000</v>
      </c>
      <c r="O18" s="31">
        <f t="shared" si="0"/>
        <v>6000000</v>
      </c>
      <c r="P18" s="30">
        <v>5977500</v>
      </c>
      <c r="Q18" s="32">
        <f t="shared" si="1"/>
        <v>5977500</v>
      </c>
      <c r="R18" s="30">
        <v>5989500</v>
      </c>
      <c r="S18" s="33">
        <f t="shared" si="2"/>
        <v>5989500</v>
      </c>
      <c r="T18" s="36">
        <f>+N18</f>
        <v>6000000</v>
      </c>
      <c r="U18" s="31">
        <f t="shared" si="4"/>
        <v>6000000</v>
      </c>
      <c r="V18" s="34"/>
      <c r="W18" s="29">
        <v>5989000</v>
      </c>
      <c r="X18" s="29"/>
    </row>
    <row r="19" spans="3:26" ht="88.5" customHeight="1" thickBot="1" x14ac:dyDescent="0.25">
      <c r="C19" s="35">
        <v>12</v>
      </c>
      <c r="D19" s="64" t="s">
        <v>30</v>
      </c>
      <c r="E19" s="65"/>
      <c r="F19" s="65"/>
      <c r="G19" s="66" t="s">
        <v>19</v>
      </c>
      <c r="H19" s="66"/>
      <c r="I19" s="67">
        <v>1</v>
      </c>
      <c r="J19" s="68"/>
      <c r="K19" s="20"/>
      <c r="L19" s="21"/>
      <c r="N19" s="37">
        <v>2000000</v>
      </c>
      <c r="O19" s="38">
        <f t="shared" si="0"/>
        <v>2000000</v>
      </c>
      <c r="P19" s="37">
        <v>1970000</v>
      </c>
      <c r="Q19" s="39">
        <f t="shared" si="1"/>
        <v>1970000</v>
      </c>
      <c r="R19" s="40">
        <v>1945000</v>
      </c>
      <c r="S19" s="41">
        <f t="shared" si="2"/>
        <v>1945000</v>
      </c>
      <c r="T19" s="26">
        <f t="shared" si="3"/>
        <v>1971666.6666666667</v>
      </c>
      <c r="U19" s="38">
        <f t="shared" si="4"/>
        <v>1971666.6666666667</v>
      </c>
      <c r="V19" s="34"/>
      <c r="W19" s="29"/>
      <c r="X19" s="29"/>
    </row>
    <row r="20" spans="3:26" ht="45" customHeight="1" thickBot="1" x14ac:dyDescent="0.25">
      <c r="C20" s="56" t="s">
        <v>31</v>
      </c>
      <c r="D20" s="57"/>
      <c r="E20" s="57"/>
      <c r="F20" s="57"/>
      <c r="G20" s="57"/>
      <c r="H20" s="57"/>
      <c r="I20" s="57"/>
      <c r="J20" s="57"/>
      <c r="K20" s="58"/>
      <c r="L20" s="42">
        <f>SUM(L8:L19)</f>
        <v>0</v>
      </c>
      <c r="N20" s="43"/>
      <c r="O20" s="23">
        <f>+SUM(O8:O19)</f>
        <v>143180446</v>
      </c>
      <c r="P20" s="22"/>
      <c r="Q20" s="25">
        <f>+SUM(Q8:Q19)</f>
        <v>142475446</v>
      </c>
      <c r="R20" s="44"/>
      <c r="S20" s="45">
        <f>+SUM(S8:S19)</f>
        <v>142810446</v>
      </c>
      <c r="T20" s="43"/>
      <c r="U20" s="23">
        <f>+SUM(U8:U19)</f>
        <v>142857142.85714287</v>
      </c>
      <c r="X20" s="29"/>
    </row>
    <row r="21" spans="3:26" ht="33.75" customHeight="1" thickBot="1" x14ac:dyDescent="0.25">
      <c r="C21" s="59" t="s">
        <v>32</v>
      </c>
      <c r="D21" s="60"/>
      <c r="E21" s="60"/>
      <c r="F21" s="60"/>
      <c r="G21" s="60"/>
      <c r="H21" s="60"/>
      <c r="I21" s="60"/>
      <c r="J21" s="60"/>
      <c r="K21" s="46" t="s">
        <v>33</v>
      </c>
      <c r="L21" s="47">
        <f>(L20)*19/100</f>
        <v>0</v>
      </c>
      <c r="N21" s="48"/>
      <c r="O21" s="31">
        <f>+K21*O20</f>
        <v>27204284.740000002</v>
      </c>
      <c r="P21" s="30"/>
      <c r="Q21" s="33">
        <f>+K21*Q20</f>
        <v>27070334.740000002</v>
      </c>
      <c r="R21" s="30"/>
      <c r="S21" s="33">
        <f>+K21*S20</f>
        <v>27133984.740000002</v>
      </c>
      <c r="T21" s="48"/>
      <c r="U21" s="31">
        <f>+K21*U20</f>
        <v>27142857.142857146</v>
      </c>
      <c r="X21" s="29"/>
    </row>
    <row r="22" spans="3:26" ht="35.25" customHeight="1" thickBot="1" x14ac:dyDescent="0.25">
      <c r="C22" s="61" t="s">
        <v>34</v>
      </c>
      <c r="D22" s="62"/>
      <c r="E22" s="62"/>
      <c r="F22" s="62"/>
      <c r="G22" s="62"/>
      <c r="H22" s="62"/>
      <c r="I22" s="62"/>
      <c r="J22" s="62"/>
      <c r="K22" s="49"/>
      <c r="L22" s="50">
        <f>(L20+L21)</f>
        <v>0</v>
      </c>
      <c r="N22" s="51"/>
      <c r="O22" s="52">
        <f>+O20+O21</f>
        <v>170384730.74000001</v>
      </c>
      <c r="P22" s="40"/>
      <c r="Q22" s="41">
        <f>+Q20+Q21</f>
        <v>169545780.74000001</v>
      </c>
      <c r="R22" s="40"/>
      <c r="S22" s="41">
        <f>+S20+S21</f>
        <v>169944430.74000001</v>
      </c>
      <c r="T22" s="51"/>
      <c r="U22" s="52">
        <f>+U20+U21</f>
        <v>170000000</v>
      </c>
      <c r="W22" s="29">
        <f>170000000-U22</f>
        <v>0</v>
      </c>
      <c r="X22" s="29"/>
      <c r="Z22" s="29"/>
    </row>
    <row r="23" spans="3:26" ht="40.5" customHeight="1" x14ac:dyDescent="0.2">
      <c r="C23" s="63" t="s">
        <v>35</v>
      </c>
      <c r="D23" s="63"/>
      <c r="E23" s="63"/>
      <c r="F23" s="63"/>
      <c r="G23" s="63"/>
      <c r="H23" s="63"/>
      <c r="I23" s="63"/>
      <c r="J23" s="63"/>
      <c r="K23" s="63"/>
      <c r="L23" s="63"/>
      <c r="Q23" s="1">
        <v>170000000</v>
      </c>
    </row>
    <row r="24" spans="3:26" x14ac:dyDescent="0.2">
      <c r="D24" s="53"/>
      <c r="E24" s="53"/>
      <c r="F24" s="53"/>
      <c r="G24" s="53"/>
      <c r="H24" s="53"/>
      <c r="I24" s="53"/>
      <c r="J24" s="53"/>
      <c r="K24" s="54" t="s">
        <v>36</v>
      </c>
      <c r="L24" s="55"/>
    </row>
    <row r="25" spans="3:26" x14ac:dyDescent="0.2">
      <c r="C25" s="53"/>
      <c r="D25" s="53"/>
      <c r="E25" s="53"/>
      <c r="F25" s="53"/>
      <c r="G25" s="53"/>
      <c r="H25" s="53"/>
      <c r="I25" s="53"/>
      <c r="J25" s="53"/>
      <c r="K25" s="54" t="s">
        <v>37</v>
      </c>
      <c r="L25" s="55"/>
    </row>
    <row r="26" spans="3:26" x14ac:dyDescent="0.2">
      <c r="C26" s="54"/>
      <c r="D26" s="53"/>
      <c r="E26" s="53"/>
      <c r="F26" s="53"/>
      <c r="G26" s="53"/>
      <c r="H26" s="53"/>
      <c r="I26" s="53"/>
      <c r="J26" s="53"/>
      <c r="K26" s="54" t="s">
        <v>38</v>
      </c>
      <c r="L26" s="55"/>
    </row>
    <row r="27" spans="3:26" x14ac:dyDescent="0.2">
      <c r="C27" s="53"/>
      <c r="D27" s="53"/>
      <c r="E27" s="53"/>
      <c r="F27" s="53"/>
      <c r="G27" s="53"/>
      <c r="H27" s="53"/>
      <c r="I27" s="53"/>
      <c r="J27" s="53"/>
      <c r="K27" s="54" t="s">
        <v>39</v>
      </c>
      <c r="L27" s="55"/>
    </row>
    <row r="28" spans="3:26" ht="15" customHeight="1" x14ac:dyDescent="0.2">
      <c r="C28" s="54"/>
      <c r="D28" s="53"/>
      <c r="E28" s="53"/>
      <c r="F28" s="53"/>
      <c r="G28" s="53"/>
      <c r="H28" s="53"/>
      <c r="I28" s="53"/>
      <c r="J28" s="53"/>
      <c r="K28" s="54" t="s">
        <v>40</v>
      </c>
      <c r="L28" s="55"/>
    </row>
    <row r="29" spans="3:26" ht="15" customHeight="1" x14ac:dyDescent="0.2">
      <c r="C29" s="54"/>
      <c r="D29" s="53"/>
      <c r="E29" s="53"/>
      <c r="F29" s="53"/>
      <c r="G29" s="53"/>
      <c r="H29" s="53"/>
      <c r="I29" s="53"/>
      <c r="J29" s="53"/>
      <c r="K29" s="54" t="s">
        <v>41</v>
      </c>
      <c r="L29" s="55"/>
    </row>
    <row r="30" spans="3:26" x14ac:dyDescent="0.2">
      <c r="C30" s="53"/>
      <c r="D30" s="53"/>
      <c r="E30" s="53"/>
      <c r="F30" s="53"/>
      <c r="G30" s="53"/>
      <c r="H30" s="53"/>
      <c r="I30" s="53"/>
      <c r="J30" s="53"/>
      <c r="K30" s="54" t="s">
        <v>42</v>
      </c>
      <c r="L30" s="55"/>
    </row>
    <row r="31" spans="3:26" ht="15" customHeight="1" x14ac:dyDescent="0.2">
      <c r="C31" s="54"/>
      <c r="D31" s="53"/>
      <c r="E31" s="53"/>
      <c r="F31" s="53"/>
      <c r="G31" s="53"/>
      <c r="H31" s="53"/>
      <c r="I31" s="53"/>
      <c r="J31" s="53"/>
      <c r="K31" s="54" t="s">
        <v>43</v>
      </c>
      <c r="L31" s="55" t="s">
        <v>44</v>
      </c>
    </row>
  </sheetData>
  <mergeCells count="53">
    <mergeCell ref="C2:E3"/>
    <mergeCell ref="F2:L2"/>
    <mergeCell ref="F3:L3"/>
    <mergeCell ref="C4:E4"/>
    <mergeCell ref="G4:J4"/>
    <mergeCell ref="N6:O6"/>
    <mergeCell ref="P6:Q6"/>
    <mergeCell ref="R6:S6"/>
    <mergeCell ref="T6:U6"/>
    <mergeCell ref="D7:F7"/>
    <mergeCell ref="G7:H7"/>
    <mergeCell ref="I7:J7"/>
    <mergeCell ref="C6:L6"/>
    <mergeCell ref="D8:F8"/>
    <mergeCell ref="G8:H8"/>
    <mergeCell ref="I8:J8"/>
    <mergeCell ref="D9:F9"/>
    <mergeCell ref="G9:H9"/>
    <mergeCell ref="I9:J9"/>
    <mergeCell ref="D10:F10"/>
    <mergeCell ref="G10:H10"/>
    <mergeCell ref="I10:J10"/>
    <mergeCell ref="D11:F11"/>
    <mergeCell ref="G11:H11"/>
    <mergeCell ref="I11:J11"/>
    <mergeCell ref="D12:F12"/>
    <mergeCell ref="G12:H12"/>
    <mergeCell ref="I12:J12"/>
    <mergeCell ref="D13:F13"/>
    <mergeCell ref="G13:H13"/>
    <mergeCell ref="I13:J13"/>
    <mergeCell ref="D14:F14"/>
    <mergeCell ref="G14:H14"/>
    <mergeCell ref="I14:J14"/>
    <mergeCell ref="D15:F15"/>
    <mergeCell ref="G15:H15"/>
    <mergeCell ref="I15:J15"/>
    <mergeCell ref="D16:F16"/>
    <mergeCell ref="G16:H16"/>
    <mergeCell ref="I16:J16"/>
    <mergeCell ref="D17:F17"/>
    <mergeCell ref="G17:H17"/>
    <mergeCell ref="I17:J17"/>
    <mergeCell ref="C20:K20"/>
    <mergeCell ref="C21:J21"/>
    <mergeCell ref="C22:J22"/>
    <mergeCell ref="C23:L23"/>
    <mergeCell ref="D18:F18"/>
    <mergeCell ref="G18:H18"/>
    <mergeCell ref="I18:J18"/>
    <mergeCell ref="D19:F19"/>
    <mergeCell ref="G19:H19"/>
    <mergeCell ref="I19:J19"/>
  </mergeCells>
  <printOptions horizontalCentered="1" verticalCentered="1"/>
  <pageMargins left="0.27559055118110237" right="0.19685039370078741" top="0.39370078740157483" bottom="0.39370078740157483" header="0.15748031496062992" footer="0"/>
  <pageSetup scale="55" fitToWidth="0" orientation="landscape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ingso</dc:creator>
  <cp:lastModifiedBy>Usuario</cp:lastModifiedBy>
  <dcterms:created xsi:type="dcterms:W3CDTF">2020-06-09T22:09:01Z</dcterms:created>
  <dcterms:modified xsi:type="dcterms:W3CDTF">2020-06-17T01:20:46Z</dcterms:modified>
</cp:coreProperties>
</file>