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I:\.shortcut-targets-by-id\11k6MSvT3xsI4-3UtPG7u4QdoKh4w_gNL\Drive- Sta Rosa- Contratación\2024\MENOR CUANTIA\9.Septiembre\SAMC-005- MTO ESCENARIOS DEPORTIVOS\EPrevios\SECOP II\"/>
    </mc:Choice>
  </mc:AlternateContent>
  <xr:revisionPtr revIDLastSave="0" documentId="13_ncr:1_{9920B946-54AE-426D-9384-6CC8B89DE4A3}" xr6:coauthVersionLast="47" xr6:coauthVersionMax="47" xr10:uidLastSave="{00000000-0000-0000-0000-000000000000}"/>
  <bookViews>
    <workbookView xWindow="-120" yWindow="-120" windowWidth="20730" windowHeight="11040" firstSheet="1" activeTab="1" xr2:uid="{00000000-000D-0000-FFFF-FFFF00000000}"/>
  </bookViews>
  <sheets>
    <sheet name="GENERAL" sheetId="1" state="hidden" r:id="rId1"/>
    <sheet name="K DEL PROCESO" sheetId="2" r:id="rId2"/>
    <sheet name="INTEGRANTE 1" sheetId="15" r:id="rId3"/>
    <sheet name="INTEGRANTE 2" sheetId="19" r:id="rId4"/>
    <sheet name="INTEGRANTE 3" sheetId="20" r:id="rId5"/>
    <sheet name="RESULTADO PROPONENTE PLURAL" sheetId="9" r:id="rId6"/>
  </sheets>
  <externalReferences>
    <externalReference r:id="rId7"/>
  </externalReferences>
  <definedNames>
    <definedName name="_xlnm.Print_Area" localSheetId="2">'INTEGRANTE 1'!$B$1:$I$134</definedName>
    <definedName name="_xlnm.Print_Area" localSheetId="3">'INTEGRANTE 2'!$B$4:$H$121</definedName>
    <definedName name="_xlnm.Print_Area" localSheetId="4">'INTEGRANTE 3'!$B$4:$H$106</definedName>
    <definedName name="_xlnm.Print_Area" localSheetId="1">'K DEL PROCESO'!$B$1:$F$26</definedName>
    <definedName name="_xlnm.Print_Area" localSheetId="5">'RESULTADO PROPONENTE PLURAL'!$B$3:$G$46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2" l="1"/>
  <c r="E70" i="20"/>
  <c r="F70" i="20"/>
  <c r="E89" i="19"/>
  <c r="F89" i="19"/>
  <c r="E90" i="15"/>
  <c r="F90" i="15"/>
  <c r="E78" i="20"/>
  <c r="H78" i="20" s="1"/>
  <c r="E88" i="20"/>
  <c r="C11" i="15"/>
  <c r="C6" i="9"/>
  <c r="H22" i="20"/>
  <c r="E108" i="15"/>
  <c r="E97" i="19" l="1"/>
  <c r="G37" i="9" l="1"/>
  <c r="E99" i="19" l="1"/>
  <c r="H100" i="19" s="1"/>
  <c r="B35" i="9" l="1"/>
  <c r="C13" i="2" l="1"/>
  <c r="D5" i="20" l="1"/>
  <c r="D5" i="19"/>
  <c r="D6" i="15"/>
  <c r="H112" i="19" l="1"/>
  <c r="H113" i="19" s="1"/>
  <c r="H108" i="19"/>
  <c r="H109" i="19" s="1"/>
  <c r="H110" i="19"/>
  <c r="H111" i="19" s="1"/>
  <c r="H114" i="15"/>
  <c r="H97" i="20"/>
  <c r="H98" i="20" s="1"/>
  <c r="H94" i="20" s="1"/>
  <c r="H106" i="19"/>
  <c r="H107" i="19" s="1"/>
  <c r="E5" i="9"/>
  <c r="C5" i="9"/>
  <c r="B5" i="9"/>
  <c r="H103" i="19" l="1"/>
  <c r="F1" i="2"/>
  <c r="E29" i="20"/>
  <c r="E32" i="20" s="1"/>
  <c r="E17" i="20"/>
  <c r="C10" i="20"/>
  <c r="C8" i="20"/>
  <c r="H19" i="19"/>
  <c r="E24" i="9" s="1"/>
  <c r="E29" i="19"/>
  <c r="E32" i="19" s="1"/>
  <c r="H17" i="19" s="1"/>
  <c r="E17" i="19"/>
  <c r="C10" i="19"/>
  <c r="C8" i="19"/>
  <c r="D38" i="19" s="1"/>
  <c r="D38" i="20" l="1"/>
  <c r="H38" i="20" s="1"/>
  <c r="E22" i="9"/>
  <c r="F22" i="9"/>
  <c r="F24" i="9"/>
  <c r="E21" i="19"/>
  <c r="H21" i="19" s="1"/>
  <c r="E26" i="9" s="1"/>
  <c r="E21" i="20"/>
  <c r="F26" i="9" s="1"/>
  <c r="E19" i="20"/>
  <c r="E19" i="19"/>
  <c r="H18" i="19"/>
  <c r="E23" i="9" s="1"/>
  <c r="E18" i="19"/>
  <c r="E8" i="20"/>
  <c r="E6" i="20" s="1"/>
  <c r="H10" i="20" s="1"/>
  <c r="E8" i="19"/>
  <c r="E6" i="19" s="1"/>
  <c r="H38" i="19" l="1"/>
  <c r="H20" i="19" s="1"/>
  <c r="H22" i="19" s="1"/>
  <c r="E20" i="19"/>
  <c r="F25" i="9"/>
  <c r="E20" i="20"/>
  <c r="E8" i="9"/>
  <c r="D7" i="9"/>
  <c r="D10" i="9"/>
  <c r="D9" i="9"/>
  <c r="E25" i="9" l="1"/>
  <c r="E27" i="9"/>
  <c r="E98" i="15"/>
  <c r="H98" i="15" s="1"/>
  <c r="H10" i="19" l="1"/>
  <c r="E22" i="15"/>
  <c r="C9" i="15"/>
  <c r="B34" i="9"/>
  <c r="B33" i="9"/>
  <c r="E110" i="15"/>
  <c r="H111" i="15" s="1"/>
  <c r="E30" i="15"/>
  <c r="E18" i="15"/>
  <c r="E9" i="15" l="1"/>
  <c r="E7" i="15" s="1"/>
  <c r="D39" i="15"/>
  <c r="H39" i="15" s="1"/>
  <c r="E33" i="15"/>
  <c r="H22" i="15"/>
  <c r="D26" i="9" s="1"/>
  <c r="H20" i="15"/>
  <c r="D24" i="9" s="1"/>
  <c r="E20" i="15"/>
  <c r="H19" i="15"/>
  <c r="D23" i="9" s="1"/>
  <c r="E19" i="15"/>
  <c r="H18" i="15" l="1"/>
  <c r="D22" i="9"/>
  <c r="E11" i="2"/>
  <c r="E13" i="9" s="1"/>
  <c r="H21" i="15" l="1"/>
  <c r="E21" i="15"/>
  <c r="E15" i="9"/>
  <c r="C15" i="9"/>
  <c r="D25" i="9" l="1"/>
  <c r="H23" i="15"/>
  <c r="D27" i="9" s="1"/>
  <c r="L6" i="1"/>
  <c r="H11" i="15" l="1"/>
  <c r="J12" i="1"/>
  <c r="J18" i="1" l="1"/>
  <c r="J14" i="1"/>
  <c r="J16" i="1" l="1"/>
  <c r="J10" i="1"/>
  <c r="E90" i="20"/>
  <c r="H91" i="20" s="1"/>
  <c r="E18" i="20" l="1"/>
  <c r="F23" i="9"/>
  <c r="F27" i="9" l="1"/>
  <c r="E17" i="9" s="1"/>
  <c r="F30" i="9" s="1"/>
</calcChain>
</file>

<file path=xl/sharedStrings.xml><?xml version="1.0" encoding="utf-8"?>
<sst xmlns="http://schemas.openxmlformats.org/spreadsheetml/2006/main" count="299" uniqueCount="118">
  <si>
    <t>INFORMACIÓN GENERAL</t>
  </si>
  <si>
    <t>Objeto del Proceso de Contratación</t>
  </si>
  <si>
    <t>Información general</t>
  </si>
  <si>
    <t>Información del Proponente</t>
  </si>
  <si>
    <t>Información Financiera</t>
  </si>
  <si>
    <t>Objeto</t>
  </si>
  <si>
    <t>Anticipo (% del valor del contrato)</t>
  </si>
  <si>
    <t>Plazo (# Meses)</t>
  </si>
  <si>
    <t>CT</t>
  </si>
  <si>
    <t>SCE</t>
  </si>
  <si>
    <t xml:space="preserve"> </t>
  </si>
  <si>
    <t>CRP</t>
  </si>
  <si>
    <t>Información  Contratos en Ejecución</t>
  </si>
  <si>
    <t>Cálculo de la Capacidad Residual  Decreto 1510 de 2013</t>
  </si>
  <si>
    <t>JUANMESA</t>
  </si>
  <si>
    <t>Fecha de presentación la oferta (dd-mm-aaaa)</t>
  </si>
  <si>
    <t>E</t>
  </si>
  <si>
    <t>Experiencia</t>
  </si>
  <si>
    <t>CF</t>
  </si>
  <si>
    <t>Capacidad Financiera</t>
  </si>
  <si>
    <t>Puntaje Maximo</t>
  </si>
  <si>
    <t>FORMULACIÓN:</t>
  </si>
  <si>
    <t xml:space="preserve">CAPACIDAD RESIDUAL DEL PROCESO DE CONTRATACIÓN - CRPC </t>
  </si>
  <si>
    <t>Presupuesto oficial</t>
  </si>
  <si>
    <t>CAPACIDAD RESIDUAL DEL PROPONENTE INDEPENDIENTE</t>
  </si>
  <si>
    <t>VALOR DE VARIABLES</t>
  </si>
  <si>
    <t>Plazo Ejecución</t>
  </si>
  <si>
    <t>CO</t>
  </si>
  <si>
    <t>Capacidad de Organización</t>
  </si>
  <si>
    <t>CRP = CO x ((E + CT + CF)/100)- SCE</t>
  </si>
  <si>
    <t>TRM</t>
  </si>
  <si>
    <t>COP</t>
  </si>
  <si>
    <t>CAPACIDAD DE ORGANIZACIÓN - CO</t>
  </si>
  <si>
    <t>MEJOR AÑO</t>
  </si>
  <si>
    <t>US</t>
  </si>
  <si>
    <t>EXPERIENCIA - E</t>
  </si>
  <si>
    <t>Valor Total de los Contratos RUP (COP) / (Presupuesto oficial x % Participación)</t>
  </si>
  <si>
    <t>Meses</t>
  </si>
  <si>
    <t>FECHA</t>
  </si>
  <si>
    <t>TOTAL</t>
  </si>
  <si>
    <t>AÑO</t>
  </si>
  <si>
    <t>INGRESOS OPERACIONES</t>
  </si>
  <si>
    <t>VALOR</t>
  </si>
  <si>
    <t>PARTICIPACION %</t>
  </si>
  <si>
    <t>PUNTAJE MAXIMO</t>
  </si>
  <si>
    <r>
      <t xml:space="preserve">CAPACIDAD FINANCIERA CF: </t>
    </r>
    <r>
      <rPr>
        <sz val="12"/>
        <color theme="1"/>
        <rFont val="Calibri"/>
        <family val="2"/>
        <scheme val="minor"/>
      </rPr>
      <t>Teniendo en cuenta el indicador de liquidez del proponente</t>
    </r>
  </si>
  <si>
    <t>Activo Corriente / Pasivo Corriente</t>
  </si>
  <si>
    <t>Activo Corriente</t>
  </si>
  <si>
    <t>Pasivo Corriente</t>
  </si>
  <si>
    <t>RESULTADO:</t>
  </si>
  <si>
    <t>VALORES</t>
  </si>
  <si>
    <t>ingenieria y geología vinculados mediante una relación laboral o contractual - Según Anexo 2 "Certificación de la Capacidad Técnica".</t>
  </si>
  <si>
    <t>RELACIÓN DE CONTRATOS REGISTRADOS EN EL RUP - INSCRITOS EN SEGMENTO 72 - VALOR EN PESOS COLOMBIANOS LIQUIDADOS A SMLMV.</t>
  </si>
  <si>
    <r>
      <t xml:space="preserve">Nota: </t>
    </r>
    <r>
      <rPr>
        <sz val="10"/>
        <color theme="1"/>
        <rFont val="Calibri"/>
        <family val="2"/>
        <scheme val="minor"/>
      </rPr>
      <t>Anexo 1 - Certificación de contratos para acreditación de experiencia.</t>
    </r>
  </si>
  <si>
    <t>N°</t>
  </si>
  <si>
    <t>NOMBRE</t>
  </si>
  <si>
    <t>SOCIO / PROFESIONAL</t>
  </si>
  <si>
    <r>
      <t xml:space="preserve">CAPACIDAD TÉCNICA CT: </t>
    </r>
    <r>
      <rPr>
        <sz val="10"/>
        <color theme="1"/>
        <rFont val="Calibri"/>
        <family val="2"/>
        <scheme val="minor"/>
      </rPr>
      <t>Se asigna tenieno en cuenta el níumero de socios y profesionales de la arquietectura,</t>
    </r>
  </si>
  <si>
    <t>N° CONTRATO</t>
  </si>
  <si>
    <t>VIGENCIA</t>
  </si>
  <si>
    <t>CT = Número de personal socios, ingenieros, arquitectos y geologos.</t>
  </si>
  <si>
    <t>Capacidad Técnica</t>
  </si>
  <si>
    <t>RESULTADO</t>
  </si>
  <si>
    <t>CAPACIDAD RESIDUAL DEL PROPONENTE PLURAL</t>
  </si>
  <si>
    <t>PROPONENTE:</t>
  </si>
  <si>
    <t>INTEGRANTES:</t>
  </si>
  <si>
    <t>INTEGRANTE 1</t>
  </si>
  <si>
    <t>INTEGRANTE 2</t>
  </si>
  <si>
    <t>INTEGRANTE 3</t>
  </si>
  <si>
    <t>VARIABLES</t>
  </si>
  <si>
    <t>Valor Presupuesto oficial (COP)</t>
  </si>
  <si>
    <t>Capacidad Residual del integrante</t>
  </si>
  <si>
    <t xml:space="preserve">RESULTADO </t>
  </si>
  <si>
    <t>INTEGRANTE  1</t>
  </si>
  <si>
    <t>INTEGRANTE  2</t>
  </si>
  <si>
    <t>INTEGRANTE  3</t>
  </si>
  <si>
    <t>FECHA DE VERIFICACION</t>
  </si>
  <si>
    <t>CAPACIDAD RESIDUAL DEL PROPONENTE PLURAL                                                                 =</t>
  </si>
  <si>
    <t>VERIFICACION CAPACIDAD RESIDUAL</t>
  </si>
  <si>
    <t>Nit</t>
  </si>
  <si>
    <t>Información del Proceso Contractual  - Calculo de la Capacidad Residual</t>
  </si>
  <si>
    <t>La verificación de la Capacidad Residual se realiza conforme al Decreto 791 del 22 de abril de 2014, el cual reglamenta</t>
  </si>
  <si>
    <t>el artículo 72 de la Ley 1682 de 2013 y se modifica el artículo 18 del Decreto 1510 de 2013 y se tiene en cuenta además,</t>
  </si>
  <si>
    <t xml:space="preserve">para observar la metodología en el documento Guia de C olombia Compra Eficiente, para determinar y verificar la </t>
  </si>
  <si>
    <t>Capacidad Reisdual del proponentes en el proceso de contratación de obra pública.</t>
  </si>
  <si>
    <t>INFORMACION FINANCIERA  - Mejor Ingreso Operacional de los último 5 años</t>
  </si>
  <si>
    <t>SALDOS DE CONTRATOS EN EJECUCIÓN</t>
  </si>
  <si>
    <t>PLAZO (MESES)</t>
  </si>
  <si>
    <t>FECHA INICIO DDMMAAA</t>
  </si>
  <si>
    <t>PARTICIPACION</t>
  </si>
  <si>
    <t>Valor Tresupuesto Oficial (COP)</t>
  </si>
  <si>
    <t>Capacidad Organización</t>
  </si>
  <si>
    <t>capacidad Financiera</t>
  </si>
  <si>
    <t>Saldos de Contratos en ejecución</t>
  </si>
  <si>
    <t>CAPACIDAD RESIDUAL DEL INTEGRANTE</t>
  </si>
  <si>
    <t>Saldos de Contratos en Ejecución</t>
  </si>
  <si>
    <t>VALOR / PUNTAJE</t>
  </si>
  <si>
    <t>CONTRATOS</t>
  </si>
  <si>
    <t>SALDO POR EJECUTAR</t>
  </si>
  <si>
    <t>PROCESO:</t>
  </si>
  <si>
    <t>SUSPENDIDO SI/NO</t>
  </si>
  <si>
    <t>FECHA SUSPENSIÓN</t>
  </si>
  <si>
    <t>Anticipo/Pago Anticipado</t>
  </si>
  <si>
    <t>Anticipo/Pago Antic</t>
  </si>
  <si>
    <t>Anticipo o Pag Anticip</t>
  </si>
  <si>
    <t>M.P</t>
  </si>
  <si>
    <t>SALARIOS</t>
  </si>
  <si>
    <t>Formato 5 - Capacidad residual  - Documento tipo de licitación de obra pública de infraestructura de agua potable y saneamiento básico</t>
  </si>
  <si>
    <t>Código</t>
  </si>
  <si>
    <t>CCE-EICP-FM-39</t>
  </si>
  <si>
    <t>Versión</t>
  </si>
  <si>
    <t>XXXXX</t>
  </si>
  <si>
    <t>OBJETO CONTRATO</t>
  </si>
  <si>
    <t xml:space="preserve">VALOR EN DINERO </t>
  </si>
  <si>
    <t>CONSECUTIVO RUP</t>
  </si>
  <si>
    <t>SELECCIÓN ABREVIADA DE MENOR CUANTÍA</t>
  </si>
  <si>
    <t>MANTENIMIENTO, ADECUACIÓN Y MEJORAMIENTO DE LA INFRAESTRUCTURA DEPORTIVA Y RECREATIVA DEL MUNICIPIO DE SANTA ROSA DEL SUR</t>
  </si>
  <si>
    <t>SAMC-005-2024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</si>
</sst>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&quot;$&quot;* #,##0_);_(&quot;$&quot;* \(#,##0\);_(&quot;$&quot;* &quot;-&quot;??_);_(@_)"/>
    <numFmt numFmtId="168" formatCode="_(&quot;$&quot;\ * #,##0_);_(&quot;$&quot;\ * \(#,##0\);_(&quot;$&quot;\ * &quot;-&quot;??_);_(@_)"/>
    <numFmt numFmtId="169" formatCode="dd/mm/yyyy;@"/>
    <numFmt numFmtId="170" formatCode="_(* #,##0_);_(* \(#,##0\);_(* &quot;-&quot;??_);_(@_)"/>
    <numFmt numFmtId="171" formatCode="0.0"/>
    <numFmt numFmtId="172" formatCode="_(&quot;$&quot;\ * #,##0.0_);_(&quot;$&quot;\ * \(#,##0.0\);_(&quot;$&quot;\ * &quot;-&quot;??_);_(@_)"/>
  </numFmts>
  <fonts count="39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indexed="8"/>
      <name val="Arial"/>
      <family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6"/>
      <color rgb="FFFF0000"/>
      <name val="Calibri"/>
      <family val="2"/>
      <scheme val="minor"/>
    </font>
    <font>
      <sz val="12"/>
      <name val="Calibri"/>
      <family val="2"/>
      <scheme val="minor"/>
    </font>
    <font>
      <sz val="16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sz val="16"/>
      <color theme="3"/>
      <name val="Calibri"/>
      <family val="2"/>
      <scheme val="minor"/>
    </font>
    <font>
      <b/>
      <sz val="10"/>
      <color indexed="8"/>
      <name val="Calibri"/>
      <family val="2"/>
      <scheme val="minor"/>
    </font>
    <font>
      <i/>
      <sz val="12"/>
      <color theme="3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6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8" fillId="0" borderId="0" applyFill="0" applyAlignment="0">
      <alignment vertical="top" wrapText="1"/>
    </xf>
    <xf numFmtId="0" fontId="10" fillId="0" borderId="0"/>
    <xf numFmtId="0" fontId="10" fillId="9" borderId="0" applyNumberFormat="0" applyBorder="0" applyAlignment="0" applyProtection="0"/>
    <xf numFmtId="0" fontId="9" fillId="7" borderId="0" applyNumberFormat="0" applyBorder="0" applyAlignment="0" applyProtection="0"/>
    <xf numFmtId="0" fontId="11" fillId="4" borderId="0" applyNumberFormat="0" applyBorder="0" applyAlignment="0" applyProtection="0"/>
    <xf numFmtId="0" fontId="12" fillId="6" borderId="15" applyNumberFormat="0" applyAlignment="0" applyProtection="0"/>
    <xf numFmtId="0" fontId="9" fillId="8" borderId="0" applyNumberFormat="0" applyBorder="0" applyAlignment="0" applyProtection="0"/>
    <xf numFmtId="166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3" fillId="5" borderId="0" applyNumberFormat="0" applyBorder="0" applyAlignment="0" applyProtection="0"/>
    <xf numFmtId="9" fontId="10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01">
    <xf numFmtId="0" fontId="0" fillId="0" borderId="0" xfId="0"/>
    <xf numFmtId="0" fontId="7" fillId="3" borderId="7" xfId="0" applyFont="1" applyFill="1" applyBorder="1" applyAlignment="1" applyProtection="1">
      <alignment vertical="top"/>
      <protection hidden="1"/>
    </xf>
    <xf numFmtId="0" fontId="1" fillId="3" borderId="7" xfId="0" applyFont="1" applyFill="1" applyBorder="1" applyProtection="1">
      <protection hidden="1"/>
    </xf>
    <xf numFmtId="0" fontId="1" fillId="3" borderId="0" xfId="0" applyFont="1" applyFill="1" applyProtection="1">
      <protection hidden="1"/>
    </xf>
    <xf numFmtId="0" fontId="0" fillId="0" borderId="0" xfId="0" applyProtection="1">
      <protection hidden="1"/>
    </xf>
    <xf numFmtId="0" fontId="1" fillId="3" borderId="4" xfId="0" applyFont="1" applyFill="1" applyBorder="1" applyProtection="1">
      <protection hidden="1"/>
    </xf>
    <xf numFmtId="0" fontId="1" fillId="3" borderId="6" xfId="0" applyFont="1" applyFill="1" applyBorder="1" applyProtection="1">
      <protection hidden="1"/>
    </xf>
    <xf numFmtId="0" fontId="1" fillId="3" borderId="7" xfId="0" applyFont="1" applyFill="1" applyBorder="1" applyAlignment="1" applyProtection="1">
      <alignment horizontal="center"/>
      <protection hidden="1"/>
    </xf>
    <xf numFmtId="0" fontId="1" fillId="3" borderId="8" xfId="0" applyFont="1" applyFill="1" applyBorder="1" applyAlignment="1" applyProtection="1">
      <alignment horizontal="center"/>
      <protection hidden="1"/>
    </xf>
    <xf numFmtId="0" fontId="0" fillId="3" borderId="0" xfId="0" applyFill="1" applyProtection="1">
      <protection hidden="1"/>
    </xf>
    <xf numFmtId="0" fontId="1" fillId="3" borderId="0" xfId="0" applyFont="1" applyFill="1" applyAlignment="1" applyProtection="1">
      <alignment horizontal="center" vertical="center"/>
      <protection hidden="1"/>
    </xf>
    <xf numFmtId="167" fontId="1" fillId="3" borderId="0" xfId="2" applyNumberFormat="1" applyFont="1" applyFill="1" applyProtection="1">
      <protection hidden="1"/>
    </xf>
    <xf numFmtId="0" fontId="15" fillId="3" borderId="0" xfId="0" applyFont="1" applyFill="1" applyProtection="1">
      <protection hidden="1"/>
    </xf>
    <xf numFmtId="0" fontId="0" fillId="3" borderId="0" xfId="0" applyFill="1" applyAlignment="1" applyProtection="1">
      <alignment horizontal="center"/>
      <protection hidden="1"/>
    </xf>
    <xf numFmtId="0" fontId="0" fillId="10" borderId="0" xfId="0" applyFill="1" applyProtection="1">
      <protection hidden="1"/>
    </xf>
    <xf numFmtId="0" fontId="1" fillId="10" borderId="0" xfId="0" applyFont="1" applyFill="1" applyProtection="1">
      <protection hidden="1"/>
    </xf>
    <xf numFmtId="0" fontId="5" fillId="10" borderId="0" xfId="0" applyFont="1" applyFill="1" applyProtection="1">
      <protection hidden="1"/>
    </xf>
    <xf numFmtId="22" fontId="4" fillId="10" borderId="0" xfId="0" applyNumberFormat="1" applyFont="1" applyFill="1" applyProtection="1">
      <protection hidden="1"/>
    </xf>
    <xf numFmtId="0" fontId="6" fillId="10" borderId="0" xfId="0" applyFont="1" applyFill="1" applyProtection="1">
      <protection hidden="1"/>
    </xf>
    <xf numFmtId="0" fontId="4" fillId="10" borderId="0" xfId="0" applyFont="1" applyFill="1" applyAlignment="1" applyProtection="1">
      <alignment horizontal="center"/>
      <protection hidden="1"/>
    </xf>
    <xf numFmtId="0" fontId="10" fillId="10" borderId="0" xfId="0" applyFont="1" applyFill="1" applyAlignment="1" applyProtection="1">
      <alignment horizontal="left" vertical="center" indent="1"/>
      <protection hidden="1"/>
    </xf>
    <xf numFmtId="0" fontId="10" fillId="10" borderId="0" xfId="0" applyFont="1" applyFill="1" applyProtection="1">
      <protection hidden="1"/>
    </xf>
    <xf numFmtId="0" fontId="3" fillId="10" borderId="0" xfId="0" applyFont="1" applyFill="1" applyAlignment="1" applyProtection="1">
      <alignment horizontal="center"/>
      <protection hidden="1"/>
    </xf>
    <xf numFmtId="0" fontId="2" fillId="10" borderId="0" xfId="4" applyFill="1" applyBorder="1" applyAlignment="1" applyProtection="1">
      <alignment horizontal="center" vertical="center"/>
      <protection hidden="1"/>
    </xf>
    <xf numFmtId="0" fontId="16" fillId="10" borderId="0" xfId="0" applyFont="1" applyFill="1" applyProtection="1">
      <protection hidden="1"/>
    </xf>
    <xf numFmtId="0" fontId="0" fillId="3" borderId="4" xfId="0" applyFill="1" applyBorder="1" applyProtection="1">
      <protection hidden="1"/>
    </xf>
    <xf numFmtId="0" fontId="1" fillId="3" borderId="0" xfId="0" applyFont="1" applyFill="1" applyAlignment="1" applyProtection="1">
      <alignment horizontal="center"/>
      <protection hidden="1"/>
    </xf>
    <xf numFmtId="167" fontId="1" fillId="3" borderId="0" xfId="0" applyNumberFormat="1" applyFont="1" applyFill="1" applyProtection="1">
      <protection hidden="1"/>
    </xf>
    <xf numFmtId="167" fontId="1" fillId="3" borderId="0" xfId="0" applyNumberFormat="1" applyFont="1" applyFill="1" applyAlignment="1" applyProtection="1">
      <alignment horizontal="center"/>
      <protection hidden="1"/>
    </xf>
    <xf numFmtId="0" fontId="10" fillId="3" borderId="0" xfId="0" applyFont="1" applyFill="1" applyProtection="1">
      <protection hidden="1"/>
    </xf>
    <xf numFmtId="0" fontId="10" fillId="3" borderId="0" xfId="0" applyFont="1" applyFill="1" applyAlignment="1" applyProtection="1">
      <alignment horizontal="center"/>
      <protection hidden="1"/>
    </xf>
    <xf numFmtId="0" fontId="6" fillId="3" borderId="0" xfId="0" applyFont="1" applyFill="1" applyProtection="1">
      <protection hidden="1"/>
    </xf>
    <xf numFmtId="0" fontId="0" fillId="3" borderId="5" xfId="0" applyFill="1" applyBorder="1" applyProtection="1">
      <protection hidden="1"/>
    </xf>
    <xf numFmtId="0" fontId="0" fillId="3" borderId="20" xfId="0" applyFill="1" applyBorder="1" applyProtection="1">
      <protection hidden="1"/>
    </xf>
    <xf numFmtId="165" fontId="0" fillId="3" borderId="21" xfId="2" applyFont="1" applyFill="1" applyBorder="1" applyProtection="1">
      <protection hidden="1"/>
    </xf>
    <xf numFmtId="0" fontId="4" fillId="3" borderId="25" xfId="0" applyFont="1" applyFill="1" applyBorder="1" applyAlignment="1" applyProtection="1">
      <alignment vertical="center" wrapText="1"/>
      <protection hidden="1"/>
    </xf>
    <xf numFmtId="0" fontId="0" fillId="3" borderId="19" xfId="0" applyFill="1" applyBorder="1" applyAlignment="1" applyProtection="1">
      <alignment horizontal="center"/>
      <protection hidden="1"/>
    </xf>
    <xf numFmtId="0" fontId="0" fillId="3" borderId="14" xfId="0" applyFill="1" applyBorder="1" applyAlignment="1" applyProtection="1">
      <alignment horizontal="center"/>
      <protection hidden="1"/>
    </xf>
    <xf numFmtId="0" fontId="0" fillId="3" borderId="26" xfId="0" applyFill="1" applyBorder="1" applyProtection="1">
      <protection hidden="1"/>
    </xf>
    <xf numFmtId="166" fontId="6" fillId="3" borderId="0" xfId="1" applyFont="1" applyFill="1" applyAlignment="1" applyProtection="1">
      <alignment vertical="top" wrapText="1"/>
      <protection hidden="1"/>
    </xf>
    <xf numFmtId="0" fontId="20" fillId="3" borderId="0" xfId="1" applyNumberFormat="1" applyFont="1" applyFill="1" applyAlignment="1" applyProtection="1">
      <alignment horizontal="center" vertical="top" wrapText="1"/>
      <protection hidden="1"/>
    </xf>
    <xf numFmtId="0" fontId="15" fillId="0" borderId="0" xfId="0" applyFont="1" applyProtection="1">
      <protection hidden="1"/>
    </xf>
    <xf numFmtId="168" fontId="15" fillId="0" borderId="0" xfId="0" applyNumberFormat="1" applyFont="1" applyProtection="1">
      <protection hidden="1"/>
    </xf>
    <xf numFmtId="0" fontId="15" fillId="0" borderId="0" xfId="0" applyFont="1" applyAlignment="1" applyProtection="1">
      <alignment horizontal="center"/>
      <protection hidden="1"/>
    </xf>
    <xf numFmtId="0" fontId="4" fillId="0" borderId="0" xfId="0" applyFont="1" applyProtection="1">
      <protection hidden="1"/>
    </xf>
    <xf numFmtId="0" fontId="4" fillId="3" borderId="0" xfId="0" applyFont="1" applyFill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4" fillId="0" borderId="33" xfId="0" applyFont="1" applyBorder="1" applyAlignment="1" applyProtection="1">
      <alignment horizontal="center"/>
      <protection hidden="1"/>
    </xf>
    <xf numFmtId="0" fontId="4" fillId="0" borderId="34" xfId="0" applyFont="1" applyBorder="1" applyAlignment="1" applyProtection="1">
      <alignment horizontal="center"/>
      <protection hidden="1"/>
    </xf>
    <xf numFmtId="0" fontId="4" fillId="0" borderId="35" xfId="0" applyFont="1" applyBorder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0" fillId="0" borderId="3" xfId="0" applyBorder="1" applyProtection="1">
      <protection hidden="1"/>
    </xf>
    <xf numFmtId="0" fontId="15" fillId="3" borderId="4" xfId="0" applyFont="1" applyFill="1" applyBorder="1" applyProtection="1">
      <protection hidden="1"/>
    </xf>
    <xf numFmtId="0" fontId="0" fillId="0" borderId="5" xfId="0" applyBorder="1" applyProtection="1">
      <protection hidden="1"/>
    </xf>
    <xf numFmtId="0" fontId="0" fillId="0" borderId="4" xfId="0" applyBorder="1" applyProtection="1">
      <protection hidden="1"/>
    </xf>
    <xf numFmtId="0" fontId="4" fillId="0" borderId="4" xfId="0" applyFont="1" applyBorder="1" applyProtection="1">
      <protection hidden="1"/>
    </xf>
    <xf numFmtId="0" fontId="4" fillId="0" borderId="5" xfId="0" applyFont="1" applyBorder="1" applyAlignment="1" applyProtection="1">
      <alignment horizontal="center"/>
      <protection hidden="1"/>
    </xf>
    <xf numFmtId="0" fontId="0" fillId="0" borderId="6" xfId="0" applyBorder="1" applyProtection="1">
      <protection hidden="1"/>
    </xf>
    <xf numFmtId="0" fontId="0" fillId="0" borderId="7" xfId="0" applyBorder="1" applyProtection="1">
      <protection hidden="1"/>
    </xf>
    <xf numFmtId="0" fontId="0" fillId="0" borderId="8" xfId="0" applyBorder="1" applyProtection="1">
      <protection hidden="1"/>
    </xf>
    <xf numFmtId="0" fontId="4" fillId="0" borderId="13" xfId="0" applyFont="1" applyBorder="1" applyAlignment="1" applyProtection="1">
      <alignment horizontal="center"/>
      <protection hidden="1"/>
    </xf>
    <xf numFmtId="0" fontId="0" fillId="0" borderId="9" xfId="0" applyBorder="1" applyProtection="1">
      <protection hidden="1"/>
    </xf>
    <xf numFmtId="0" fontId="6" fillId="3" borderId="1" xfId="0" applyFont="1" applyFill="1" applyBorder="1" applyProtection="1">
      <protection hidden="1"/>
    </xf>
    <xf numFmtId="0" fontId="10" fillId="3" borderId="2" xfId="0" applyFont="1" applyFill="1" applyBorder="1" applyProtection="1">
      <protection hidden="1"/>
    </xf>
    <xf numFmtId="0" fontId="10" fillId="3" borderId="2" xfId="0" applyFont="1" applyFill="1" applyBorder="1" applyAlignment="1" applyProtection="1">
      <alignment horizontal="center"/>
      <protection hidden="1"/>
    </xf>
    <xf numFmtId="0" fontId="1" fillId="3" borderId="5" xfId="0" applyFont="1" applyFill="1" applyBorder="1" applyAlignment="1" applyProtection="1">
      <alignment horizontal="center"/>
      <protection hidden="1"/>
    </xf>
    <xf numFmtId="0" fontId="14" fillId="3" borderId="0" xfId="0" applyFont="1" applyFill="1" applyAlignment="1" applyProtection="1">
      <alignment horizontal="center"/>
      <protection hidden="1"/>
    </xf>
    <xf numFmtId="0" fontId="0" fillId="3" borderId="7" xfId="0" applyFill="1" applyBorder="1" applyAlignment="1" applyProtection="1">
      <alignment horizontal="center"/>
      <protection hidden="1"/>
    </xf>
    <xf numFmtId="0" fontId="0" fillId="3" borderId="8" xfId="0" applyFill="1" applyBorder="1" applyAlignment="1" applyProtection="1">
      <alignment horizontal="center"/>
      <protection hidden="1"/>
    </xf>
    <xf numFmtId="0" fontId="0" fillId="0" borderId="14" xfId="0" applyBorder="1" applyProtection="1">
      <protection hidden="1"/>
    </xf>
    <xf numFmtId="0" fontId="4" fillId="0" borderId="14" xfId="0" applyFont="1" applyBorder="1" applyAlignment="1" applyProtection="1">
      <alignment horizontal="center"/>
      <protection hidden="1"/>
    </xf>
    <xf numFmtId="0" fontId="4" fillId="3" borderId="27" xfId="0" applyFont="1" applyFill="1" applyBorder="1" applyProtection="1">
      <protection hidden="1"/>
    </xf>
    <xf numFmtId="0" fontId="4" fillId="3" borderId="28" xfId="0" applyFont="1" applyFill="1" applyBorder="1" applyProtection="1">
      <protection hidden="1"/>
    </xf>
    <xf numFmtId="0" fontId="4" fillId="0" borderId="28" xfId="0" applyFont="1" applyBorder="1" applyAlignment="1" applyProtection="1">
      <alignment horizontal="center"/>
      <protection hidden="1"/>
    </xf>
    <xf numFmtId="0" fontId="4" fillId="3" borderId="4" xfId="0" applyFont="1" applyFill="1" applyBorder="1" applyProtection="1">
      <protection hidden="1"/>
    </xf>
    <xf numFmtId="22" fontId="4" fillId="0" borderId="0" xfId="0" applyNumberFormat="1" applyFont="1" applyProtection="1">
      <protection hidden="1"/>
    </xf>
    <xf numFmtId="22" fontId="4" fillId="3" borderId="0" xfId="0" applyNumberFormat="1" applyFont="1" applyFill="1" applyProtection="1">
      <protection hidden="1"/>
    </xf>
    <xf numFmtId="0" fontId="14" fillId="3" borderId="0" xfId="0" applyFont="1" applyFill="1" applyProtection="1">
      <protection hidden="1"/>
    </xf>
    <xf numFmtId="0" fontId="4" fillId="3" borderId="0" xfId="0" applyFont="1" applyFill="1" applyAlignment="1" applyProtection="1">
      <alignment horizontal="center"/>
      <protection hidden="1"/>
    </xf>
    <xf numFmtId="0" fontId="4" fillId="3" borderId="4" xfId="0" applyFont="1" applyFill="1" applyBorder="1" applyAlignment="1" applyProtection="1">
      <alignment horizontal="left" vertical="center" wrapText="1"/>
      <protection hidden="1"/>
    </xf>
    <xf numFmtId="0" fontId="14" fillId="3" borderId="0" xfId="0" applyFont="1" applyFill="1" applyAlignment="1" applyProtection="1">
      <alignment horizontal="left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0" fillId="3" borderId="0" xfId="0" applyFill="1" applyAlignment="1" applyProtection="1">
      <alignment horizontal="left" vertical="top" wrapText="1"/>
      <protection hidden="1"/>
    </xf>
    <xf numFmtId="0" fontId="1" fillId="3" borderId="8" xfId="0" applyFont="1" applyFill="1" applyBorder="1" applyProtection="1">
      <protection hidden="1"/>
    </xf>
    <xf numFmtId="0" fontId="5" fillId="3" borderId="4" xfId="0" applyFont="1" applyFill="1" applyBorder="1" applyAlignment="1" applyProtection="1">
      <alignment horizontal="center" vertical="center" wrapText="1"/>
      <protection hidden="1"/>
    </xf>
    <xf numFmtId="0" fontId="6" fillId="3" borderId="4" xfId="0" applyFont="1" applyFill="1" applyBorder="1" applyProtection="1">
      <protection hidden="1"/>
    </xf>
    <xf numFmtId="0" fontId="1" fillId="0" borderId="0" xfId="0" applyFont="1" applyProtection="1">
      <protection hidden="1"/>
    </xf>
    <xf numFmtId="0" fontId="1" fillId="0" borderId="0" xfId="0" applyFont="1" applyAlignment="1" applyProtection="1">
      <alignment horizontal="center" vertical="center"/>
      <protection hidden="1"/>
    </xf>
    <xf numFmtId="167" fontId="1" fillId="0" borderId="0" xfId="2" applyNumberFormat="1" applyFont="1" applyFill="1" applyBorder="1" applyProtection="1">
      <protection hidden="1"/>
    </xf>
    <xf numFmtId="170" fontId="0" fillId="0" borderId="0" xfId="1" applyNumberFormat="1" applyFont="1" applyFill="1" applyBorder="1" applyProtection="1">
      <protection hidden="1"/>
    </xf>
    <xf numFmtId="170" fontId="0" fillId="0" borderId="0" xfId="0" applyNumberFormat="1" applyProtection="1">
      <protection hidden="1"/>
    </xf>
    <xf numFmtId="0" fontId="4" fillId="3" borderId="1" xfId="0" applyFont="1" applyFill="1" applyBorder="1" applyProtection="1">
      <protection hidden="1"/>
    </xf>
    <xf numFmtId="0" fontId="5" fillId="3" borderId="2" xfId="0" applyFont="1" applyFill="1" applyBorder="1" applyAlignment="1" applyProtection="1">
      <alignment horizontal="center"/>
      <protection hidden="1"/>
    </xf>
    <xf numFmtId="169" fontId="5" fillId="3" borderId="2" xfId="0" applyNumberFormat="1" applyFont="1" applyFill="1" applyBorder="1" applyAlignment="1" applyProtection="1">
      <alignment horizontal="center"/>
      <protection hidden="1"/>
    </xf>
    <xf numFmtId="0" fontId="5" fillId="3" borderId="3" xfId="0" applyFont="1" applyFill="1" applyBorder="1" applyAlignment="1" applyProtection="1">
      <alignment horizontal="center"/>
      <protection hidden="1"/>
    </xf>
    <xf numFmtId="0" fontId="0" fillId="12" borderId="4" xfId="0" applyFill="1" applyBorder="1" applyProtection="1">
      <protection hidden="1"/>
    </xf>
    <xf numFmtId="0" fontId="0" fillId="12" borderId="0" xfId="0" applyFill="1" applyProtection="1">
      <protection hidden="1"/>
    </xf>
    <xf numFmtId="0" fontId="0" fillId="12" borderId="5" xfId="0" applyFill="1" applyBorder="1" applyProtection="1">
      <protection hidden="1"/>
    </xf>
    <xf numFmtId="0" fontId="0" fillId="12" borderId="0" xfId="0" applyFill="1" applyAlignment="1" applyProtection="1">
      <alignment horizontal="right"/>
      <protection hidden="1"/>
    </xf>
    <xf numFmtId="0" fontId="0" fillId="12" borderId="0" xfId="0" applyFill="1" applyAlignment="1" applyProtection="1">
      <alignment horizontal="center"/>
      <protection hidden="1"/>
    </xf>
    <xf numFmtId="0" fontId="4" fillId="12" borderId="4" xfId="0" applyFont="1" applyFill="1" applyBorder="1" applyProtection="1">
      <protection hidden="1"/>
    </xf>
    <xf numFmtId="0" fontId="28" fillId="12" borderId="4" xfId="0" applyFont="1" applyFill="1" applyBorder="1" applyProtection="1">
      <protection hidden="1"/>
    </xf>
    <xf numFmtId="0" fontId="0" fillId="0" borderId="14" xfId="0" applyBorder="1" applyAlignment="1" applyProtection="1">
      <alignment horizontal="center"/>
      <protection hidden="1"/>
    </xf>
    <xf numFmtId="170" fontId="0" fillId="0" borderId="14" xfId="1" applyNumberFormat="1" applyFont="1" applyBorder="1" applyProtection="1">
      <protection hidden="1"/>
    </xf>
    <xf numFmtId="168" fontId="26" fillId="0" borderId="21" xfId="2" applyNumberFormat="1" applyFont="1" applyBorder="1" applyProtection="1">
      <protection hidden="1"/>
    </xf>
    <xf numFmtId="0" fontId="0" fillId="12" borderId="26" xfId="0" applyFill="1" applyBorder="1" applyProtection="1">
      <protection hidden="1"/>
    </xf>
    <xf numFmtId="0" fontId="0" fillId="12" borderId="36" xfId="0" applyFill="1" applyBorder="1" applyProtection="1">
      <protection hidden="1"/>
    </xf>
    <xf numFmtId="0" fontId="0" fillId="12" borderId="22" xfId="0" applyFill="1" applyBorder="1" applyProtection="1">
      <protection hidden="1"/>
    </xf>
    <xf numFmtId="0" fontId="0" fillId="12" borderId="8" xfId="0" applyFill="1" applyBorder="1" applyProtection="1">
      <protection hidden="1"/>
    </xf>
    <xf numFmtId="0" fontId="4" fillId="3" borderId="24" xfId="0" applyFont="1" applyFill="1" applyBorder="1" applyAlignment="1" applyProtection="1">
      <alignment horizontal="center" vertical="center" wrapText="1"/>
      <protection hidden="1"/>
    </xf>
    <xf numFmtId="0" fontId="0" fillId="12" borderId="9" xfId="0" applyFill="1" applyBorder="1" applyAlignment="1" applyProtection="1">
      <alignment horizontal="center"/>
      <protection hidden="1"/>
    </xf>
    <xf numFmtId="168" fontId="15" fillId="12" borderId="30" xfId="0" applyNumberFormat="1" applyFont="1" applyFill="1" applyBorder="1" applyProtection="1">
      <protection hidden="1"/>
    </xf>
    <xf numFmtId="0" fontId="15" fillId="12" borderId="4" xfId="0" applyFont="1" applyFill="1" applyBorder="1" applyProtection="1">
      <protection hidden="1"/>
    </xf>
    <xf numFmtId="0" fontId="6" fillId="12" borderId="1" xfId="0" applyFont="1" applyFill="1" applyBorder="1" applyProtection="1">
      <protection hidden="1"/>
    </xf>
    <xf numFmtId="0" fontId="10" fillId="12" borderId="2" xfId="0" applyFont="1" applyFill="1" applyBorder="1" applyProtection="1">
      <protection hidden="1"/>
    </xf>
    <xf numFmtId="0" fontId="10" fillId="12" borderId="2" xfId="0" applyFont="1" applyFill="1" applyBorder="1" applyAlignment="1" applyProtection="1">
      <alignment horizontal="center"/>
      <protection hidden="1"/>
    </xf>
    <xf numFmtId="0" fontId="1" fillId="12" borderId="4" xfId="0" applyFont="1" applyFill="1" applyBorder="1" applyProtection="1">
      <protection hidden="1"/>
    </xf>
    <xf numFmtId="0" fontId="1" fillId="12" borderId="0" xfId="0" applyFont="1" applyFill="1" applyProtection="1">
      <protection hidden="1"/>
    </xf>
    <xf numFmtId="0" fontId="1" fillId="12" borderId="0" xfId="0" applyFont="1" applyFill="1" applyAlignment="1" applyProtection="1">
      <alignment horizontal="center"/>
      <protection hidden="1"/>
    </xf>
    <xf numFmtId="0" fontId="1" fillId="12" borderId="5" xfId="0" applyFont="1" applyFill="1" applyBorder="1" applyAlignment="1" applyProtection="1">
      <alignment horizontal="center"/>
      <protection hidden="1"/>
    </xf>
    <xf numFmtId="167" fontId="1" fillId="12" borderId="0" xfId="0" applyNumberFormat="1" applyFont="1" applyFill="1" applyProtection="1">
      <protection hidden="1"/>
    </xf>
    <xf numFmtId="167" fontId="1" fillId="12" borderId="0" xfId="0" applyNumberFormat="1" applyFont="1" applyFill="1" applyAlignment="1" applyProtection="1">
      <alignment horizontal="center"/>
      <protection hidden="1"/>
    </xf>
    <xf numFmtId="0" fontId="1" fillId="12" borderId="6" xfId="0" applyFont="1" applyFill="1" applyBorder="1" applyProtection="1">
      <protection hidden="1"/>
    </xf>
    <xf numFmtId="0" fontId="1" fillId="12" borderId="7" xfId="0" applyFont="1" applyFill="1" applyBorder="1" applyProtection="1">
      <protection hidden="1"/>
    </xf>
    <xf numFmtId="0" fontId="6" fillId="12" borderId="29" xfId="0" applyFont="1" applyFill="1" applyBorder="1" applyProtection="1">
      <protection hidden="1"/>
    </xf>
    <xf numFmtId="0" fontId="15" fillId="12" borderId="20" xfId="0" applyFont="1" applyFill="1" applyBorder="1" applyProtection="1">
      <protection hidden="1"/>
    </xf>
    <xf numFmtId="0" fontId="0" fillId="12" borderId="1" xfId="0" applyFill="1" applyBorder="1" applyProtection="1">
      <protection hidden="1"/>
    </xf>
    <xf numFmtId="0" fontId="0" fillId="12" borderId="2" xfId="0" applyFill="1" applyBorder="1" applyProtection="1">
      <protection hidden="1"/>
    </xf>
    <xf numFmtId="0" fontId="0" fillId="12" borderId="3" xfId="0" applyFill="1" applyBorder="1" applyProtection="1">
      <protection hidden="1"/>
    </xf>
    <xf numFmtId="0" fontId="4" fillId="11" borderId="13" xfId="0" applyFont="1" applyFill="1" applyBorder="1" applyAlignment="1" applyProtection="1">
      <alignment horizontal="center"/>
      <protection hidden="1"/>
    </xf>
    <xf numFmtId="0" fontId="4" fillId="11" borderId="9" xfId="0" applyFont="1" applyFill="1" applyBorder="1" applyAlignment="1" applyProtection="1">
      <alignment horizontal="center"/>
      <protection hidden="1"/>
    </xf>
    <xf numFmtId="168" fontId="0" fillId="12" borderId="0" xfId="0" applyNumberFormat="1" applyFill="1" applyProtection="1">
      <protection hidden="1"/>
    </xf>
    <xf numFmtId="168" fontId="0" fillId="12" borderId="5" xfId="0" applyNumberFormat="1" applyFill="1" applyBorder="1" applyProtection="1">
      <protection hidden="1"/>
    </xf>
    <xf numFmtId="171" fontId="0" fillId="12" borderId="0" xfId="0" applyNumberFormat="1" applyFill="1" applyProtection="1">
      <protection hidden="1"/>
    </xf>
    <xf numFmtId="0" fontId="4" fillId="12" borderId="0" xfId="0" applyFont="1" applyFill="1" applyAlignment="1" applyProtection="1">
      <alignment horizontal="right"/>
      <protection hidden="1"/>
    </xf>
    <xf numFmtId="168" fontId="31" fillId="12" borderId="36" xfId="0" applyNumberFormat="1" applyFont="1" applyFill="1" applyBorder="1" applyProtection="1">
      <protection hidden="1"/>
    </xf>
    <xf numFmtId="166" fontId="0" fillId="12" borderId="2" xfId="1" applyFont="1" applyFill="1" applyBorder="1" applyProtection="1">
      <protection hidden="1"/>
    </xf>
    <xf numFmtId="165" fontId="0" fillId="12" borderId="0" xfId="2" applyFont="1" applyFill="1" applyBorder="1" applyProtection="1">
      <protection hidden="1"/>
    </xf>
    <xf numFmtId="0" fontId="0" fillId="0" borderId="19" xfId="0" applyBorder="1" applyProtection="1">
      <protection locked="0"/>
    </xf>
    <xf numFmtId="169" fontId="0" fillId="0" borderId="14" xfId="0" applyNumberFormat="1" applyBorder="1" applyProtection="1">
      <protection locked="0"/>
    </xf>
    <xf numFmtId="9" fontId="0" fillId="0" borderId="14" xfId="0" applyNumberFormat="1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left"/>
      <protection locked="0"/>
    </xf>
    <xf numFmtId="0" fontId="0" fillId="0" borderId="32" xfId="0" applyBorder="1" applyAlignment="1" applyProtection="1">
      <alignment horizontal="center"/>
      <protection locked="0"/>
    </xf>
    <xf numFmtId="170" fontId="0" fillId="12" borderId="5" xfId="0" applyNumberFormat="1" applyFill="1" applyBorder="1" applyAlignment="1" applyProtection="1">
      <alignment horizontal="right"/>
      <protection hidden="1"/>
    </xf>
    <xf numFmtId="168" fontId="0" fillId="12" borderId="0" xfId="2" applyNumberFormat="1" applyFont="1" applyFill="1" applyBorder="1" applyProtection="1">
      <protection hidden="1"/>
    </xf>
    <xf numFmtId="0" fontId="4" fillId="12" borderId="0" xfId="0" applyFont="1" applyFill="1" applyAlignment="1" applyProtection="1">
      <alignment horizontal="center"/>
      <protection hidden="1"/>
    </xf>
    <xf numFmtId="0" fontId="4" fillId="12" borderId="6" xfId="0" applyFont="1" applyFill="1" applyBorder="1" applyProtection="1">
      <protection hidden="1"/>
    </xf>
    <xf numFmtId="0" fontId="4" fillId="12" borderId="7" xfId="0" applyFont="1" applyFill="1" applyBorder="1" applyAlignment="1" applyProtection="1">
      <alignment horizontal="center"/>
      <protection hidden="1"/>
    </xf>
    <xf numFmtId="0" fontId="0" fillId="12" borderId="7" xfId="0" applyFill="1" applyBorder="1" applyProtection="1">
      <protection hidden="1"/>
    </xf>
    <xf numFmtId="9" fontId="27" fillId="3" borderId="7" xfId="0" applyNumberFormat="1" applyFont="1" applyFill="1" applyBorder="1" applyAlignment="1" applyProtection="1">
      <alignment horizontal="center"/>
      <protection locked="0"/>
    </xf>
    <xf numFmtId="167" fontId="10" fillId="3" borderId="5" xfId="2" applyNumberFormat="1" applyFont="1" applyFill="1" applyBorder="1" applyAlignment="1" applyProtection="1">
      <protection hidden="1"/>
    </xf>
    <xf numFmtId="0" fontId="4" fillId="0" borderId="19" xfId="0" applyFont="1" applyBorder="1" applyProtection="1">
      <protection hidden="1"/>
    </xf>
    <xf numFmtId="0" fontId="4" fillId="0" borderId="14" xfId="0" applyFont="1" applyBorder="1" applyProtection="1">
      <protection hidden="1"/>
    </xf>
    <xf numFmtId="0" fontId="0" fillId="0" borderId="19" xfId="0" applyBorder="1" applyProtection="1">
      <protection hidden="1"/>
    </xf>
    <xf numFmtId="0" fontId="0" fillId="11" borderId="14" xfId="0" applyFill="1" applyBorder="1" applyAlignment="1" applyProtection="1">
      <alignment horizontal="center"/>
      <protection hidden="1"/>
    </xf>
    <xf numFmtId="168" fontId="0" fillId="0" borderId="14" xfId="2" applyNumberFormat="1" applyFont="1" applyBorder="1" applyProtection="1">
      <protection hidden="1"/>
    </xf>
    <xf numFmtId="0" fontId="0" fillId="0" borderId="14" xfId="2" applyNumberFormat="1" applyFont="1" applyBorder="1" applyProtection="1">
      <protection hidden="1"/>
    </xf>
    <xf numFmtId="0" fontId="0" fillId="11" borderId="14" xfId="0" applyFill="1" applyBorder="1" applyProtection="1">
      <protection hidden="1"/>
    </xf>
    <xf numFmtId="2" fontId="0" fillId="12" borderId="0" xfId="0" applyNumberFormat="1" applyFill="1" applyProtection="1">
      <protection hidden="1"/>
    </xf>
    <xf numFmtId="168" fontId="0" fillId="0" borderId="0" xfId="0" applyNumberFormat="1" applyProtection="1">
      <protection hidden="1"/>
    </xf>
    <xf numFmtId="0" fontId="4" fillId="3" borderId="1" xfId="0" applyFont="1" applyFill="1" applyBorder="1" applyAlignment="1" applyProtection="1">
      <alignment horizontal="center" vertical="center" wrapText="1"/>
      <protection hidden="1"/>
    </xf>
    <xf numFmtId="0" fontId="4" fillId="3" borderId="4" xfId="0" applyFont="1" applyFill="1" applyBorder="1" applyAlignment="1" applyProtection="1">
      <alignment horizontal="center" vertical="center" wrapText="1"/>
      <protection hidden="1"/>
    </xf>
    <xf numFmtId="0" fontId="5" fillId="3" borderId="13" xfId="0" applyFont="1" applyFill="1" applyBorder="1" applyProtection="1">
      <protection hidden="1"/>
    </xf>
    <xf numFmtId="171" fontId="21" fillId="12" borderId="0" xfId="0" applyNumberFormat="1" applyFont="1" applyFill="1" applyAlignment="1" applyProtection="1">
      <alignment horizontal="center" vertical="center" wrapText="1"/>
      <protection hidden="1"/>
    </xf>
    <xf numFmtId="167" fontId="25" fillId="12" borderId="0" xfId="0" applyNumberFormat="1" applyFont="1" applyFill="1" applyAlignment="1" applyProtection="1">
      <alignment horizontal="center" vertical="center" wrapText="1"/>
      <protection hidden="1"/>
    </xf>
    <xf numFmtId="167" fontId="25" fillId="12" borderId="7" xfId="0" applyNumberFormat="1" applyFont="1" applyFill="1" applyBorder="1" applyAlignment="1" applyProtection="1">
      <alignment horizontal="center" vertical="center" wrapText="1"/>
      <protection hidden="1"/>
    </xf>
    <xf numFmtId="0" fontId="27" fillId="3" borderId="10" xfId="0" applyFont="1" applyFill="1" applyBorder="1" applyAlignment="1" applyProtection="1">
      <alignment horizontal="left" vertical="center" wrapText="1"/>
      <protection locked="0"/>
    </xf>
    <xf numFmtId="0" fontId="15" fillId="12" borderId="2" xfId="0" applyFont="1" applyFill="1" applyBorder="1" applyAlignment="1" applyProtection="1">
      <alignment horizontal="center" vertical="center" wrapText="1"/>
      <protection hidden="1"/>
    </xf>
    <xf numFmtId="0" fontId="0" fillId="12" borderId="40" xfId="0" applyFill="1" applyBorder="1" applyProtection="1">
      <protection hidden="1"/>
    </xf>
    <xf numFmtId="0" fontId="0" fillId="0" borderId="49" xfId="0" applyBorder="1" applyAlignment="1" applyProtection="1">
      <alignment horizontal="right"/>
      <protection locked="0"/>
    </xf>
    <xf numFmtId="9" fontId="0" fillId="0" borderId="51" xfId="0" applyNumberFormat="1" applyBorder="1" applyAlignment="1" applyProtection="1">
      <alignment horizontal="center"/>
      <protection locked="0"/>
    </xf>
    <xf numFmtId="0" fontId="15" fillId="0" borderId="50" xfId="0" applyFont="1" applyBorder="1" applyAlignment="1" applyProtection="1">
      <alignment horizontal="center"/>
      <protection hidden="1"/>
    </xf>
    <xf numFmtId="0" fontId="4" fillId="0" borderId="46" xfId="0" applyFont="1" applyBorder="1" applyAlignment="1" applyProtection="1">
      <alignment horizontal="center"/>
      <protection hidden="1"/>
    </xf>
    <xf numFmtId="0" fontId="15" fillId="12" borderId="3" xfId="0" applyFont="1" applyFill="1" applyBorder="1" applyAlignment="1" applyProtection="1">
      <alignment horizontal="center" vertical="center" wrapText="1"/>
      <protection hidden="1"/>
    </xf>
    <xf numFmtId="0" fontId="15" fillId="12" borderId="7" xfId="0" applyFont="1" applyFill="1" applyBorder="1" applyAlignment="1" applyProtection="1">
      <alignment horizontal="center" vertical="center" wrapText="1"/>
      <protection hidden="1"/>
    </xf>
    <xf numFmtId="0" fontId="15" fillId="12" borderId="8" xfId="0" applyFont="1" applyFill="1" applyBorder="1" applyAlignment="1" applyProtection="1">
      <alignment horizontal="center" vertical="center" wrapText="1"/>
      <protection hidden="1"/>
    </xf>
    <xf numFmtId="0" fontId="4" fillId="0" borderId="41" xfId="0" applyFont="1" applyBorder="1" applyAlignment="1" applyProtection="1">
      <alignment horizontal="center" vertical="center" wrapText="1"/>
      <protection hidden="1"/>
    </xf>
    <xf numFmtId="0" fontId="21" fillId="12" borderId="53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44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1" fillId="3" borderId="7" xfId="0" applyFont="1" applyFill="1" applyBorder="1" applyAlignment="1" applyProtection="1">
      <alignment horizontal="center"/>
      <protection locked="0"/>
    </xf>
    <xf numFmtId="167" fontId="1" fillId="3" borderId="0" xfId="0" applyNumberFormat="1" applyFont="1" applyFill="1" applyProtection="1">
      <protection locked="0"/>
    </xf>
    <xf numFmtId="0" fontId="0" fillId="3" borderId="0" xfId="0" applyFill="1" applyAlignment="1" applyProtection="1">
      <alignment horizontal="center"/>
      <protection locked="0"/>
    </xf>
    <xf numFmtId="0" fontId="32" fillId="3" borderId="2" xfId="0" applyFont="1" applyFill="1" applyBorder="1" applyAlignment="1" applyProtection="1">
      <alignment horizontal="center"/>
      <protection hidden="1"/>
    </xf>
    <xf numFmtId="0" fontId="5" fillId="3" borderId="42" xfId="0" applyFont="1" applyFill="1" applyBorder="1" applyAlignment="1" applyProtection="1">
      <alignment horizontal="center" vertical="center" wrapText="1"/>
      <protection locked="0"/>
    </xf>
    <xf numFmtId="0" fontId="0" fillId="3" borderId="10" xfId="0" applyFill="1" applyBorder="1" applyAlignment="1" applyProtection="1">
      <alignment horizontal="right"/>
      <protection hidden="1"/>
    </xf>
    <xf numFmtId="0" fontId="15" fillId="12" borderId="5" xfId="0" applyFont="1" applyFill="1" applyBorder="1" applyAlignment="1" applyProtection="1">
      <alignment horizontal="center" vertical="center" wrapText="1"/>
      <protection hidden="1"/>
    </xf>
    <xf numFmtId="0" fontId="4" fillId="0" borderId="33" xfId="0" applyFont="1" applyBorder="1" applyAlignment="1" applyProtection="1">
      <alignment horizontal="center" vertical="center" wrapText="1"/>
      <protection hidden="1"/>
    </xf>
    <xf numFmtId="0" fontId="4" fillId="0" borderId="34" xfId="0" applyFont="1" applyBorder="1" applyAlignment="1" applyProtection="1">
      <alignment horizontal="center" vertical="center" wrapText="1"/>
      <protection hidden="1"/>
    </xf>
    <xf numFmtId="0" fontId="4" fillId="0" borderId="35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0" fillId="0" borderId="23" xfId="0" applyBorder="1" applyAlignment="1" applyProtection="1">
      <alignment horizontal="center"/>
      <protection locked="0"/>
    </xf>
    <xf numFmtId="2" fontId="15" fillId="12" borderId="21" xfId="0" applyNumberFormat="1" applyFont="1" applyFill="1" applyBorder="1" applyProtection="1">
      <protection hidden="1"/>
    </xf>
    <xf numFmtId="0" fontId="15" fillId="12" borderId="0" xfId="0" applyFont="1" applyFill="1" applyAlignment="1" applyProtection="1">
      <alignment horizontal="center" vertical="center" wrapText="1"/>
      <protection hidden="1"/>
    </xf>
    <xf numFmtId="172" fontId="0" fillId="0" borderId="0" xfId="2" applyNumberFormat="1" applyFont="1" applyFill="1" applyBorder="1" applyProtection="1">
      <protection locked="0"/>
    </xf>
    <xf numFmtId="0" fontId="0" fillId="0" borderId="10" xfId="0" applyBorder="1" applyProtection="1">
      <protection hidden="1"/>
    </xf>
    <xf numFmtId="0" fontId="0" fillId="12" borderId="60" xfId="0" applyFill="1" applyBorder="1" applyAlignment="1" applyProtection="1">
      <alignment horizontal="center" vertical="center" wrapText="1"/>
      <protection hidden="1"/>
    </xf>
    <xf numFmtId="168" fontId="0" fillId="12" borderId="61" xfId="2" applyNumberFormat="1" applyFont="1" applyFill="1" applyBorder="1" applyAlignment="1" applyProtection="1">
      <alignment horizontal="center" vertical="center" wrapText="1"/>
      <protection hidden="1"/>
    </xf>
    <xf numFmtId="0" fontId="0" fillId="0" borderId="19" xfId="0" applyBorder="1" applyAlignment="1" applyProtection="1">
      <alignment horizontal="center"/>
      <protection locked="0"/>
    </xf>
    <xf numFmtId="2" fontId="0" fillId="0" borderId="14" xfId="16" applyNumberFormat="1" applyFont="1" applyFill="1" applyBorder="1" applyProtection="1">
      <protection locked="0"/>
    </xf>
    <xf numFmtId="164" fontId="0" fillId="0" borderId="51" xfId="16" applyFont="1" applyFill="1" applyBorder="1" applyAlignment="1" applyProtection="1">
      <alignment horizontal="center"/>
      <protection locked="0"/>
    </xf>
    <xf numFmtId="168" fontId="0" fillId="0" borderId="31" xfId="0" applyNumberFormat="1" applyBorder="1" applyProtection="1">
      <protection hidden="1"/>
    </xf>
    <xf numFmtId="166" fontId="33" fillId="3" borderId="0" xfId="1" applyFont="1" applyFill="1" applyAlignment="1" applyProtection="1">
      <alignment vertical="top" wrapText="1"/>
      <protection hidden="1"/>
    </xf>
    <xf numFmtId="3" fontId="27" fillId="0" borderId="14" xfId="0" applyNumberFormat="1" applyFont="1" applyBorder="1" applyAlignment="1" applyProtection="1">
      <alignment vertical="center" wrapText="1"/>
      <protection locked="0"/>
    </xf>
    <xf numFmtId="3" fontId="27" fillId="0" borderId="14" xfId="0" applyNumberFormat="1" applyFont="1" applyBorder="1" applyAlignment="1" applyProtection="1">
      <alignment horizontal="right" vertical="center" wrapText="1"/>
      <protection locked="0"/>
    </xf>
    <xf numFmtId="168" fontId="0" fillId="0" borderId="14" xfId="2" applyNumberFormat="1" applyFont="1" applyFill="1" applyBorder="1" applyProtection="1">
      <protection locked="0"/>
    </xf>
    <xf numFmtId="165" fontId="0" fillId="0" borderId="0" xfId="2" applyFont="1" applyFill="1" applyBorder="1" applyProtection="1">
      <protection locked="0"/>
    </xf>
    <xf numFmtId="0" fontId="4" fillId="0" borderId="18" xfId="0" applyFont="1" applyBorder="1" applyAlignment="1" applyProtection="1">
      <alignment horizontal="center"/>
      <protection hidden="1"/>
    </xf>
    <xf numFmtId="0" fontId="4" fillId="0" borderId="6" xfId="0" applyFont="1" applyBorder="1" applyAlignment="1" applyProtection="1">
      <alignment horizontal="center"/>
      <protection hidden="1"/>
    </xf>
    <xf numFmtId="0" fontId="0" fillId="12" borderId="45" xfId="0" applyFill="1" applyBorder="1" applyAlignment="1" applyProtection="1">
      <alignment horizontal="center"/>
      <protection hidden="1"/>
    </xf>
    <xf numFmtId="0" fontId="0" fillId="0" borderId="45" xfId="0" applyBorder="1" applyProtection="1">
      <protection hidden="1"/>
    </xf>
    <xf numFmtId="0" fontId="4" fillId="0" borderId="27" xfId="0" applyFont="1" applyBorder="1" applyAlignment="1" applyProtection="1">
      <alignment horizontal="center"/>
      <protection hidden="1"/>
    </xf>
    <xf numFmtId="0" fontId="4" fillId="0" borderId="62" xfId="0" applyFont="1" applyBorder="1" applyAlignment="1" applyProtection="1">
      <alignment horizontal="center"/>
      <protection hidden="1"/>
    </xf>
    <xf numFmtId="0" fontId="4" fillId="0" borderId="54" xfId="0" applyFont="1" applyBorder="1" applyAlignment="1" applyProtection="1">
      <alignment horizontal="center"/>
      <protection hidden="1"/>
    </xf>
    <xf numFmtId="0" fontId="4" fillId="0" borderId="52" xfId="0" applyFont="1" applyBorder="1" applyAlignment="1" applyProtection="1">
      <alignment horizontal="center"/>
      <protection hidden="1"/>
    </xf>
    <xf numFmtId="0" fontId="4" fillId="0" borderId="56" xfId="0" applyFont="1" applyBorder="1" applyAlignment="1" applyProtection="1">
      <alignment horizontal="center"/>
      <protection hidden="1"/>
    </xf>
    <xf numFmtId="0" fontId="4" fillId="0" borderId="19" xfId="0" applyFont="1" applyBorder="1" applyAlignment="1" applyProtection="1">
      <alignment horizontal="center"/>
      <protection hidden="1"/>
    </xf>
    <xf numFmtId="0" fontId="0" fillId="0" borderId="28" xfId="0" applyBorder="1" applyAlignment="1" applyProtection="1">
      <alignment horizontal="center"/>
      <protection hidden="1"/>
    </xf>
    <xf numFmtId="0" fontId="0" fillId="0" borderId="28" xfId="0" applyBorder="1" applyAlignment="1" applyProtection="1">
      <alignment horizontal="left"/>
      <protection hidden="1"/>
    </xf>
    <xf numFmtId="0" fontId="0" fillId="0" borderId="14" xfId="0" applyBorder="1" applyAlignment="1" applyProtection="1">
      <alignment horizontal="left"/>
      <protection hidden="1"/>
    </xf>
    <xf numFmtId="0" fontId="0" fillId="0" borderId="29" xfId="0" applyBorder="1" applyAlignment="1" applyProtection="1">
      <alignment horizontal="center"/>
      <protection hidden="1"/>
    </xf>
    <xf numFmtId="0" fontId="0" fillId="0" borderId="31" xfId="0" applyBorder="1" applyAlignment="1" applyProtection="1">
      <alignment horizontal="center"/>
      <protection hidden="1"/>
    </xf>
    <xf numFmtId="0" fontId="0" fillId="3" borderId="19" xfId="0" applyFill="1" applyBorder="1" applyAlignment="1" applyProtection="1">
      <alignment horizontal="center"/>
      <protection locked="0"/>
    </xf>
    <xf numFmtId="165" fontId="0" fillId="3" borderId="14" xfId="2" applyFont="1" applyFill="1" applyBorder="1" applyProtection="1">
      <protection locked="0"/>
    </xf>
    <xf numFmtId="165" fontId="0" fillId="0" borderId="0" xfId="2" applyFont="1" applyBorder="1" applyProtection="1">
      <protection locked="0"/>
    </xf>
    <xf numFmtId="0" fontId="34" fillId="0" borderId="14" xfId="0" applyFont="1" applyBorder="1" applyAlignment="1">
      <alignment horizontal="center" vertical="center"/>
    </xf>
    <xf numFmtId="14" fontId="0" fillId="0" borderId="14" xfId="0" applyNumberFormat="1" applyBorder="1" applyAlignment="1" applyProtection="1">
      <alignment horizontal="center"/>
      <protection locked="0"/>
    </xf>
    <xf numFmtId="0" fontId="0" fillId="0" borderId="49" xfId="0" applyBorder="1" applyAlignment="1" applyProtection="1">
      <alignment horizontal="center"/>
      <protection locked="0"/>
    </xf>
    <xf numFmtId="0" fontId="34" fillId="0" borderId="32" xfId="0" applyFont="1" applyBorder="1" applyAlignment="1">
      <alignment horizontal="center" vertical="center"/>
    </xf>
    <xf numFmtId="169" fontId="0" fillId="0" borderId="63" xfId="0" applyNumberFormat="1" applyBorder="1" applyProtection="1">
      <protection locked="0"/>
    </xf>
    <xf numFmtId="2" fontId="0" fillId="0" borderId="63" xfId="16" applyNumberFormat="1" applyFont="1" applyFill="1" applyBorder="1" applyProtection="1">
      <protection locked="0"/>
    </xf>
    <xf numFmtId="164" fontId="0" fillId="0" borderId="26" xfId="16" applyFont="1" applyFill="1" applyBorder="1" applyAlignment="1" applyProtection="1">
      <alignment horizontal="center"/>
      <protection locked="0"/>
    </xf>
    <xf numFmtId="9" fontId="0" fillId="0" borderId="26" xfId="0" applyNumberFormat="1" applyBorder="1" applyAlignment="1" applyProtection="1">
      <alignment horizontal="center"/>
      <protection locked="0"/>
    </xf>
    <xf numFmtId="168" fontId="0" fillId="0" borderId="64" xfId="0" applyNumberFormat="1" applyBorder="1" applyProtection="1">
      <protection hidden="1"/>
    </xf>
    <xf numFmtId="14" fontId="0" fillId="0" borderId="23" xfId="0" applyNumberFormat="1" applyBorder="1" applyAlignment="1" applyProtection="1">
      <alignment horizontal="center"/>
      <protection locked="0"/>
    </xf>
    <xf numFmtId="0" fontId="0" fillId="0" borderId="63" xfId="0" applyBorder="1" applyAlignment="1" applyProtection="1">
      <alignment horizontal="left"/>
      <protection hidden="1"/>
    </xf>
    <xf numFmtId="0" fontId="0" fillId="0" borderId="63" xfId="0" applyBorder="1" applyAlignment="1" applyProtection="1">
      <alignment horizontal="center"/>
      <protection hidden="1"/>
    </xf>
    <xf numFmtId="0" fontId="4" fillId="0" borderId="63" xfId="0" applyFont="1" applyBorder="1" applyAlignment="1" applyProtection="1">
      <alignment horizontal="center"/>
      <protection hidden="1"/>
    </xf>
    <xf numFmtId="14" fontId="0" fillId="0" borderId="28" xfId="0" applyNumberFormat="1" applyBorder="1" applyAlignment="1" applyProtection="1">
      <alignment horizontal="center"/>
      <protection hidden="1"/>
    </xf>
    <xf numFmtId="14" fontId="0" fillId="0" borderId="14" xfId="0" applyNumberFormat="1" applyBorder="1" applyAlignment="1" applyProtection="1">
      <alignment horizontal="center"/>
      <protection hidden="1"/>
    </xf>
    <xf numFmtId="14" fontId="0" fillId="0" borderId="63" xfId="0" applyNumberFormat="1" applyBorder="1" applyAlignment="1" applyProtection="1">
      <alignment horizontal="center"/>
      <protection hidden="1"/>
    </xf>
    <xf numFmtId="0" fontId="0" fillId="12" borderId="28" xfId="0" applyFill="1" applyBorder="1" applyAlignment="1" applyProtection="1">
      <alignment horizontal="center" vertical="center" wrapText="1"/>
      <protection hidden="1"/>
    </xf>
    <xf numFmtId="165" fontId="0" fillId="14" borderId="0" xfId="2" applyFont="1" applyFill="1" applyBorder="1" applyProtection="1">
      <protection hidden="1"/>
    </xf>
    <xf numFmtId="0" fontId="35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36" fillId="0" borderId="0" xfId="0" applyFont="1" applyAlignment="1">
      <alignment vertical="center" wrapText="1"/>
    </xf>
    <xf numFmtId="0" fontId="37" fillId="0" borderId="0" xfId="0" applyFont="1" applyAlignment="1">
      <alignment vertical="center" wrapText="1"/>
    </xf>
    <xf numFmtId="0" fontId="37" fillId="0" borderId="0" xfId="0" applyFont="1" applyAlignment="1">
      <alignment horizontal="left" vertical="center" wrapText="1"/>
    </xf>
    <xf numFmtId="0" fontId="38" fillId="3" borderId="0" xfId="0" applyFont="1" applyFill="1" applyProtection="1">
      <protection hidden="1"/>
    </xf>
    <xf numFmtId="0" fontId="36" fillId="3" borderId="0" xfId="0" applyFont="1" applyFill="1" applyAlignment="1">
      <alignment vertical="center" wrapText="1"/>
    </xf>
    <xf numFmtId="0" fontId="37" fillId="3" borderId="0" xfId="0" applyFont="1" applyFill="1" applyAlignment="1">
      <alignment vertical="center" wrapText="1"/>
    </xf>
    <xf numFmtId="0" fontId="37" fillId="3" borderId="0" xfId="0" applyFont="1" applyFill="1" applyAlignment="1">
      <alignment horizontal="left" vertical="center" wrapText="1"/>
    </xf>
    <xf numFmtId="0" fontId="38" fillId="0" borderId="0" xfId="0" applyFont="1" applyProtection="1">
      <protection hidden="1"/>
    </xf>
    <xf numFmtId="0" fontId="15" fillId="0" borderId="14" xfId="0" applyFont="1" applyBorder="1" applyProtection="1">
      <protection hidden="1"/>
    </xf>
    <xf numFmtId="2" fontId="15" fillId="12" borderId="14" xfId="0" applyNumberFormat="1" applyFont="1" applyFill="1" applyBorder="1" applyProtection="1">
      <protection hidden="1"/>
    </xf>
    <xf numFmtId="0" fontId="15" fillId="0" borderId="14" xfId="0" applyFont="1" applyBorder="1" applyAlignment="1" applyProtection="1">
      <alignment horizontal="center"/>
      <protection hidden="1"/>
    </xf>
    <xf numFmtId="168" fontId="15" fillId="12" borderId="14" xfId="0" applyNumberFormat="1" applyFont="1" applyFill="1" applyBorder="1" applyProtection="1">
      <protection hidden="1"/>
    </xf>
    <xf numFmtId="0" fontId="6" fillId="12" borderId="14" xfId="0" applyFont="1" applyFill="1" applyBorder="1" applyAlignment="1" applyProtection="1">
      <alignment horizontal="center"/>
      <protection hidden="1"/>
    </xf>
    <xf numFmtId="0" fontId="4" fillId="12" borderId="14" xfId="0" applyFont="1" applyFill="1" applyBorder="1" applyAlignment="1" applyProtection="1">
      <alignment horizontal="center" vertical="center"/>
      <protection hidden="1"/>
    </xf>
    <xf numFmtId="0" fontId="6" fillId="12" borderId="14" xfId="0" applyFont="1" applyFill="1" applyBorder="1" applyProtection="1">
      <protection hidden="1"/>
    </xf>
    <xf numFmtId="0" fontId="0" fillId="0" borderId="14" xfId="0" applyBorder="1" applyProtection="1">
      <protection locked="0"/>
    </xf>
    <xf numFmtId="164" fontId="0" fillId="0" borderId="14" xfId="16" applyFont="1" applyFill="1" applyBorder="1" applyAlignment="1" applyProtection="1">
      <alignment horizontal="center"/>
      <protection locked="0"/>
    </xf>
    <xf numFmtId="165" fontId="0" fillId="0" borderId="14" xfId="0" applyNumberFormat="1" applyBorder="1" applyProtection="1">
      <protection hidden="1"/>
    </xf>
    <xf numFmtId="0" fontId="15" fillId="12" borderId="14" xfId="0" applyFont="1" applyFill="1" applyBorder="1" applyProtection="1">
      <protection hidden="1"/>
    </xf>
    <xf numFmtId="165" fontId="15" fillId="12" borderId="14" xfId="2" applyFont="1" applyFill="1" applyBorder="1" applyAlignment="1" applyProtection="1">
      <alignment horizontal="center"/>
      <protection hidden="1"/>
    </xf>
    <xf numFmtId="0" fontId="0" fillId="12" borderId="14" xfId="0" applyFill="1" applyBorder="1" applyProtection="1">
      <protection hidden="1"/>
    </xf>
    <xf numFmtId="165" fontId="0" fillId="12" borderId="14" xfId="2" applyFont="1" applyFill="1" applyBorder="1" applyProtection="1">
      <protection hidden="1"/>
    </xf>
    <xf numFmtId="0" fontId="5" fillId="10" borderId="0" xfId="0" applyFont="1" applyFill="1" applyAlignment="1" applyProtection="1">
      <alignment horizontal="center"/>
      <protection hidden="1"/>
    </xf>
    <xf numFmtId="0" fontId="2" fillId="2" borderId="0" xfId="4" applyBorder="1" applyAlignment="1" applyProtection="1">
      <alignment horizontal="center" vertical="center"/>
      <protection hidden="1"/>
    </xf>
    <xf numFmtId="0" fontId="5" fillId="3" borderId="42" xfId="0" applyFont="1" applyFill="1" applyBorder="1" applyAlignment="1" applyProtection="1">
      <alignment horizontal="center" vertical="center" wrapText="1"/>
      <protection locked="0"/>
    </xf>
    <xf numFmtId="0" fontId="5" fillId="3" borderId="41" xfId="0" applyFont="1" applyFill="1" applyBorder="1" applyAlignment="1" applyProtection="1">
      <alignment horizontal="center" vertical="center" wrapText="1"/>
      <protection locked="0"/>
    </xf>
    <xf numFmtId="167" fontId="25" fillId="3" borderId="0" xfId="0" applyNumberFormat="1" applyFont="1" applyFill="1" applyAlignment="1" applyProtection="1">
      <alignment horizontal="center" vertical="center" wrapText="1"/>
      <protection hidden="1"/>
    </xf>
    <xf numFmtId="167" fontId="25" fillId="3" borderId="7" xfId="0" applyNumberFormat="1" applyFont="1" applyFill="1" applyBorder="1" applyAlignment="1" applyProtection="1">
      <alignment horizontal="center" vertical="center" wrapText="1"/>
      <protection hidden="1"/>
    </xf>
    <xf numFmtId="0" fontId="23" fillId="3" borderId="5" xfId="0" applyFont="1" applyFill="1" applyBorder="1" applyAlignment="1" applyProtection="1">
      <alignment horizontal="center" vertical="center" wrapText="1"/>
      <protection hidden="1"/>
    </xf>
    <xf numFmtId="0" fontId="23" fillId="3" borderId="8" xfId="0" applyFont="1" applyFill="1" applyBorder="1" applyAlignment="1" applyProtection="1">
      <alignment horizontal="center" vertical="center" wrapText="1"/>
      <protection hidden="1"/>
    </xf>
    <xf numFmtId="167" fontId="22" fillId="3" borderId="2" xfId="0" applyNumberFormat="1" applyFont="1" applyFill="1" applyBorder="1" applyAlignment="1" applyProtection="1">
      <alignment horizontal="center"/>
      <protection hidden="1"/>
    </xf>
    <xf numFmtId="167" fontId="22" fillId="3" borderId="3" xfId="0" applyNumberFormat="1" applyFont="1" applyFill="1" applyBorder="1" applyAlignment="1" applyProtection="1">
      <alignment horizontal="center"/>
      <protection hidden="1"/>
    </xf>
    <xf numFmtId="0" fontId="0" fillId="12" borderId="0" xfId="0" applyFill="1" applyAlignment="1" applyProtection="1">
      <alignment horizontal="left" vertical="top" wrapText="1"/>
      <protection locked="0"/>
    </xf>
    <xf numFmtId="0" fontId="0" fillId="12" borderId="5" xfId="0" applyFill="1" applyBorder="1" applyAlignment="1" applyProtection="1">
      <alignment horizontal="left" vertical="top" wrapText="1"/>
      <protection locked="0"/>
    </xf>
    <xf numFmtId="169" fontId="0" fillId="3" borderId="10" xfId="0" applyNumberFormat="1" applyFill="1" applyBorder="1" applyAlignment="1" applyProtection="1">
      <alignment horizontal="center"/>
      <protection locked="0"/>
    </xf>
    <xf numFmtId="169" fontId="1" fillId="3" borderId="10" xfId="0" applyNumberFormat="1" applyFont="1" applyFill="1" applyBorder="1" applyAlignment="1" applyProtection="1">
      <alignment horizontal="center"/>
      <protection locked="0"/>
    </xf>
    <xf numFmtId="169" fontId="1" fillId="3" borderId="11" xfId="0" applyNumberFormat="1" applyFont="1" applyFill="1" applyBorder="1" applyAlignment="1" applyProtection="1">
      <alignment horizontal="center"/>
      <protection locked="0"/>
    </xf>
    <xf numFmtId="167" fontId="1" fillId="3" borderId="12" xfId="2" applyNumberFormat="1" applyFont="1" applyFill="1" applyBorder="1" applyAlignment="1" applyProtection="1">
      <alignment horizontal="center"/>
      <protection locked="0"/>
    </xf>
    <xf numFmtId="167" fontId="1" fillId="3" borderId="17" xfId="2" applyNumberFormat="1" applyFont="1" applyFill="1" applyBorder="1" applyAlignment="1" applyProtection="1">
      <alignment horizontal="center"/>
      <protection locked="0"/>
    </xf>
    <xf numFmtId="9" fontId="1" fillId="3" borderId="12" xfId="3" applyFont="1" applyFill="1" applyBorder="1" applyAlignment="1" applyProtection="1">
      <alignment horizontal="center"/>
      <protection locked="0"/>
    </xf>
    <xf numFmtId="9" fontId="1" fillId="3" borderId="17" xfId="3" applyFont="1" applyFill="1" applyBorder="1" applyAlignment="1" applyProtection="1">
      <alignment horizontal="center"/>
      <protection locked="0"/>
    </xf>
    <xf numFmtId="0" fontId="1" fillId="3" borderId="12" xfId="0" applyFont="1" applyFill="1" applyBorder="1" applyAlignment="1" applyProtection="1">
      <alignment horizontal="center"/>
      <protection locked="0"/>
    </xf>
    <xf numFmtId="0" fontId="1" fillId="3" borderId="17" xfId="0" applyFont="1" applyFill="1" applyBorder="1" applyAlignment="1" applyProtection="1">
      <alignment horizontal="center"/>
      <protection locked="0"/>
    </xf>
    <xf numFmtId="167" fontId="1" fillId="3" borderId="0" xfId="0" applyNumberFormat="1" applyFont="1" applyFill="1" applyAlignment="1" applyProtection="1">
      <alignment horizontal="center"/>
      <protection locked="0"/>
    </xf>
    <xf numFmtId="167" fontId="1" fillId="3" borderId="5" xfId="0" applyNumberFormat="1" applyFont="1" applyFill="1" applyBorder="1" applyAlignment="1" applyProtection="1">
      <alignment horizontal="center"/>
      <protection locked="0"/>
    </xf>
    <xf numFmtId="0" fontId="21" fillId="12" borderId="5" xfId="0" applyFont="1" applyFill="1" applyBorder="1" applyAlignment="1" applyProtection="1">
      <alignment horizontal="center"/>
      <protection hidden="1"/>
    </xf>
    <xf numFmtId="0" fontId="4" fillId="12" borderId="27" xfId="0" applyFont="1" applyFill="1" applyBorder="1" applyAlignment="1" applyProtection="1">
      <alignment horizontal="center" vertical="center" wrapText="1"/>
      <protection hidden="1"/>
    </xf>
    <xf numFmtId="0" fontId="4" fillId="12" borderId="28" xfId="0" applyFont="1" applyFill="1" applyBorder="1" applyAlignment="1" applyProtection="1">
      <alignment horizontal="center" vertical="center" wrapText="1"/>
      <protection hidden="1"/>
    </xf>
    <xf numFmtId="0" fontId="4" fillId="12" borderId="20" xfId="0" applyFont="1" applyFill="1" applyBorder="1" applyAlignment="1" applyProtection="1">
      <alignment horizontal="center" vertical="center" wrapText="1"/>
      <protection hidden="1"/>
    </xf>
    <xf numFmtId="0" fontId="4" fillId="12" borderId="21" xfId="0" applyFont="1" applyFill="1" applyBorder="1" applyAlignment="1" applyProtection="1">
      <alignment horizontal="center" vertical="center" wrapText="1"/>
      <protection hidden="1"/>
    </xf>
    <xf numFmtId="0" fontId="21" fillId="12" borderId="37" xfId="0" applyFont="1" applyFill="1" applyBorder="1" applyAlignment="1" applyProtection="1">
      <alignment horizontal="center" vertical="center" wrapText="1"/>
      <protection hidden="1"/>
    </xf>
    <xf numFmtId="0" fontId="21" fillId="12" borderId="50" xfId="0" applyFont="1" applyFill="1" applyBorder="1" applyAlignment="1" applyProtection="1">
      <alignment horizontal="center" vertical="center" wrapText="1"/>
      <protection hidden="1"/>
    </xf>
    <xf numFmtId="14" fontId="0" fillId="0" borderId="49" xfId="0" applyNumberFormat="1" applyBorder="1" applyAlignment="1" applyProtection="1">
      <alignment horizontal="center" vertical="center" wrapText="1"/>
      <protection locked="0"/>
    </xf>
    <xf numFmtId="9" fontId="0" fillId="0" borderId="50" xfId="0" applyNumberFormat="1" applyBorder="1" applyAlignment="1" applyProtection="1">
      <alignment horizontal="center" vertical="center" wrapText="1"/>
      <protection locked="0"/>
    </xf>
    <xf numFmtId="168" fontId="0" fillId="0" borderId="18" xfId="2" applyNumberFormat="1" applyFont="1" applyFill="1" applyBorder="1" applyAlignment="1" applyProtection="1">
      <alignment horizontal="center" vertical="center" wrapText="1"/>
      <protection locked="0"/>
    </xf>
    <xf numFmtId="168" fontId="0" fillId="0" borderId="20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23" xfId="0" applyBorder="1" applyAlignment="1" applyProtection="1">
      <alignment horizontal="center" vertical="center" wrapText="1"/>
      <protection locked="0"/>
    </xf>
    <xf numFmtId="0" fontId="0" fillId="0" borderId="21" xfId="0" applyBorder="1" applyAlignment="1" applyProtection="1">
      <alignment horizontal="center" vertical="center" wrapText="1"/>
      <protection locked="0"/>
    </xf>
    <xf numFmtId="14" fontId="0" fillId="0" borderId="23" xfId="0" applyNumberFormat="1" applyBorder="1" applyAlignment="1" applyProtection="1">
      <alignment horizontal="center" vertical="center" wrapText="1"/>
      <protection locked="0"/>
    </xf>
    <xf numFmtId="14" fontId="0" fillId="0" borderId="21" xfId="0" applyNumberFormat="1" applyBorder="1" applyAlignment="1" applyProtection="1">
      <alignment horizontal="center" vertical="center" wrapText="1"/>
      <protection locked="0"/>
    </xf>
    <xf numFmtId="9" fontId="0" fillId="0" borderId="23" xfId="0" applyNumberFormat="1" applyBorder="1" applyAlignment="1" applyProtection="1">
      <alignment horizontal="center" vertical="center" wrapText="1"/>
      <protection locked="0"/>
    </xf>
    <xf numFmtId="9" fontId="0" fillId="0" borderId="21" xfId="0" applyNumberForma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/>
      <protection hidden="1"/>
    </xf>
    <xf numFmtId="0" fontId="5" fillId="3" borderId="7" xfId="0" applyFont="1" applyFill="1" applyBorder="1" applyAlignment="1" applyProtection="1">
      <alignment horizontal="center"/>
      <protection hidden="1"/>
    </xf>
    <xf numFmtId="167" fontId="22" fillId="12" borderId="2" xfId="0" applyNumberFormat="1" applyFont="1" applyFill="1" applyBorder="1" applyAlignment="1" applyProtection="1">
      <alignment horizontal="center"/>
      <protection hidden="1"/>
    </xf>
    <xf numFmtId="167" fontId="22" fillId="12" borderId="3" xfId="0" applyNumberFormat="1" applyFont="1" applyFill="1" applyBorder="1" applyAlignment="1" applyProtection="1">
      <alignment horizontal="center"/>
      <protection hidden="1"/>
    </xf>
    <xf numFmtId="167" fontId="25" fillId="12" borderId="0" xfId="0" applyNumberFormat="1" applyFont="1" applyFill="1" applyAlignment="1" applyProtection="1">
      <alignment horizontal="center" vertical="center" wrapText="1"/>
      <protection hidden="1"/>
    </xf>
    <xf numFmtId="167" fontId="25" fillId="12" borderId="7" xfId="0" applyNumberFormat="1" applyFont="1" applyFill="1" applyBorder="1" applyAlignment="1" applyProtection="1">
      <alignment horizontal="center" vertical="center" wrapText="1"/>
      <protection hidden="1"/>
    </xf>
    <xf numFmtId="0" fontId="23" fillId="13" borderId="5" xfId="0" applyFont="1" applyFill="1" applyBorder="1" applyAlignment="1" applyProtection="1">
      <alignment horizontal="center" vertical="center" wrapText="1"/>
      <protection hidden="1"/>
    </xf>
    <xf numFmtId="0" fontId="23" fillId="13" borderId="8" xfId="0" applyFont="1" applyFill="1" applyBorder="1" applyAlignment="1" applyProtection="1">
      <alignment horizontal="center" vertical="center" wrapText="1"/>
      <protection hidden="1"/>
    </xf>
    <xf numFmtId="168" fontId="24" fillId="12" borderId="16" xfId="0" applyNumberFormat="1" applyFont="1" applyFill="1" applyBorder="1" applyAlignment="1" applyProtection="1">
      <alignment horizontal="center"/>
      <protection hidden="1"/>
    </xf>
    <xf numFmtId="168" fontId="24" fillId="12" borderId="0" xfId="0" applyNumberFormat="1" applyFont="1" applyFill="1" applyAlignment="1" applyProtection="1">
      <alignment horizontal="center"/>
      <protection hidden="1"/>
    </xf>
    <xf numFmtId="168" fontId="24" fillId="12" borderId="5" xfId="0" applyNumberFormat="1" applyFont="1" applyFill="1" applyBorder="1" applyAlignment="1" applyProtection="1">
      <alignment horizontal="center"/>
      <protection hidden="1"/>
    </xf>
    <xf numFmtId="0" fontId="14" fillId="3" borderId="1" xfId="0" applyFont="1" applyFill="1" applyBorder="1" applyAlignment="1" applyProtection="1">
      <alignment horizontal="center"/>
      <protection hidden="1"/>
    </xf>
    <xf numFmtId="0" fontId="14" fillId="3" borderId="2" xfId="0" applyFont="1" applyFill="1" applyBorder="1" applyAlignment="1" applyProtection="1">
      <alignment horizontal="center"/>
      <protection hidden="1"/>
    </xf>
    <xf numFmtId="0" fontId="29" fillId="3" borderId="42" xfId="0" applyFont="1" applyFill="1" applyBorder="1" applyAlignment="1" applyProtection="1">
      <alignment horizontal="center"/>
      <protection hidden="1"/>
    </xf>
    <xf numFmtId="0" fontId="29" fillId="3" borderId="2" xfId="0" applyFont="1" applyFill="1" applyBorder="1" applyAlignment="1" applyProtection="1">
      <alignment horizontal="center"/>
      <protection hidden="1"/>
    </xf>
    <xf numFmtId="0" fontId="29" fillId="3" borderId="3" xfId="0" applyFont="1" applyFill="1" applyBorder="1" applyAlignment="1" applyProtection="1">
      <alignment horizontal="center"/>
      <protection hidden="1"/>
    </xf>
    <xf numFmtId="0" fontId="15" fillId="12" borderId="1" xfId="0" applyFont="1" applyFill="1" applyBorder="1" applyAlignment="1" applyProtection="1">
      <alignment horizontal="center" vertical="center" wrapText="1"/>
      <protection hidden="1"/>
    </xf>
    <xf numFmtId="0" fontId="15" fillId="12" borderId="2" xfId="0" applyFont="1" applyFill="1" applyBorder="1" applyAlignment="1" applyProtection="1">
      <alignment horizontal="center" vertical="center" wrapText="1"/>
      <protection hidden="1"/>
    </xf>
    <xf numFmtId="0" fontId="15" fillId="12" borderId="4" xfId="0" applyFont="1" applyFill="1" applyBorder="1" applyAlignment="1" applyProtection="1">
      <alignment horizontal="center" vertical="center" wrapText="1"/>
      <protection hidden="1"/>
    </xf>
    <xf numFmtId="0" fontId="15" fillId="12" borderId="0" xfId="0" applyFont="1" applyFill="1" applyAlignment="1" applyProtection="1">
      <alignment horizontal="center" vertical="center" wrapText="1"/>
      <protection hidden="1"/>
    </xf>
    <xf numFmtId="168" fontId="15" fillId="12" borderId="44" xfId="0" applyNumberFormat="1" applyFont="1" applyFill="1" applyBorder="1" applyAlignment="1" applyProtection="1">
      <alignment horizontal="center" vertical="center" wrapText="1"/>
      <protection hidden="1"/>
    </xf>
    <xf numFmtId="0" fontId="15" fillId="12" borderId="55" xfId="0" applyFont="1" applyFill="1" applyBorder="1" applyAlignment="1" applyProtection="1">
      <alignment horizontal="center" vertical="center" wrapText="1"/>
      <protection hidden="1"/>
    </xf>
    <xf numFmtId="0" fontId="21" fillId="12" borderId="0" xfId="0" applyFont="1" applyFill="1" applyAlignment="1" applyProtection="1">
      <alignment horizontal="center" vertical="center" wrapText="1"/>
      <protection hidden="1"/>
    </xf>
    <xf numFmtId="0" fontId="21" fillId="12" borderId="1" xfId="0" applyFont="1" applyFill="1" applyBorder="1" applyAlignment="1" applyProtection="1">
      <alignment horizontal="center" vertical="center" wrapText="1"/>
      <protection hidden="1"/>
    </xf>
    <xf numFmtId="0" fontId="21" fillId="12" borderId="3" xfId="0" applyFont="1" applyFill="1" applyBorder="1" applyAlignment="1" applyProtection="1">
      <alignment horizontal="center" vertical="center" wrapText="1"/>
      <protection hidden="1"/>
    </xf>
    <xf numFmtId="0" fontId="21" fillId="12" borderId="6" xfId="0" applyFont="1" applyFill="1" applyBorder="1" applyAlignment="1" applyProtection="1">
      <alignment horizontal="center" vertical="center" wrapText="1"/>
      <protection hidden="1"/>
    </xf>
    <xf numFmtId="0" fontId="21" fillId="12" borderId="8" xfId="0" applyFont="1" applyFill="1" applyBorder="1" applyAlignment="1" applyProtection="1">
      <alignment horizontal="center" vertical="center" wrapText="1"/>
      <protection hidden="1"/>
    </xf>
    <xf numFmtId="0" fontId="27" fillId="3" borderId="10" xfId="0" applyFont="1" applyFill="1" applyBorder="1" applyAlignment="1" applyProtection="1">
      <alignment horizontal="left" vertical="center" wrapText="1"/>
      <protection locked="0"/>
    </xf>
    <xf numFmtId="0" fontId="6" fillId="3" borderId="43" xfId="0" applyFont="1" applyFill="1" applyBorder="1" applyAlignment="1" applyProtection="1">
      <alignment horizontal="left"/>
      <protection hidden="1"/>
    </xf>
    <xf numFmtId="0" fontId="6" fillId="3" borderId="42" xfId="0" applyFont="1" applyFill="1" applyBorder="1" applyAlignment="1" applyProtection="1">
      <alignment horizontal="left"/>
      <protection hidden="1"/>
    </xf>
    <xf numFmtId="0" fontId="6" fillId="3" borderId="41" xfId="0" applyFont="1" applyFill="1" applyBorder="1" applyAlignment="1" applyProtection="1">
      <alignment horizontal="left"/>
      <protection hidden="1"/>
    </xf>
    <xf numFmtId="0" fontId="18" fillId="3" borderId="0" xfId="0" applyFont="1" applyFill="1" applyAlignment="1" applyProtection="1">
      <alignment horizontal="center"/>
      <protection hidden="1"/>
    </xf>
    <xf numFmtId="0" fontId="0" fillId="3" borderId="0" xfId="0" applyFill="1" applyAlignment="1" applyProtection="1">
      <alignment horizontal="left" vertical="top" wrapText="1"/>
      <protection hidden="1"/>
    </xf>
    <xf numFmtId="0" fontId="37" fillId="0" borderId="0" xfId="0" applyFont="1" applyAlignment="1">
      <alignment horizontal="center" wrapText="1"/>
    </xf>
    <xf numFmtId="0" fontId="4" fillId="0" borderId="0" xfId="0" applyFont="1" applyAlignment="1" applyProtection="1">
      <alignment horizontal="center" vertical="center" wrapText="1"/>
      <protection hidden="1"/>
    </xf>
    <xf numFmtId="171" fontId="21" fillId="12" borderId="0" xfId="0" applyNumberFormat="1" applyFont="1" applyFill="1" applyAlignment="1" applyProtection="1">
      <alignment horizontal="center" vertical="center" wrapText="1"/>
      <protection hidden="1"/>
    </xf>
    <xf numFmtId="0" fontId="0" fillId="0" borderId="28" xfId="0" applyBorder="1" applyAlignment="1" applyProtection="1">
      <alignment horizontal="center" vertical="center" wrapText="1"/>
      <protection locked="0"/>
    </xf>
    <xf numFmtId="14" fontId="0" fillId="0" borderId="28" xfId="0" applyNumberFormat="1" applyBorder="1" applyAlignment="1" applyProtection="1">
      <alignment horizontal="center" vertical="center" wrapText="1"/>
      <protection locked="0"/>
    </xf>
    <xf numFmtId="168" fontId="0" fillId="0" borderId="27" xfId="2" applyNumberFormat="1" applyFont="1" applyFill="1" applyBorder="1" applyAlignment="1" applyProtection="1">
      <alignment horizontal="center" vertical="center" wrapText="1"/>
      <protection locked="0"/>
    </xf>
    <xf numFmtId="14" fontId="0" fillId="0" borderId="29" xfId="0" applyNumberFormat="1" applyBorder="1" applyAlignment="1" applyProtection="1">
      <alignment horizontal="center" vertical="center" wrapText="1"/>
      <protection locked="0"/>
    </xf>
    <xf numFmtId="9" fontId="0" fillId="0" borderId="30" xfId="0" applyNumberFormat="1" applyBorder="1" applyAlignment="1" applyProtection="1">
      <alignment horizontal="center" vertical="center" wrapText="1"/>
      <protection locked="0"/>
    </xf>
    <xf numFmtId="9" fontId="0" fillId="0" borderId="28" xfId="0" applyNumberFormat="1" applyBorder="1" applyAlignment="1" applyProtection="1">
      <alignment horizontal="center" vertical="center" wrapText="1"/>
      <protection locked="0"/>
    </xf>
    <xf numFmtId="0" fontId="21" fillId="12" borderId="56" xfId="0" applyFont="1" applyFill="1" applyBorder="1" applyAlignment="1" applyProtection="1">
      <alignment horizontal="center" vertical="center" wrapText="1"/>
      <protection hidden="1"/>
    </xf>
    <xf numFmtId="0" fontId="21" fillId="12" borderId="57" xfId="0" applyFont="1" applyFill="1" applyBorder="1" applyAlignment="1" applyProtection="1">
      <alignment horizontal="center" vertical="center" wrapText="1"/>
      <protection hidden="1"/>
    </xf>
    <xf numFmtId="0" fontId="5" fillId="0" borderId="7" xfId="0" applyFont="1" applyBorder="1" applyAlignment="1" applyProtection="1">
      <alignment horizontal="center"/>
      <protection hidden="1"/>
    </xf>
    <xf numFmtId="0" fontId="15" fillId="12" borderId="45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Alignment="1" applyProtection="1">
      <alignment horizontal="center" vertical="center" wrapText="1"/>
      <protection hidden="1"/>
    </xf>
    <xf numFmtId="0" fontId="4" fillId="12" borderId="1" xfId="0" applyFont="1" applyFill="1" applyBorder="1" applyAlignment="1" applyProtection="1">
      <alignment horizontal="center" vertical="center" wrapText="1"/>
      <protection hidden="1"/>
    </xf>
    <xf numFmtId="0" fontId="4" fillId="12" borderId="2" xfId="0" applyFont="1" applyFill="1" applyBorder="1" applyAlignment="1" applyProtection="1">
      <alignment horizontal="center" vertical="center" wrapText="1"/>
      <protection hidden="1"/>
    </xf>
    <xf numFmtId="0" fontId="4" fillId="12" borderId="58" xfId="0" applyFont="1" applyFill="1" applyBorder="1" applyAlignment="1" applyProtection="1">
      <alignment horizontal="center" vertical="center" wrapText="1"/>
      <protection hidden="1"/>
    </xf>
    <xf numFmtId="0" fontId="4" fillId="12" borderId="6" xfId="0" applyFont="1" applyFill="1" applyBorder="1" applyAlignment="1" applyProtection="1">
      <alignment horizontal="center" vertical="center" wrapText="1"/>
      <protection hidden="1"/>
    </xf>
    <xf numFmtId="0" fontId="4" fillId="12" borderId="7" xfId="0" applyFont="1" applyFill="1" applyBorder="1" applyAlignment="1" applyProtection="1">
      <alignment horizontal="center" vertical="center" wrapText="1"/>
      <protection hidden="1"/>
    </xf>
    <xf numFmtId="0" fontId="4" fillId="12" borderId="59" xfId="0" applyFont="1" applyFill="1" applyBorder="1" applyAlignment="1" applyProtection="1">
      <alignment horizontal="center" vertical="center" wrapText="1"/>
      <protection hidden="1"/>
    </xf>
    <xf numFmtId="0" fontId="15" fillId="12" borderId="6" xfId="0" applyFont="1" applyFill="1" applyBorder="1" applyAlignment="1" applyProtection="1">
      <alignment horizontal="center" vertical="center" wrapText="1"/>
      <protection hidden="1"/>
    </xf>
    <xf numFmtId="0" fontId="15" fillId="12" borderId="7" xfId="0" applyFont="1" applyFill="1" applyBorder="1" applyAlignment="1" applyProtection="1">
      <alignment horizontal="center" vertical="center" wrapText="1"/>
      <protection hidden="1"/>
    </xf>
    <xf numFmtId="0" fontId="21" fillId="12" borderId="28" xfId="0" applyFont="1" applyFill="1" applyBorder="1" applyAlignment="1" applyProtection="1">
      <alignment horizontal="center" vertical="center" wrapText="1"/>
      <protection hidden="1"/>
    </xf>
    <xf numFmtId="0" fontId="21" fillId="12" borderId="21" xfId="0" applyFont="1" applyFill="1" applyBorder="1" applyAlignment="1" applyProtection="1">
      <alignment horizontal="center" vertical="center" wrapText="1"/>
      <protection hidden="1"/>
    </xf>
    <xf numFmtId="9" fontId="0" fillId="0" borderId="54" xfId="0" applyNumberFormat="1" applyBorder="1" applyAlignment="1" applyProtection="1">
      <alignment horizontal="center" vertical="center" wrapText="1"/>
      <protection locked="0"/>
    </xf>
    <xf numFmtId="9" fontId="0" fillId="0" borderId="25" xfId="0" applyNumberFormat="1" applyBorder="1" applyAlignment="1" applyProtection="1">
      <alignment horizontal="center" vertical="center" wrapText="1"/>
      <protection locked="0"/>
    </xf>
    <xf numFmtId="14" fontId="0" fillId="0" borderId="37" xfId="0" applyNumberFormat="1" applyBorder="1" applyAlignment="1" applyProtection="1">
      <alignment horizontal="center" vertical="center" wrapText="1"/>
      <protection locked="0"/>
    </xf>
    <xf numFmtId="0" fontId="21" fillId="12" borderId="52" xfId="0" applyFont="1" applyFill="1" applyBorder="1" applyAlignment="1" applyProtection="1">
      <alignment horizontal="center" vertical="center" wrapText="1"/>
      <protection hidden="1"/>
    </xf>
    <xf numFmtId="0" fontId="21" fillId="12" borderId="22" xfId="0" applyFont="1" applyFill="1" applyBorder="1" applyAlignment="1" applyProtection="1">
      <alignment horizontal="center" vertical="center" wrapText="1"/>
      <protection hidden="1"/>
    </xf>
    <xf numFmtId="0" fontId="27" fillId="3" borderId="1" xfId="0" applyFont="1" applyFill="1" applyBorder="1" applyAlignment="1" applyProtection="1">
      <alignment horizontal="center" vertical="center" wrapText="1"/>
      <protection hidden="1"/>
    </xf>
    <xf numFmtId="0" fontId="27" fillId="3" borderId="3" xfId="0" applyFont="1" applyFill="1" applyBorder="1" applyAlignment="1" applyProtection="1">
      <alignment horizontal="center" vertical="center" wrapText="1"/>
      <protection hidden="1"/>
    </xf>
    <xf numFmtId="0" fontId="27" fillId="3" borderId="6" xfId="0" applyFont="1" applyFill="1" applyBorder="1" applyAlignment="1" applyProtection="1">
      <alignment horizontal="center" vertical="center" wrapText="1"/>
      <protection hidden="1"/>
    </xf>
    <xf numFmtId="0" fontId="27" fillId="3" borderId="8" xfId="0" applyFont="1" applyFill="1" applyBorder="1" applyAlignment="1" applyProtection="1">
      <alignment horizontal="center" vertical="center" wrapText="1"/>
      <protection hidden="1"/>
    </xf>
    <xf numFmtId="168" fontId="15" fillId="3" borderId="10" xfId="0" applyNumberFormat="1" applyFont="1" applyFill="1" applyBorder="1" applyAlignment="1" applyProtection="1">
      <alignment horizontal="center"/>
      <protection hidden="1"/>
    </xf>
    <xf numFmtId="0" fontId="0" fillId="3" borderId="12" xfId="0" applyFill="1" applyBorder="1" applyAlignment="1" applyProtection="1">
      <alignment horizontal="center"/>
      <protection hidden="1"/>
    </xf>
    <xf numFmtId="0" fontId="0" fillId="3" borderId="10" xfId="0" applyFill="1" applyBorder="1" applyAlignment="1" applyProtection="1">
      <alignment horizontal="center"/>
      <protection hidden="1"/>
    </xf>
    <xf numFmtId="0" fontId="14" fillId="3" borderId="10" xfId="0" applyFont="1" applyFill="1" applyBorder="1" applyAlignment="1" applyProtection="1">
      <alignment horizontal="center"/>
      <protection locked="0" hidden="1"/>
    </xf>
    <xf numFmtId="0" fontId="37" fillId="0" borderId="63" xfId="0" applyFont="1" applyBorder="1" applyAlignment="1">
      <alignment horizontal="center" wrapText="1"/>
    </xf>
    <xf numFmtId="0" fontId="30" fillId="3" borderId="0" xfId="0" applyFont="1" applyFill="1" applyAlignment="1" applyProtection="1">
      <alignment horizontal="left" vertical="center" wrapText="1"/>
      <protection hidden="1"/>
    </xf>
    <xf numFmtId="0" fontId="30" fillId="3" borderId="5" xfId="0" applyFont="1" applyFill="1" applyBorder="1" applyAlignment="1" applyProtection="1">
      <alignment horizontal="left" vertical="center" wrapText="1"/>
      <protection hidden="1"/>
    </xf>
    <xf numFmtId="169" fontId="10" fillId="3" borderId="0" xfId="0" applyNumberFormat="1" applyFont="1" applyFill="1" applyAlignment="1" applyProtection="1">
      <alignment horizontal="center"/>
      <protection hidden="1"/>
    </xf>
    <xf numFmtId="169" fontId="10" fillId="3" borderId="5" xfId="0" applyNumberFormat="1" applyFont="1" applyFill="1" applyBorder="1" applyAlignment="1" applyProtection="1">
      <alignment horizontal="center"/>
      <protection hidden="1"/>
    </xf>
    <xf numFmtId="9" fontId="10" fillId="3" borderId="0" xfId="3" applyFont="1" applyFill="1" applyBorder="1" applyAlignment="1" applyProtection="1">
      <alignment horizontal="center"/>
      <protection hidden="1"/>
    </xf>
    <xf numFmtId="9" fontId="10" fillId="3" borderId="5" xfId="3" applyFont="1" applyFill="1" applyBorder="1" applyAlignment="1" applyProtection="1">
      <alignment horizontal="center"/>
      <protection hidden="1"/>
    </xf>
    <xf numFmtId="0" fontId="10" fillId="3" borderId="0" xfId="0" applyFont="1" applyFill="1" applyAlignment="1" applyProtection="1">
      <alignment horizontal="center"/>
      <protection hidden="1"/>
    </xf>
    <xf numFmtId="0" fontId="10" fillId="3" borderId="5" xfId="0" applyFont="1" applyFill="1" applyBorder="1" applyAlignment="1" applyProtection="1">
      <alignment horizontal="center"/>
      <protection hidden="1"/>
    </xf>
    <xf numFmtId="0" fontId="22" fillId="3" borderId="0" xfId="0" applyFont="1" applyFill="1" applyAlignment="1" applyProtection="1">
      <alignment horizontal="center" vertical="top"/>
      <protection hidden="1"/>
    </xf>
    <xf numFmtId="167" fontId="10" fillId="3" borderId="0" xfId="2" applyNumberFormat="1" applyFont="1" applyFill="1" applyBorder="1" applyAlignment="1" applyProtection="1">
      <alignment horizontal="center"/>
      <protection hidden="1"/>
    </xf>
    <xf numFmtId="0" fontId="5" fillId="3" borderId="48" xfId="0" applyFont="1" applyFill="1" applyBorder="1" applyAlignment="1" applyProtection="1">
      <alignment horizontal="center"/>
      <protection hidden="1"/>
    </xf>
    <xf numFmtId="0" fontId="5" fillId="3" borderId="47" xfId="0" applyFont="1" applyFill="1" applyBorder="1" applyAlignment="1" applyProtection="1">
      <alignment horizontal="center"/>
      <protection hidden="1"/>
    </xf>
    <xf numFmtId="0" fontId="4" fillId="3" borderId="0" xfId="0" applyFont="1" applyFill="1" applyAlignment="1" applyProtection="1">
      <alignment horizontal="center"/>
      <protection hidden="1"/>
    </xf>
    <xf numFmtId="167" fontId="17" fillId="3" borderId="0" xfId="0" applyNumberFormat="1" applyFont="1" applyFill="1" applyAlignment="1" applyProtection="1">
      <alignment horizontal="center"/>
      <protection hidden="1"/>
    </xf>
    <xf numFmtId="0" fontId="4" fillId="0" borderId="38" xfId="0" applyFont="1" applyBorder="1" applyAlignment="1" applyProtection="1">
      <alignment horizontal="left"/>
      <protection hidden="1"/>
    </xf>
    <xf numFmtId="0" fontId="4" fillId="0" borderId="39" xfId="0" applyFont="1" applyBorder="1" applyAlignment="1" applyProtection="1">
      <alignment horizontal="left"/>
      <protection hidden="1"/>
    </xf>
    <xf numFmtId="0" fontId="5" fillId="3" borderId="0" xfId="0" applyFont="1" applyFill="1" applyAlignment="1" applyProtection="1">
      <alignment horizontal="center" vertical="center" wrapText="1"/>
      <protection hidden="1"/>
    </xf>
    <xf numFmtId="0" fontId="5" fillId="3" borderId="5" xfId="0" applyFont="1" applyFill="1" applyBorder="1" applyAlignment="1" applyProtection="1">
      <alignment horizontal="center" vertical="center" wrapText="1"/>
      <protection hidden="1"/>
    </xf>
  </cellXfs>
  <cellStyles count="17">
    <cellStyle name="20% - Énfasis5 2" xfId="7" xr:uid="{00000000-0005-0000-0000-000000000000}"/>
    <cellStyle name="60% - Énfasis1 2" xfId="8" xr:uid="{00000000-0005-0000-0000-000001000000}"/>
    <cellStyle name="Buena 2" xfId="9" xr:uid="{00000000-0005-0000-0000-000002000000}"/>
    <cellStyle name="Celda de comprobación 2" xfId="10" xr:uid="{00000000-0005-0000-0000-000003000000}"/>
    <cellStyle name="Énfasis5 2" xfId="11" xr:uid="{00000000-0005-0000-0000-000004000000}"/>
    <cellStyle name="Incorrecto" xfId="4" builtinId="27"/>
    <cellStyle name="Millares" xfId="1" builtinId="3"/>
    <cellStyle name="Millares 2" xfId="12" xr:uid="{00000000-0005-0000-0000-000007000000}"/>
    <cellStyle name="Moneda" xfId="2" builtinId="4"/>
    <cellStyle name="Moneda [0]" xfId="16" builtinId="7"/>
    <cellStyle name="Moneda 2" xfId="13" xr:uid="{00000000-0005-0000-0000-00000A000000}"/>
    <cellStyle name="Neutral 2" xfId="14" xr:uid="{00000000-0005-0000-0000-00000B000000}"/>
    <cellStyle name="Normal" xfId="0" builtinId="0"/>
    <cellStyle name="Normal 2" xfId="6" xr:uid="{00000000-0005-0000-0000-00000D000000}"/>
    <cellStyle name="Normal 2 2" xfId="5" xr:uid="{00000000-0005-0000-0000-00000E000000}"/>
    <cellStyle name="Porcentaje" xfId="3" builtinId="5"/>
    <cellStyle name="Porcentaje 2" xfId="15" xr:uid="{00000000-0005-0000-0000-000010000000}"/>
  </cellStyles>
  <dxfs count="5"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CONT EJEC K  U.T CONSORCIO (2)'!&#193;rea_de_impresi&#243;n"/><Relationship Id="rId2" Type="http://schemas.openxmlformats.org/officeDocument/2006/relationships/hyperlink" Target="#'K DEL PROPONENTE IND'!A1"/><Relationship Id="rId1" Type="http://schemas.openxmlformats.org/officeDocument/2006/relationships/hyperlink" Target="#'K DEL PROCESO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295275</xdr:colOff>
      <xdr:row>12</xdr:row>
      <xdr:rowOff>133350</xdr:rowOff>
    </xdr:from>
    <xdr:to>
      <xdr:col>6</xdr:col>
      <xdr:colOff>266700</xdr:colOff>
      <xdr:row>12</xdr:row>
      <xdr:rowOff>133350</xdr:rowOff>
    </xdr:to>
    <xdr:cxnSp macro="">
      <xdr:nvCxnSpPr>
        <xdr:cNvPr id="5" name="4 Conector recto de flecha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4105275" y="2257425"/>
          <a:ext cx="733425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16</xdr:row>
      <xdr:rowOff>123825</xdr:rowOff>
    </xdr:from>
    <xdr:to>
      <xdr:col>6</xdr:col>
      <xdr:colOff>485775</xdr:colOff>
      <xdr:row>16</xdr:row>
      <xdr:rowOff>123825</xdr:rowOff>
    </xdr:to>
    <xdr:cxnSp macro="">
      <xdr:nvCxnSpPr>
        <xdr:cNvPr id="7" name="6 Conector recto de flecha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4581525" y="3009900"/>
          <a:ext cx="476250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619126</xdr:colOff>
      <xdr:row>10</xdr:row>
      <xdr:rowOff>161925</xdr:rowOff>
    </xdr:from>
    <xdr:to>
      <xdr:col>6</xdr:col>
      <xdr:colOff>674370</xdr:colOff>
      <xdr:row>14</xdr:row>
      <xdr:rowOff>104775</xdr:rowOff>
    </xdr:to>
    <xdr:sp macro="" textlink="">
      <xdr:nvSpPr>
        <xdr:cNvPr id="8" name="7 Abrir llave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191126" y="2095500"/>
          <a:ext cx="55244" cy="647700"/>
        </a:xfrm>
        <a:prstGeom prst="lef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628650</xdr:colOff>
      <xdr:row>15</xdr:row>
      <xdr:rowOff>28576</xdr:rowOff>
    </xdr:from>
    <xdr:to>
      <xdr:col>6</xdr:col>
      <xdr:colOff>674369</xdr:colOff>
      <xdr:row>18</xdr:row>
      <xdr:rowOff>104776</xdr:rowOff>
    </xdr:to>
    <xdr:sp macro="" textlink="">
      <xdr:nvSpPr>
        <xdr:cNvPr id="16" name="15 Abrir llave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5200650" y="2857501"/>
          <a:ext cx="45719" cy="666750"/>
        </a:xfrm>
        <a:prstGeom prst="lef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476250</xdr:colOff>
      <xdr:row>9</xdr:row>
      <xdr:rowOff>28575</xdr:rowOff>
    </xdr:from>
    <xdr:to>
      <xdr:col>6</xdr:col>
      <xdr:colOff>571500</xdr:colOff>
      <xdr:row>9</xdr:row>
      <xdr:rowOff>28575</xdr:rowOff>
    </xdr:to>
    <xdr:cxnSp macro="">
      <xdr:nvCxnSpPr>
        <xdr:cNvPr id="12" name="11 Conector recto de flecha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>
          <a:off x="4286250" y="1771650"/>
          <a:ext cx="857250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685799</xdr:colOff>
      <xdr:row>8</xdr:row>
      <xdr:rowOff>66675</xdr:rowOff>
    </xdr:from>
    <xdr:to>
      <xdr:col>8</xdr:col>
      <xdr:colOff>352424</xdr:colOff>
      <xdr:row>9</xdr:row>
      <xdr:rowOff>161925</xdr:rowOff>
    </xdr:to>
    <xdr:sp macro="" textlink="">
      <xdr:nvSpPr>
        <xdr:cNvPr id="13" name="12 Rectángul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257799" y="1619250"/>
          <a:ext cx="1190625" cy="28575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INGRESAR</a:t>
          </a:r>
          <a:endParaRPr lang="es-CO" sz="1100" b="0" cap="none" spc="0">
            <a:ln w="10160">
              <a:solidFill>
                <a:schemeClr val="accent1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twoCellAnchor>
  <xdr:twoCellAnchor>
    <xdr:from>
      <xdr:col>6</xdr:col>
      <xdr:colOff>714375</xdr:colOff>
      <xdr:row>11</xdr:row>
      <xdr:rowOff>0</xdr:rowOff>
    </xdr:from>
    <xdr:to>
      <xdr:col>8</xdr:col>
      <xdr:colOff>342900</xdr:colOff>
      <xdr:row>12</xdr:row>
      <xdr:rowOff>95250</xdr:rowOff>
    </xdr:to>
    <xdr:sp macro="" textlink="">
      <xdr:nvSpPr>
        <xdr:cNvPr id="22" name="21 Rectángulo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5286375" y="2124075"/>
          <a:ext cx="1152525" cy="28575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l"/>
          <a:r>
            <a:rPr lang="es-CO" sz="11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INDEPENDIENTE</a:t>
          </a:r>
          <a:endParaRPr lang="es-CO" sz="11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twoCellAnchor>
  <xdr:twoCellAnchor>
    <xdr:from>
      <xdr:col>6</xdr:col>
      <xdr:colOff>714375</xdr:colOff>
      <xdr:row>13</xdr:row>
      <xdr:rowOff>0</xdr:rowOff>
    </xdr:from>
    <xdr:to>
      <xdr:col>8</xdr:col>
      <xdr:colOff>342900</xdr:colOff>
      <xdr:row>14</xdr:row>
      <xdr:rowOff>95250</xdr:rowOff>
    </xdr:to>
    <xdr:sp macro="" textlink="">
      <xdr:nvSpPr>
        <xdr:cNvPr id="23" name="22 Rectángulo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5286375" y="2447925"/>
          <a:ext cx="1152525" cy="28575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CO" sz="11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PROP.</a:t>
          </a:r>
          <a:r>
            <a:rPr lang="es-CO" sz="11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PLURAL</a:t>
          </a:r>
          <a:endParaRPr lang="es-CO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>
    <xdr:from>
      <xdr:col>6</xdr:col>
      <xdr:colOff>723900</xdr:colOff>
      <xdr:row>15</xdr:row>
      <xdr:rowOff>0</xdr:rowOff>
    </xdr:from>
    <xdr:to>
      <xdr:col>8</xdr:col>
      <xdr:colOff>352425</xdr:colOff>
      <xdr:row>16</xdr:row>
      <xdr:rowOff>95250</xdr:rowOff>
    </xdr:to>
    <xdr:sp macro="" textlink="">
      <xdr:nvSpPr>
        <xdr:cNvPr id="24" name="23 Rectángulo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5295900" y="2828925"/>
          <a:ext cx="1152525" cy="28575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l"/>
          <a:r>
            <a:rPr lang="es-CO" sz="11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INDEPENDIENTE</a:t>
          </a:r>
          <a:endParaRPr lang="es-CO" sz="11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twoCellAnchor>
  <xdr:twoCellAnchor>
    <xdr:from>
      <xdr:col>6</xdr:col>
      <xdr:colOff>733425</xdr:colOff>
      <xdr:row>16</xdr:row>
      <xdr:rowOff>180975</xdr:rowOff>
    </xdr:from>
    <xdr:to>
      <xdr:col>8</xdr:col>
      <xdr:colOff>361950</xdr:colOff>
      <xdr:row>18</xdr:row>
      <xdr:rowOff>114300</xdr:rowOff>
    </xdr:to>
    <xdr:sp macro="" textlink="">
      <xdr:nvSpPr>
        <xdr:cNvPr id="25" name="24 Rectángulo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5305425" y="3200400"/>
          <a:ext cx="1152525" cy="28575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l"/>
          <a:r>
            <a:rPr lang="es-CO" sz="11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PROP. PLURAL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71580307\Documents\DOCUMENTACION%20PARA%20LOGISTICA\EJERCICIO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porte"/>
      <sheetName val="Info Contrato"/>
      <sheetName val="FinActual"/>
      <sheetName val="Cupo Actual"/>
      <sheetName val="Num Contratos"/>
      <sheetName val="Plural"/>
      <sheetName val="Financiera 2"/>
      <sheetName val="Financiera"/>
      <sheetName val="EJERCIC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7"/>
  <sheetViews>
    <sheetView workbookViewId="0">
      <selection activeCell="A3" sqref="A3:XFD3"/>
    </sheetView>
  </sheetViews>
  <sheetFormatPr baseColWidth="10" defaultRowHeight="12.75" x14ac:dyDescent="0.2"/>
  <cols>
    <col min="1" max="11" width="11.42578125" style="4"/>
    <col min="12" max="12" width="16.7109375" style="4" customWidth="1"/>
    <col min="13" max="16384" width="11.42578125" style="4"/>
  </cols>
  <sheetData>
    <row r="1" spans="1:17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pans="1:17" x14ac:dyDescent="0.2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spans="1:17" x14ac:dyDescent="0.2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spans="1:17" ht="18.75" x14ac:dyDescent="0.3">
      <c r="A4" s="14"/>
      <c r="B4" s="15"/>
      <c r="C4" s="16" t="s">
        <v>13</v>
      </c>
      <c r="D4" s="15"/>
      <c r="E4" s="15"/>
      <c r="F4" s="15"/>
      <c r="G4" s="15"/>
      <c r="H4" s="15"/>
      <c r="I4" s="15"/>
      <c r="J4" s="15"/>
      <c r="K4" s="15"/>
      <c r="L4" s="15"/>
      <c r="M4" s="14"/>
      <c r="N4" s="14"/>
      <c r="O4" s="14"/>
      <c r="P4" s="14"/>
      <c r="Q4" s="14"/>
    </row>
    <row r="5" spans="1:17" ht="18.75" x14ac:dyDescent="0.3">
      <c r="A5" s="14"/>
      <c r="B5" s="15"/>
      <c r="C5" s="16"/>
      <c r="D5" s="15"/>
      <c r="E5" s="16"/>
      <c r="F5" s="15"/>
      <c r="G5" s="16"/>
      <c r="H5" s="15"/>
      <c r="I5" s="16"/>
      <c r="J5" s="15"/>
      <c r="K5" s="16"/>
      <c r="L5" s="15"/>
      <c r="M5" s="14"/>
      <c r="N5" s="14"/>
      <c r="O5" s="14"/>
      <c r="P5" s="14"/>
      <c r="Q5" s="14"/>
    </row>
    <row r="6" spans="1:17" ht="18.75" x14ac:dyDescent="0.3">
      <c r="A6" s="14"/>
      <c r="B6" s="15"/>
      <c r="C6" s="16"/>
      <c r="D6" s="272" t="s">
        <v>0</v>
      </c>
      <c r="E6" s="272"/>
      <c r="F6" s="272"/>
      <c r="G6" s="272"/>
      <c r="H6" s="272"/>
      <c r="I6" s="272"/>
      <c r="J6" s="272"/>
      <c r="K6" s="15"/>
      <c r="L6" s="17">
        <f ca="1">NOW()</f>
        <v>45556.883057175924</v>
      </c>
      <c r="M6" s="14"/>
      <c r="N6" s="14"/>
      <c r="O6" s="14"/>
      <c r="P6" s="14"/>
      <c r="Q6" s="14"/>
    </row>
    <row r="7" spans="1:17" ht="15" x14ac:dyDescent="0.25">
      <c r="A7" s="14"/>
      <c r="B7" s="15"/>
      <c r="C7" s="18"/>
      <c r="D7" s="15"/>
      <c r="E7" s="15"/>
      <c r="F7" s="15"/>
      <c r="G7" s="15"/>
      <c r="H7" s="15"/>
      <c r="I7" s="15"/>
      <c r="J7" s="15"/>
      <c r="K7" s="15"/>
      <c r="L7" s="15"/>
      <c r="M7" s="14"/>
      <c r="N7" s="14"/>
      <c r="O7" s="14"/>
      <c r="P7" s="14"/>
      <c r="Q7" s="14"/>
    </row>
    <row r="8" spans="1:17" x14ac:dyDescent="0.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4"/>
      <c r="N8" s="14"/>
      <c r="O8" s="14"/>
      <c r="P8" s="14"/>
      <c r="Q8" s="14"/>
    </row>
    <row r="9" spans="1:17" ht="15" x14ac:dyDescent="0.25">
      <c r="A9" s="14"/>
      <c r="B9" s="15"/>
      <c r="C9" s="15"/>
      <c r="D9" s="18" t="s">
        <v>1</v>
      </c>
      <c r="E9" s="15"/>
      <c r="F9" s="15"/>
      <c r="G9" s="15"/>
      <c r="H9" s="15"/>
      <c r="I9" s="15"/>
      <c r="J9" s="19"/>
      <c r="K9" s="15"/>
      <c r="L9" s="15"/>
      <c r="M9" s="14"/>
      <c r="N9" s="14"/>
      <c r="O9" s="14"/>
      <c r="P9" s="14"/>
      <c r="Q9" s="14"/>
    </row>
    <row r="10" spans="1:17" ht="15" x14ac:dyDescent="0.2">
      <c r="A10" s="14"/>
      <c r="B10" s="15"/>
      <c r="C10" s="15"/>
      <c r="D10" s="20" t="s">
        <v>2</v>
      </c>
      <c r="E10" s="15"/>
      <c r="F10" s="15"/>
      <c r="G10" s="15"/>
      <c r="H10" s="15"/>
      <c r="I10" s="15"/>
      <c r="J10" s="273" t="e">
        <f>IF(OR('K DEL PROCESO'!D5="",'K DEL PROCESO'!D6="",'K DEL PROCESO'!D7="",'K DEL PROCESO'!#REF!="",'K DEL PROCESO'!D8="",'K DEL PROCESO'!E17="",'K DEL PROCESO'!E18="",'K DEL PROCESO'!F18=""),"TE FALTAN DATOS","COMPLETO")</f>
        <v>#REF!</v>
      </c>
      <c r="K10" s="273"/>
      <c r="L10" s="273"/>
      <c r="M10" s="14"/>
      <c r="N10" s="14"/>
      <c r="O10" s="14"/>
      <c r="P10" s="14"/>
      <c r="Q10" s="14"/>
    </row>
    <row r="11" spans="1:17" ht="15" x14ac:dyDescent="0.25">
      <c r="A11" s="14"/>
      <c r="B11" s="15"/>
      <c r="C11" s="15"/>
      <c r="D11" s="21"/>
      <c r="E11" s="15"/>
      <c r="F11" s="15"/>
      <c r="G11" s="15"/>
      <c r="H11" s="15"/>
      <c r="I11" s="15"/>
      <c r="J11" s="22"/>
      <c r="K11" s="15"/>
      <c r="L11" s="15"/>
      <c r="M11" s="14"/>
      <c r="N11" s="14"/>
      <c r="O11" s="14"/>
      <c r="P11" s="14"/>
      <c r="Q11" s="14"/>
    </row>
    <row r="12" spans="1:17" ht="15" x14ac:dyDescent="0.25">
      <c r="A12" s="14"/>
      <c r="B12" s="15"/>
      <c r="C12" s="15"/>
      <c r="D12" s="21"/>
      <c r="E12" s="15"/>
      <c r="F12" s="15"/>
      <c r="G12" s="15"/>
      <c r="H12" s="15"/>
      <c r="I12" s="15"/>
      <c r="J12" s="273" t="e">
        <f>IF(OR(#REF!="",#REF!="",#REF!="",#REF!="",#REF!="",#REF!="",#REF!="",#REF!="",#REF!="",#REF!="",#REF!="",#REF!=""),"TE FALTAN DATOS","COMPLETO")</f>
        <v>#REF!</v>
      </c>
      <c r="K12" s="273"/>
      <c r="L12" s="273"/>
      <c r="M12" s="14"/>
      <c r="N12" s="14"/>
      <c r="O12" s="14"/>
      <c r="P12" s="14"/>
      <c r="Q12" s="14"/>
    </row>
    <row r="13" spans="1:17" ht="15" customHeight="1" x14ac:dyDescent="0.25">
      <c r="A13" s="14"/>
      <c r="B13" s="15"/>
      <c r="C13" s="15"/>
      <c r="D13" s="18" t="s">
        <v>3</v>
      </c>
      <c r="E13" s="15"/>
      <c r="F13" s="15"/>
      <c r="G13" s="15"/>
      <c r="H13" s="15"/>
      <c r="I13" s="15"/>
      <c r="J13" s="15"/>
      <c r="K13" s="15"/>
      <c r="L13" s="15"/>
      <c r="M13" s="14"/>
      <c r="N13" s="14"/>
      <c r="O13" s="14"/>
      <c r="P13" s="14"/>
      <c r="Q13" s="14"/>
    </row>
    <row r="14" spans="1:17" ht="15" x14ac:dyDescent="0.2">
      <c r="A14" s="14"/>
      <c r="B14" s="15"/>
      <c r="C14" s="15"/>
      <c r="D14" s="20" t="s">
        <v>4</v>
      </c>
      <c r="E14" s="15"/>
      <c r="F14" s="15"/>
      <c r="G14" s="15"/>
      <c r="H14" s="15"/>
      <c r="I14" s="15"/>
      <c r="J14" s="273" t="e">
        <f>IF(#REF!&gt;0,"COMPLETO"," TE FALTAN DATOS")</f>
        <v>#REF!</v>
      </c>
      <c r="K14" s="273"/>
      <c r="L14" s="273"/>
      <c r="M14" s="14"/>
      <c r="N14" s="14"/>
      <c r="O14" s="14"/>
      <c r="P14" s="14"/>
      <c r="Q14" s="14"/>
    </row>
    <row r="15" spans="1:17" ht="15" x14ac:dyDescent="0.25">
      <c r="A15" s="14"/>
      <c r="B15" s="15"/>
      <c r="C15" s="15"/>
      <c r="D15" s="21"/>
      <c r="E15" s="15"/>
      <c r="F15" s="15"/>
      <c r="G15" s="15"/>
      <c r="H15" s="15"/>
      <c r="I15" s="15"/>
      <c r="J15" s="23"/>
      <c r="K15" s="15"/>
      <c r="L15" s="15"/>
      <c r="M15" s="14"/>
      <c r="N15" s="14"/>
      <c r="O15" s="14"/>
      <c r="P15" s="14"/>
      <c r="Q15" s="14"/>
    </row>
    <row r="16" spans="1:17" ht="15" x14ac:dyDescent="0.25">
      <c r="A16" s="14"/>
      <c r="B16" s="15"/>
      <c r="C16" s="15"/>
      <c r="D16" s="21"/>
      <c r="E16" s="15"/>
      <c r="F16" s="15"/>
      <c r="G16" s="15"/>
      <c r="H16" s="15"/>
      <c r="I16" s="15"/>
      <c r="J16" s="273" t="e">
        <f>IF(#REF!="","TEFALTAN DATOS","COMPLETO")</f>
        <v>#REF!</v>
      </c>
      <c r="K16" s="273"/>
      <c r="L16" s="273"/>
      <c r="M16" s="14"/>
      <c r="N16" s="14"/>
      <c r="O16" s="14"/>
      <c r="P16" s="14"/>
      <c r="Q16" s="14"/>
    </row>
    <row r="17" spans="1:17" ht="15" x14ac:dyDescent="0.2">
      <c r="A17" s="14"/>
      <c r="B17" s="15"/>
      <c r="C17" s="15"/>
      <c r="D17" s="20" t="s">
        <v>12</v>
      </c>
      <c r="E17" s="15"/>
      <c r="F17" s="15"/>
      <c r="G17" s="15"/>
      <c r="H17" s="15"/>
      <c r="I17" s="15"/>
      <c r="J17" s="23"/>
      <c r="K17" s="15"/>
      <c r="L17" s="15"/>
      <c r="M17" s="14"/>
      <c r="N17" s="14"/>
      <c r="O17" s="14"/>
      <c r="P17" s="14"/>
      <c r="Q17" s="14"/>
    </row>
    <row r="18" spans="1:17" ht="16.5" customHeight="1" x14ac:dyDescent="0.2">
      <c r="A18" s="14"/>
      <c r="B18" s="15"/>
      <c r="C18" s="15"/>
      <c r="D18" s="14"/>
      <c r="E18" s="15"/>
      <c r="F18" s="15"/>
      <c r="G18" s="15"/>
      <c r="H18" s="15"/>
      <c r="I18" s="15"/>
      <c r="J18" s="273" t="e">
        <f>IF(#REF!&gt;0,"COMPLETO","TE FALTAN DATOS")</f>
        <v>#REF!</v>
      </c>
      <c r="K18" s="273"/>
      <c r="L18" s="273"/>
      <c r="M18" s="14"/>
      <c r="N18" s="14"/>
      <c r="O18" s="14"/>
      <c r="P18" s="14"/>
      <c r="Q18" s="14"/>
    </row>
    <row r="19" spans="1:17" x14ac:dyDescent="0.2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4"/>
      <c r="N19" s="14"/>
      <c r="O19" s="14"/>
      <c r="P19" s="14"/>
      <c r="Q19" s="14"/>
    </row>
    <row r="20" spans="1:17" x14ac:dyDescent="0.2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4"/>
      <c r="N20" s="14"/>
      <c r="O20" s="14"/>
      <c r="P20" s="14"/>
      <c r="Q20" s="14"/>
    </row>
    <row r="21" spans="1:17" x14ac:dyDescent="0.2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4"/>
      <c r="N21" s="14"/>
      <c r="O21" s="14"/>
      <c r="P21" s="14"/>
      <c r="Q21" s="14"/>
    </row>
    <row r="22" spans="1:17" x14ac:dyDescent="0.2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4"/>
      <c r="N22" s="14"/>
      <c r="O22" s="14"/>
      <c r="P22" s="14"/>
      <c r="Q22" s="14"/>
    </row>
    <row r="23" spans="1:17" x14ac:dyDescent="0.2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4"/>
      <c r="N23" s="14"/>
      <c r="O23" s="14"/>
      <c r="P23" s="14"/>
      <c r="Q23" s="14"/>
    </row>
    <row r="24" spans="1:17" x14ac:dyDescent="0.2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4"/>
      <c r="N24" s="14"/>
      <c r="O24" s="14"/>
      <c r="P24" s="14"/>
      <c r="Q24" s="14"/>
    </row>
    <row r="25" spans="1:17" x14ac:dyDescent="0.2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4"/>
      <c r="N25" s="14"/>
      <c r="O25" s="14"/>
      <c r="P25" s="14"/>
      <c r="Q25" s="14"/>
    </row>
    <row r="26" spans="1:17" x14ac:dyDescent="0.2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4"/>
      <c r="N26" s="14"/>
      <c r="O26" s="14"/>
      <c r="P26" s="14"/>
      <c r="Q26" s="14"/>
    </row>
    <row r="27" spans="1:17" x14ac:dyDescent="0.2">
      <c r="A27" s="14"/>
      <c r="B27" s="15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</row>
    <row r="28" spans="1:17" x14ac:dyDescent="0.2">
      <c r="A28" s="14"/>
      <c r="B28" s="15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</row>
    <row r="29" spans="1:17" x14ac:dyDescent="0.2">
      <c r="A29" s="14"/>
      <c r="B29" s="15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</row>
    <row r="30" spans="1:17" x14ac:dyDescent="0.2">
      <c r="A30" s="14"/>
      <c r="B30" s="15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17" x14ac:dyDescent="0.2">
      <c r="A31" s="14"/>
      <c r="B31" s="15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</row>
    <row r="32" spans="1:17" x14ac:dyDescent="0.2">
      <c r="A32" s="14"/>
      <c r="B32" s="15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24" t="s">
        <v>14</v>
      </c>
      <c r="Q32" s="14"/>
    </row>
    <row r="33" spans="1:17" x14ac:dyDescent="0.2">
      <c r="A33" s="14"/>
      <c r="B33" s="15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24">
        <v>1959</v>
      </c>
      <c r="Q33" s="14"/>
    </row>
    <row r="34" spans="1:17" x14ac:dyDescent="0.2">
      <c r="A34" s="14"/>
      <c r="B34" s="15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</row>
    <row r="35" spans="1:17" x14ac:dyDescent="0.2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</row>
    <row r="36" spans="1:17" x14ac:dyDescent="0.2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</row>
    <row r="37" spans="1:17" x14ac:dyDescent="0.2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</row>
  </sheetData>
  <sheetProtection password="B90B" sheet="1" objects="1" scenarios="1"/>
  <mergeCells count="6">
    <mergeCell ref="D6:J6"/>
    <mergeCell ref="J10:L10"/>
    <mergeCell ref="J14:L14"/>
    <mergeCell ref="J18:L18"/>
    <mergeCell ref="J16:L16"/>
    <mergeCell ref="J12:L12"/>
  </mergeCells>
  <conditionalFormatting sqref="J10">
    <cfRule type="expression" dxfId="4" priority="7">
      <formula>$I$9="COMPLETO"</formula>
    </cfRule>
  </conditionalFormatting>
  <conditionalFormatting sqref="J12">
    <cfRule type="expression" dxfId="3" priority="2">
      <formula>$I$9="COMPLETO"</formula>
    </cfRule>
  </conditionalFormatting>
  <conditionalFormatting sqref="J18">
    <cfRule type="expression" dxfId="0" priority="5">
      <formula>$I$15="COMPLETO"</formula>
    </cfRule>
  </conditionalFormatting>
  <pageMargins left="0.7" right="0.7" top="0.75" bottom="0.75" header="0.3" footer="0.3"/>
  <pageSetup orientation="portrait" horizontalDpi="4294967295" verticalDpi="4294967295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0367830E-145D-4788-8D0A-03C9E44AEFE0}">
            <xm:f>OR('C:\Users\71580307\Documents\DOCUMENTACION PARA LOGISTICA\[EJERCICIO 1.xlsm]Financiera'!#REF!=1,'C:\Users\71580307\Documents\DOCUMENTACION PARA LOGISTICA\[EJERCICIO 1.xlsm]Financiera 2'!#REF!=1)</xm:f>
            <x14:dxf>
              <font>
                <color rgb="FF00682F"/>
              </font>
              <fill>
                <patternFill>
                  <bgColor rgb="FFA8E2B6"/>
                </patternFill>
              </fill>
            </x14:dxf>
          </x14:cfRule>
          <xm:sqref>J14</xm:sqref>
        </x14:conditionalFormatting>
        <x14:conditionalFormatting xmlns:xm="http://schemas.microsoft.com/office/excel/2006/main">
          <x14:cfRule type="expression" priority="1" id="{A0FAF46B-66A7-4DB0-AC54-1BBF1B8D0E36}">
            <xm:f>OR('C:\Users\71580307\Documents\DOCUMENTACION PARA LOGISTICA\[EJERCICIO 1.xlsm]Financiera'!#REF!=1,'C:\Users\71580307\Documents\DOCUMENTACION PARA LOGISTICA\[EJERCICIO 1.xlsm]Financiera 2'!#REF!=1)</xm:f>
            <x14:dxf>
              <font>
                <color rgb="FF00682F"/>
              </font>
              <fill>
                <patternFill>
                  <bgColor rgb="FFA8E2B6"/>
                </patternFill>
              </fill>
            </x14:dxf>
          </x14:cfRule>
          <xm:sqref>J16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1"/>
  <sheetViews>
    <sheetView tabSelected="1" topLeftCell="B2" workbookViewId="0">
      <selection activeCell="I6" sqref="I6"/>
    </sheetView>
  </sheetViews>
  <sheetFormatPr baseColWidth="10" defaultRowHeight="12.75" x14ac:dyDescent="0.2"/>
  <cols>
    <col min="1" max="1" width="11.42578125" style="4"/>
    <col min="2" max="2" width="16.28515625" style="4" customWidth="1"/>
    <col min="3" max="3" width="29.140625" style="4" customWidth="1"/>
    <col min="4" max="4" width="19.85546875" style="4" customWidth="1"/>
    <col min="5" max="5" width="15.28515625" style="4" customWidth="1"/>
    <col min="6" max="6" width="19.140625" style="4" customWidth="1"/>
    <col min="7" max="7" width="11.42578125" style="4"/>
    <col min="8" max="8" width="3.140625" style="4" bestFit="1" customWidth="1"/>
    <col min="9" max="9" width="21.42578125" style="4" customWidth="1"/>
    <col min="10" max="16384" width="11.42578125" style="4"/>
  </cols>
  <sheetData>
    <row r="1" spans="1:10" ht="16.5" thickBot="1" x14ac:dyDescent="0.25">
      <c r="A1" s="9"/>
      <c r="B1" s="1" t="s">
        <v>80</v>
      </c>
      <c r="C1" s="2"/>
      <c r="D1" s="2"/>
      <c r="E1" s="2"/>
      <c r="F1" s="77">
        <f ca="1">NOW()</f>
        <v>45556.883057175924</v>
      </c>
      <c r="G1" s="3"/>
      <c r="H1" s="3"/>
      <c r="I1" s="3"/>
      <c r="J1" s="3"/>
    </row>
    <row r="2" spans="1:10" ht="13.5" thickBot="1" x14ac:dyDescent="0.25">
      <c r="A2" s="9"/>
      <c r="B2" s="3"/>
      <c r="C2" s="3"/>
      <c r="D2" s="3"/>
      <c r="E2" s="3"/>
      <c r="F2" s="3"/>
      <c r="G2" s="3"/>
      <c r="H2" s="3"/>
      <c r="I2" s="3"/>
      <c r="J2" s="3"/>
    </row>
    <row r="3" spans="1:10" ht="26.25" customHeight="1" x14ac:dyDescent="0.4">
      <c r="A3" s="9"/>
      <c r="B3" s="161" t="s">
        <v>99</v>
      </c>
      <c r="C3" s="186" t="s">
        <v>115</v>
      </c>
      <c r="D3" s="185" t="s">
        <v>54</v>
      </c>
      <c r="E3" s="274" t="s">
        <v>117</v>
      </c>
      <c r="F3" s="275"/>
      <c r="G3" s="3"/>
      <c r="H3" s="3"/>
      <c r="I3" s="3"/>
      <c r="J3" s="3"/>
    </row>
    <row r="4" spans="1:10" ht="64.5" customHeight="1" x14ac:dyDescent="0.2">
      <c r="A4" s="9"/>
      <c r="B4" s="162" t="s">
        <v>5</v>
      </c>
      <c r="C4" s="282" t="s">
        <v>116</v>
      </c>
      <c r="D4" s="282"/>
      <c r="E4" s="282"/>
      <c r="F4" s="283"/>
      <c r="G4" s="3"/>
      <c r="H4" s="3"/>
      <c r="I4" s="3"/>
      <c r="J4" s="3"/>
    </row>
    <row r="5" spans="1:10" ht="15.75" customHeight="1" x14ac:dyDescent="0.2">
      <c r="A5" s="9"/>
      <c r="B5" s="75" t="s">
        <v>15</v>
      </c>
      <c r="C5" s="3"/>
      <c r="D5" s="284" t="s">
        <v>111</v>
      </c>
      <c r="E5" s="285"/>
      <c r="F5" s="286"/>
      <c r="G5" s="3"/>
      <c r="H5" s="3"/>
      <c r="I5" s="3"/>
      <c r="J5" s="3"/>
    </row>
    <row r="6" spans="1:10" x14ac:dyDescent="0.2">
      <c r="A6" s="9"/>
      <c r="B6" s="75" t="s">
        <v>70</v>
      </c>
      <c r="C6" s="3"/>
      <c r="D6" s="287">
        <v>221393576</v>
      </c>
      <c r="E6" s="287"/>
      <c r="F6" s="288"/>
      <c r="G6" s="3"/>
      <c r="H6" s="3"/>
      <c r="I6" s="3"/>
      <c r="J6" s="3"/>
    </row>
    <row r="7" spans="1:10" x14ac:dyDescent="0.2">
      <c r="A7" s="9"/>
      <c r="B7" s="75" t="s">
        <v>6</v>
      </c>
      <c r="C7" s="3"/>
      <c r="D7" s="289">
        <v>0</v>
      </c>
      <c r="E7" s="289"/>
      <c r="F7" s="290"/>
      <c r="G7" s="3"/>
      <c r="H7" s="3"/>
      <c r="I7" s="3"/>
      <c r="J7" s="3"/>
    </row>
    <row r="8" spans="1:10" x14ac:dyDescent="0.2">
      <c r="A8" s="9"/>
      <c r="B8" s="75" t="s">
        <v>7</v>
      </c>
      <c r="C8" s="3"/>
      <c r="D8" s="291">
        <v>1</v>
      </c>
      <c r="E8" s="291"/>
      <c r="F8" s="292"/>
      <c r="G8" s="3"/>
      <c r="H8" s="3"/>
      <c r="I8" s="3"/>
      <c r="J8" s="3"/>
    </row>
    <row r="9" spans="1:10" ht="13.5" customHeight="1" thickBot="1" x14ac:dyDescent="0.25">
      <c r="A9" s="9"/>
      <c r="B9" s="6"/>
      <c r="C9" s="2"/>
      <c r="D9" s="182"/>
      <c r="E9" s="7"/>
      <c r="F9" s="8"/>
      <c r="G9" s="3"/>
      <c r="H9" s="3"/>
      <c r="I9" s="3"/>
      <c r="J9" s="3"/>
    </row>
    <row r="10" spans="1:10" ht="19.5" customHeight="1" thickBot="1" x14ac:dyDescent="0.25">
      <c r="A10" s="9"/>
      <c r="B10" s="3"/>
      <c r="C10" s="3"/>
      <c r="D10" s="26"/>
      <c r="E10" s="26"/>
      <c r="F10" s="26"/>
      <c r="G10" s="3"/>
      <c r="H10" s="3"/>
      <c r="I10" s="3"/>
      <c r="J10" s="3"/>
    </row>
    <row r="11" spans="1:10" ht="18" customHeight="1" x14ac:dyDescent="0.3">
      <c r="A11" s="9"/>
      <c r="B11" s="63" t="s">
        <v>22</v>
      </c>
      <c r="C11" s="64"/>
      <c r="D11" s="65"/>
      <c r="E11" s="280">
        <f>IF(C15&lt;=12,C13-E13,((C13-E13)/C15)*12)</f>
        <v>221393576</v>
      </c>
      <c r="F11" s="281"/>
      <c r="G11" s="3"/>
      <c r="H11" s="3"/>
      <c r="I11" s="3"/>
      <c r="J11" s="3"/>
    </row>
    <row r="12" spans="1:10" ht="13.5" customHeight="1" x14ac:dyDescent="0.2">
      <c r="A12" s="9"/>
      <c r="B12" s="5"/>
      <c r="C12" s="3"/>
      <c r="D12" s="26"/>
      <c r="E12" s="26"/>
      <c r="F12" s="66"/>
      <c r="G12" s="3"/>
      <c r="H12" s="3"/>
      <c r="I12" s="3"/>
      <c r="J12" s="3"/>
    </row>
    <row r="13" spans="1:10" ht="13.5" customHeight="1" x14ac:dyDescent="0.2">
      <c r="A13" s="9"/>
      <c r="B13" s="75" t="s">
        <v>23</v>
      </c>
      <c r="C13" s="183">
        <f>D6</f>
        <v>221393576</v>
      </c>
      <c r="D13" s="79" t="s">
        <v>104</v>
      </c>
      <c r="E13" s="293">
        <v>0</v>
      </c>
      <c r="F13" s="294"/>
      <c r="G13" s="3"/>
      <c r="H13" s="3"/>
      <c r="I13" s="3"/>
      <c r="J13" s="3"/>
    </row>
    <row r="14" spans="1:10" ht="12.75" customHeight="1" x14ac:dyDescent="0.2">
      <c r="A14" s="9"/>
      <c r="B14" s="25"/>
      <c r="C14" s="27"/>
      <c r="D14" s="13"/>
      <c r="E14" s="28"/>
      <c r="F14" s="32"/>
      <c r="G14" s="3"/>
      <c r="H14" s="3"/>
      <c r="I14" s="3"/>
      <c r="J14" s="3"/>
    </row>
    <row r="15" spans="1:10" x14ac:dyDescent="0.2">
      <c r="A15" s="9"/>
      <c r="B15" s="75" t="s">
        <v>26</v>
      </c>
      <c r="C15" s="184">
        <f>+D8</f>
        <v>1</v>
      </c>
      <c r="D15" s="45" t="s">
        <v>37</v>
      </c>
      <c r="E15" s="276"/>
      <c r="F15" s="278"/>
      <c r="G15" s="3"/>
      <c r="H15" s="3"/>
      <c r="I15" s="3"/>
      <c r="J15" s="3"/>
    </row>
    <row r="16" spans="1:10" ht="13.5" thickBot="1" x14ac:dyDescent="0.25">
      <c r="A16" s="9"/>
      <c r="B16" s="6"/>
      <c r="C16" s="2"/>
      <c r="D16" s="2"/>
      <c r="E16" s="277"/>
      <c r="F16" s="279"/>
      <c r="G16" s="3"/>
      <c r="H16" s="3"/>
      <c r="I16" s="3"/>
      <c r="J16" s="3"/>
    </row>
    <row r="17" spans="1:10" x14ac:dyDescent="0.2">
      <c r="A17" s="9"/>
      <c r="B17" s="9"/>
      <c r="C17" s="9"/>
      <c r="D17" s="9"/>
      <c r="E17" s="9"/>
      <c r="F17" s="9"/>
      <c r="G17" s="10"/>
      <c r="H17" s="10"/>
      <c r="I17" s="10"/>
      <c r="J17" s="10"/>
    </row>
    <row r="18" spans="1:10" x14ac:dyDescent="0.2">
      <c r="A18" s="9"/>
      <c r="B18" s="9" t="s">
        <v>81</v>
      </c>
      <c r="C18" s="9"/>
      <c r="D18" s="9"/>
      <c r="E18" s="9"/>
      <c r="F18" s="9"/>
      <c r="G18" s="11"/>
      <c r="H18" s="11"/>
      <c r="I18" s="11"/>
      <c r="J18" s="11"/>
    </row>
    <row r="19" spans="1:10" ht="15" customHeight="1" x14ac:dyDescent="0.2">
      <c r="A19" s="9"/>
      <c r="B19" s="9" t="s">
        <v>82</v>
      </c>
      <c r="C19" s="9"/>
      <c r="D19" s="9"/>
      <c r="E19" s="9"/>
      <c r="F19" s="9"/>
      <c r="G19" s="11"/>
      <c r="H19" s="11"/>
      <c r="I19" s="11"/>
      <c r="J19" s="11"/>
    </row>
    <row r="20" spans="1:10" x14ac:dyDescent="0.2">
      <c r="A20" s="9"/>
      <c r="B20" s="9" t="s">
        <v>83</v>
      </c>
      <c r="C20" s="9"/>
      <c r="D20" s="9"/>
      <c r="E20" s="9"/>
      <c r="F20" s="9"/>
      <c r="G20" s="11"/>
      <c r="H20" s="11"/>
      <c r="I20" s="11"/>
      <c r="J20" s="11"/>
    </row>
    <row r="21" spans="1:10" x14ac:dyDescent="0.2">
      <c r="A21" s="9"/>
      <c r="B21" s="9" t="s">
        <v>84</v>
      </c>
      <c r="C21" s="9"/>
      <c r="D21" s="9"/>
      <c r="E21" s="9"/>
      <c r="F21" s="9"/>
      <c r="G21" s="11"/>
      <c r="H21" s="11"/>
      <c r="I21" s="11"/>
      <c r="J21" s="11"/>
    </row>
    <row r="22" spans="1:10" ht="15" customHeight="1" x14ac:dyDescent="0.2">
      <c r="A22" s="9"/>
      <c r="B22" s="9"/>
      <c r="C22" s="9"/>
      <c r="D22" s="9"/>
      <c r="E22" s="9"/>
      <c r="F22" s="9"/>
      <c r="G22" s="11"/>
      <c r="H22" s="11"/>
      <c r="I22" s="11"/>
      <c r="J22" s="11"/>
    </row>
    <row r="23" spans="1:10" ht="15.75" x14ac:dyDescent="0.25">
      <c r="A23" s="9"/>
      <c r="B23" s="12" t="s">
        <v>22</v>
      </c>
      <c r="C23" s="9"/>
      <c r="D23" s="9"/>
      <c r="E23" s="9"/>
      <c r="F23" s="9"/>
      <c r="G23" s="11"/>
      <c r="H23" s="11"/>
      <c r="I23" s="11"/>
      <c r="J23" s="11"/>
    </row>
    <row r="24" spans="1:10" x14ac:dyDescent="0.2">
      <c r="A24" s="9"/>
      <c r="B24" s="9"/>
      <c r="C24" s="9"/>
      <c r="D24" s="9"/>
      <c r="E24" s="9"/>
      <c r="F24" s="9"/>
      <c r="G24" s="11"/>
      <c r="H24" s="11"/>
      <c r="I24" s="11"/>
      <c r="J24" s="11"/>
    </row>
    <row r="25" spans="1:10" ht="15.75" x14ac:dyDescent="0.25">
      <c r="A25" s="9"/>
      <c r="B25" s="81" t="s">
        <v>24</v>
      </c>
      <c r="C25" s="81"/>
      <c r="D25" s="81"/>
      <c r="E25" s="81"/>
      <c r="F25" s="81"/>
      <c r="G25" s="9"/>
      <c r="H25" s="9"/>
      <c r="I25" s="9"/>
      <c r="J25" s="9"/>
    </row>
    <row r="26" spans="1:10" x14ac:dyDescent="0.2">
      <c r="A26" s="9"/>
      <c r="B26" s="9"/>
      <c r="C26" s="9"/>
      <c r="D26" s="9"/>
      <c r="E26" s="9"/>
      <c r="F26" s="9"/>
      <c r="G26" s="9"/>
      <c r="H26" s="9"/>
      <c r="I26" s="9"/>
      <c r="J26" s="9"/>
    </row>
    <row r="27" spans="1:10" x14ac:dyDescent="0.2">
      <c r="A27" s="9"/>
      <c r="B27" s="9"/>
      <c r="C27" s="9"/>
      <c r="D27" s="9"/>
      <c r="E27" s="9"/>
      <c r="F27" s="9"/>
      <c r="G27" s="9"/>
      <c r="H27" s="9"/>
      <c r="I27" s="9"/>
      <c r="J27" s="9"/>
    </row>
    <row r="28" spans="1:10" x14ac:dyDescent="0.2">
      <c r="A28" s="9"/>
      <c r="G28" s="9"/>
      <c r="H28" s="9"/>
      <c r="I28" s="9"/>
      <c r="J28" s="9"/>
    </row>
    <row r="29" spans="1:10" x14ac:dyDescent="0.2">
      <c r="A29" s="9"/>
      <c r="B29" s="9"/>
      <c r="C29" s="9"/>
      <c r="D29" s="9"/>
      <c r="E29" s="9"/>
      <c r="F29" s="9"/>
      <c r="G29" s="9"/>
      <c r="H29" s="9"/>
      <c r="I29" s="9"/>
      <c r="J29" s="9"/>
    </row>
    <row r="30" spans="1:10" x14ac:dyDescent="0.2">
      <c r="A30" s="9"/>
      <c r="B30" s="9"/>
      <c r="C30" s="9"/>
      <c r="D30" s="9"/>
      <c r="E30" s="9"/>
      <c r="F30" s="9"/>
      <c r="G30" s="9"/>
      <c r="H30" s="9"/>
      <c r="I30" s="9"/>
      <c r="J30" s="9"/>
    </row>
    <row r="31" spans="1:10" x14ac:dyDescent="0.2">
      <c r="A31" s="9"/>
      <c r="B31" s="9"/>
      <c r="C31" s="9"/>
      <c r="D31" s="9"/>
      <c r="E31" s="9"/>
      <c r="F31" s="9"/>
      <c r="G31" s="9"/>
      <c r="H31" s="9"/>
      <c r="I31" s="9"/>
      <c r="J31" s="9"/>
    </row>
    <row r="32" spans="1:10" x14ac:dyDescent="0.2">
      <c r="A32" s="9"/>
      <c r="B32" s="9"/>
      <c r="C32" s="9"/>
      <c r="D32" s="9"/>
      <c r="E32" s="9"/>
      <c r="F32" s="9"/>
      <c r="G32" s="9"/>
      <c r="H32" s="9"/>
      <c r="I32" s="9"/>
      <c r="J32" s="9"/>
    </row>
    <row r="33" spans="1:10" x14ac:dyDescent="0.2">
      <c r="A33" s="9"/>
      <c r="B33" s="9"/>
      <c r="C33" s="9"/>
      <c r="D33" s="9"/>
      <c r="E33" s="9"/>
      <c r="F33" s="9"/>
      <c r="G33" s="9"/>
      <c r="H33" s="9"/>
      <c r="I33" s="9"/>
      <c r="J33" s="9"/>
    </row>
    <row r="34" spans="1:10" x14ac:dyDescent="0.2">
      <c r="A34" s="9"/>
      <c r="B34" s="9"/>
      <c r="C34" s="9"/>
      <c r="D34" s="9"/>
      <c r="E34" s="9"/>
      <c r="F34" s="9"/>
      <c r="G34" s="9"/>
      <c r="H34" s="9"/>
      <c r="I34" s="9"/>
      <c r="J34" s="9"/>
    </row>
    <row r="35" spans="1:10" x14ac:dyDescent="0.2">
      <c r="A35" s="9"/>
      <c r="B35" s="9"/>
      <c r="C35" s="9"/>
      <c r="D35" s="9"/>
      <c r="E35" s="9"/>
      <c r="F35" s="9"/>
      <c r="G35" s="9"/>
      <c r="H35" s="9"/>
      <c r="I35" s="9"/>
      <c r="J35" s="9"/>
    </row>
    <row r="36" spans="1:10" x14ac:dyDescent="0.2">
      <c r="A36" s="9"/>
      <c r="B36" s="9"/>
      <c r="C36" s="9"/>
      <c r="D36" s="9"/>
      <c r="E36" s="9"/>
      <c r="F36" s="9"/>
      <c r="G36" s="9"/>
      <c r="H36" s="9"/>
      <c r="I36" s="9"/>
      <c r="J36" s="9"/>
    </row>
    <row r="37" spans="1:10" x14ac:dyDescent="0.2">
      <c r="A37" s="9"/>
      <c r="B37" s="9"/>
      <c r="C37" s="9"/>
      <c r="D37" s="9"/>
      <c r="E37" s="9"/>
      <c r="F37" s="9"/>
      <c r="G37" s="9"/>
      <c r="H37" s="9"/>
      <c r="I37" s="9"/>
      <c r="J37" s="9"/>
    </row>
    <row r="38" spans="1:10" x14ac:dyDescent="0.2">
      <c r="A38" s="9"/>
      <c r="B38" s="9"/>
      <c r="C38" s="9"/>
      <c r="D38" s="9"/>
      <c r="E38" s="9"/>
      <c r="F38" s="9"/>
      <c r="G38" s="9"/>
      <c r="H38" s="9"/>
      <c r="I38" s="9"/>
      <c r="J38" s="9"/>
    </row>
    <row r="39" spans="1:10" x14ac:dyDescent="0.2">
      <c r="A39" s="9"/>
      <c r="B39" s="9"/>
      <c r="C39" s="9"/>
      <c r="D39" s="9"/>
      <c r="E39" s="9"/>
      <c r="F39" s="9"/>
      <c r="G39" s="9"/>
      <c r="H39" s="9"/>
      <c r="I39" s="9"/>
      <c r="J39" s="9"/>
    </row>
    <row r="40" spans="1:10" x14ac:dyDescent="0.2">
      <c r="A40" s="9"/>
      <c r="B40" s="9"/>
      <c r="C40" s="9"/>
      <c r="D40" s="9"/>
      <c r="E40" s="9"/>
      <c r="F40" s="9"/>
      <c r="G40" s="9"/>
      <c r="H40" s="9"/>
      <c r="I40" s="9"/>
      <c r="J40" s="9"/>
    </row>
    <row r="41" spans="1:10" x14ac:dyDescent="0.2">
      <c r="B41" s="9"/>
      <c r="C41" s="9"/>
      <c r="D41" s="9"/>
      <c r="E41" s="9"/>
      <c r="F41" s="9"/>
      <c r="G41" s="9"/>
      <c r="H41" s="9"/>
      <c r="I41" s="9"/>
      <c r="J41" s="9"/>
    </row>
  </sheetData>
  <sheetProtection password="B6D9" sheet="1" objects="1" scenarios="1"/>
  <mergeCells count="10">
    <mergeCell ref="E3:F3"/>
    <mergeCell ref="E15:E16"/>
    <mergeCell ref="F15:F16"/>
    <mergeCell ref="E11:F11"/>
    <mergeCell ref="C4:F4"/>
    <mergeCell ref="D5:F5"/>
    <mergeCell ref="D6:F6"/>
    <mergeCell ref="D7:F7"/>
    <mergeCell ref="D8:F8"/>
    <mergeCell ref="E13:F13"/>
  </mergeCells>
  <pageMargins left="0.7" right="0.7" top="0.75" bottom="0.75" header="0.3" footer="0.3"/>
  <pageSetup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34"/>
  <sheetViews>
    <sheetView view="pageBreakPreview" topLeftCell="A30" zoomScaleNormal="100" zoomScaleSheetLayoutView="100" workbookViewId="0">
      <selection activeCell="H41" sqref="H41"/>
    </sheetView>
  </sheetViews>
  <sheetFormatPr baseColWidth="10" defaultRowHeight="12.75" x14ac:dyDescent="0.2"/>
  <cols>
    <col min="1" max="1" width="11.42578125" style="4"/>
    <col min="2" max="2" width="15.85546875" style="4" customWidth="1"/>
    <col min="3" max="3" width="32.28515625" style="4" customWidth="1"/>
    <col min="4" max="4" width="21.28515625" style="4" customWidth="1"/>
    <col min="5" max="5" width="19.28515625" style="4" customWidth="1"/>
    <col min="6" max="6" width="17.85546875" style="4" customWidth="1"/>
    <col min="7" max="7" width="17.42578125" style="4" customWidth="1"/>
    <col min="8" max="8" width="22.5703125" style="4" customWidth="1"/>
    <col min="9" max="9" width="14.42578125" style="4" bestFit="1" customWidth="1"/>
    <col min="10" max="10" width="3.140625" style="4" bestFit="1" customWidth="1"/>
    <col min="11" max="11" width="21.42578125" style="4" customWidth="1"/>
    <col min="12" max="12" width="18.5703125" style="4" customWidth="1"/>
    <col min="13" max="13" width="14.5703125" style="4" customWidth="1"/>
    <col min="14" max="16384" width="11.42578125" style="4"/>
  </cols>
  <sheetData>
    <row r="1" spans="1:12" s="257" customFormat="1" ht="30.75" customHeight="1" x14ac:dyDescent="0.2">
      <c r="B1" s="345" t="s">
        <v>107</v>
      </c>
      <c r="C1" s="345"/>
      <c r="D1" s="345"/>
      <c r="E1" s="345"/>
    </row>
    <row r="2" spans="1:12" s="253" customFormat="1" x14ac:dyDescent="0.2">
      <c r="B2" s="254" t="s">
        <v>108</v>
      </c>
      <c r="C2" s="255" t="s">
        <v>109</v>
      </c>
      <c r="D2" s="254" t="s">
        <v>110</v>
      </c>
      <c r="E2" s="256">
        <v>1</v>
      </c>
    </row>
    <row r="3" spans="1:12" s="9" customFormat="1" x14ac:dyDescent="0.2"/>
    <row r="4" spans="1:12" s="9" customFormat="1" x14ac:dyDescent="0.2"/>
    <row r="5" spans="1:12" ht="20.25" customHeight="1" thickBot="1" x14ac:dyDescent="0.35">
      <c r="A5" s="9"/>
      <c r="B5" s="313" t="s">
        <v>78</v>
      </c>
      <c r="C5" s="313"/>
      <c r="D5" s="313"/>
      <c r="E5" s="313"/>
      <c r="F5" s="313"/>
      <c r="G5" s="313"/>
      <c r="H5" s="313"/>
      <c r="I5" s="87"/>
      <c r="J5" s="87"/>
      <c r="K5" s="87"/>
      <c r="L5" s="87"/>
    </row>
    <row r="6" spans="1:12" ht="19.5" customHeight="1" thickBot="1" x14ac:dyDescent="0.35">
      <c r="A6" s="9"/>
      <c r="B6" s="92" t="s">
        <v>15</v>
      </c>
      <c r="C6" s="93"/>
      <c r="D6" s="94" t="str">
        <f>'K DEL PROCESO'!D5:F5</f>
        <v>XXXXX</v>
      </c>
      <c r="E6" s="93"/>
      <c r="F6" s="93"/>
      <c r="G6" s="93"/>
      <c r="H6" s="95"/>
      <c r="I6" s="87"/>
      <c r="J6" s="87"/>
      <c r="K6" s="87"/>
      <c r="L6" s="87"/>
    </row>
    <row r="7" spans="1:12" ht="13.5" customHeight="1" x14ac:dyDescent="0.3">
      <c r="A7" s="9"/>
      <c r="B7" s="114" t="s">
        <v>22</v>
      </c>
      <c r="C7" s="115"/>
      <c r="D7" s="116"/>
      <c r="E7" s="314">
        <f>IF(C11&lt;=12,C9-E9,((C9-E9)/C11)*12)</f>
        <v>221393576</v>
      </c>
      <c r="F7" s="314"/>
      <c r="G7" s="314"/>
      <c r="H7" s="315"/>
      <c r="I7" s="87"/>
      <c r="J7" s="87"/>
      <c r="K7" s="87"/>
      <c r="L7" s="87"/>
    </row>
    <row r="8" spans="1:12" ht="13.5" customHeight="1" x14ac:dyDescent="0.2">
      <c r="A8" s="9"/>
      <c r="B8" s="117"/>
      <c r="C8" s="118"/>
      <c r="D8" s="119"/>
      <c r="E8" s="119"/>
      <c r="F8" s="119"/>
      <c r="G8" s="119"/>
      <c r="H8" s="120"/>
      <c r="I8" s="87"/>
      <c r="J8" s="87"/>
      <c r="K8" s="87"/>
      <c r="L8" s="87"/>
    </row>
    <row r="9" spans="1:12" ht="13.5" customHeight="1" x14ac:dyDescent="0.2">
      <c r="A9" s="9"/>
      <c r="B9" s="96" t="s">
        <v>23</v>
      </c>
      <c r="C9" s="121">
        <f>'K DEL PROCESO'!D6</f>
        <v>221393576</v>
      </c>
      <c r="D9" s="100" t="s">
        <v>102</v>
      </c>
      <c r="E9" s="122">
        <f>C9*'K DEL PROCESO'!D7</f>
        <v>0</v>
      </c>
      <c r="F9" s="122"/>
      <c r="G9" s="122"/>
      <c r="H9" s="98"/>
      <c r="I9" s="87"/>
      <c r="J9" s="87"/>
      <c r="K9" s="87"/>
      <c r="L9" s="87"/>
    </row>
    <row r="10" spans="1:12" ht="20.25" customHeight="1" x14ac:dyDescent="0.2">
      <c r="A10" s="9"/>
      <c r="B10" s="96"/>
      <c r="C10" s="121"/>
      <c r="D10" s="100"/>
      <c r="E10" s="122"/>
      <c r="F10" s="122"/>
      <c r="G10" s="122"/>
      <c r="H10" s="98"/>
      <c r="I10" s="87"/>
      <c r="J10" s="87"/>
      <c r="K10" s="87"/>
      <c r="L10" s="87"/>
    </row>
    <row r="11" spans="1:12" ht="15.75" customHeight="1" x14ac:dyDescent="0.2">
      <c r="A11" s="9"/>
      <c r="B11" s="96" t="s">
        <v>26</v>
      </c>
      <c r="C11" s="100">
        <f>'K DEL PROCESO'!D8</f>
        <v>1</v>
      </c>
      <c r="D11" s="97" t="s">
        <v>37</v>
      </c>
      <c r="E11" s="316" t="s">
        <v>62</v>
      </c>
      <c r="F11" s="165"/>
      <c r="G11" s="165"/>
      <c r="H11" s="318" t="str">
        <f>IF(H23="","",IF(H23&gt;=E7,"CUMPLE","NO CUMPLE"))</f>
        <v/>
      </c>
      <c r="I11" s="87"/>
      <c r="J11" s="87"/>
      <c r="K11" s="87"/>
      <c r="L11" s="87"/>
    </row>
    <row r="12" spans="1:12" ht="21.75" customHeight="1" thickBot="1" x14ac:dyDescent="0.25">
      <c r="A12" s="9"/>
      <c r="B12" s="123"/>
      <c r="C12" s="124"/>
      <c r="D12" s="124"/>
      <c r="E12" s="317"/>
      <c r="F12" s="166"/>
      <c r="G12" s="166"/>
      <c r="H12" s="319"/>
      <c r="I12" s="87"/>
      <c r="J12" s="87"/>
      <c r="K12" s="87"/>
      <c r="L12" s="87"/>
    </row>
    <row r="13" spans="1:12" ht="23.25" customHeight="1" x14ac:dyDescent="0.25">
      <c r="A13" s="9"/>
      <c r="B13" s="323" t="s">
        <v>63</v>
      </c>
      <c r="C13" s="324"/>
      <c r="D13" s="325"/>
      <c r="E13" s="325"/>
      <c r="F13" s="326"/>
      <c r="G13" s="326"/>
      <c r="H13" s="327"/>
      <c r="I13" s="87"/>
      <c r="J13" s="87"/>
      <c r="K13" s="87"/>
      <c r="L13" s="87"/>
    </row>
    <row r="14" spans="1:12" ht="18" customHeight="1" x14ac:dyDescent="0.2">
      <c r="A14" s="9"/>
      <c r="B14" s="80" t="s">
        <v>73</v>
      </c>
      <c r="C14" s="339"/>
      <c r="D14" s="339"/>
      <c r="E14" s="339"/>
      <c r="F14" s="167"/>
      <c r="G14" s="167"/>
      <c r="H14" s="206"/>
      <c r="I14" s="87"/>
      <c r="J14" s="87"/>
      <c r="K14" s="87"/>
      <c r="L14" s="87"/>
    </row>
    <row r="15" spans="1:12" ht="21.75" thickBot="1" x14ac:dyDescent="0.4">
      <c r="A15" s="9"/>
      <c r="B15" s="75" t="s">
        <v>43</v>
      </c>
      <c r="C15" s="150"/>
      <c r="D15" s="68"/>
      <c r="E15" s="68"/>
      <c r="F15" s="68"/>
      <c r="G15" s="68"/>
      <c r="H15" s="69"/>
      <c r="I15" s="88"/>
      <c r="J15" s="88"/>
      <c r="K15" s="88"/>
      <c r="L15" s="88"/>
    </row>
    <row r="16" spans="1:12" ht="13.5" thickBot="1" x14ac:dyDescent="0.25">
      <c r="A16" s="9"/>
      <c r="B16" s="130"/>
      <c r="C16" s="131"/>
      <c r="D16" s="131" t="s">
        <v>20</v>
      </c>
      <c r="E16" s="131" t="s">
        <v>50</v>
      </c>
      <c r="F16" s="131"/>
      <c r="G16" s="131"/>
      <c r="H16" s="131" t="s">
        <v>25</v>
      </c>
      <c r="I16" s="89"/>
      <c r="J16" s="89"/>
      <c r="K16" s="89"/>
      <c r="L16" s="89"/>
    </row>
    <row r="17" spans="1:12" ht="15" customHeight="1" x14ac:dyDescent="0.2">
      <c r="A17" s="9"/>
      <c r="B17" s="127"/>
      <c r="C17" s="128"/>
      <c r="D17" s="128"/>
      <c r="E17" s="128"/>
      <c r="F17" s="128"/>
      <c r="G17" s="128"/>
      <c r="H17" s="129"/>
      <c r="I17" s="89"/>
      <c r="J17" s="89"/>
      <c r="K17" s="89"/>
      <c r="L17" s="89"/>
    </row>
    <row r="18" spans="1:12" x14ac:dyDescent="0.2">
      <c r="A18" s="9"/>
      <c r="B18" s="96" t="s">
        <v>27</v>
      </c>
      <c r="C18" s="97" t="s">
        <v>91</v>
      </c>
      <c r="D18" s="97">
        <v>0</v>
      </c>
      <c r="E18" s="132">
        <f>C33</f>
        <v>0</v>
      </c>
      <c r="F18" s="132"/>
      <c r="G18" s="132"/>
      <c r="H18" s="133">
        <f>E33</f>
        <v>0</v>
      </c>
      <c r="I18" s="55"/>
    </row>
    <row r="19" spans="1:12" x14ac:dyDescent="0.2">
      <c r="A19" s="9"/>
      <c r="B19" s="96" t="s">
        <v>8</v>
      </c>
      <c r="C19" s="97" t="s">
        <v>61</v>
      </c>
      <c r="D19" s="97">
        <v>40</v>
      </c>
      <c r="E19" s="97" t="str">
        <f>E110</f>
        <v/>
      </c>
      <c r="F19" s="97"/>
      <c r="G19" s="97"/>
      <c r="H19" s="98" t="str">
        <f>H111</f>
        <v/>
      </c>
      <c r="I19" s="55"/>
    </row>
    <row r="20" spans="1:12" ht="15" customHeight="1" x14ac:dyDescent="0.2">
      <c r="A20" s="9"/>
      <c r="B20" s="96" t="s">
        <v>18</v>
      </c>
      <c r="C20" s="97" t="s">
        <v>92</v>
      </c>
      <c r="D20" s="97">
        <v>40</v>
      </c>
      <c r="E20" s="134" t="str">
        <f>E98</f>
        <v/>
      </c>
      <c r="F20" s="134"/>
      <c r="G20" s="134"/>
      <c r="H20" s="98" t="str">
        <f>H98</f>
        <v/>
      </c>
      <c r="I20" s="55"/>
    </row>
    <row r="21" spans="1:12" ht="15" customHeight="1" x14ac:dyDescent="0.2">
      <c r="A21" s="9"/>
      <c r="B21" s="96" t="s">
        <v>16</v>
      </c>
      <c r="C21" s="97" t="s">
        <v>17</v>
      </c>
      <c r="D21" s="97">
        <v>120</v>
      </c>
      <c r="E21" s="159" t="str">
        <f>D39</f>
        <v/>
      </c>
      <c r="F21" s="159"/>
      <c r="G21" s="159"/>
      <c r="H21" s="144" t="str">
        <f>H39</f>
        <v/>
      </c>
      <c r="I21" s="55"/>
    </row>
    <row r="22" spans="1:12" ht="15" customHeight="1" x14ac:dyDescent="0.2">
      <c r="A22" s="9"/>
      <c r="B22" s="96" t="s">
        <v>9</v>
      </c>
      <c r="C22" s="97" t="s">
        <v>93</v>
      </c>
      <c r="D22" s="97">
        <v>0</v>
      </c>
      <c r="E22" s="145">
        <f>H114</f>
        <v>0</v>
      </c>
      <c r="F22" s="145"/>
      <c r="G22" s="145"/>
      <c r="H22" s="133">
        <f>E22</f>
        <v>0</v>
      </c>
      <c r="I22" s="55"/>
    </row>
    <row r="23" spans="1:12" x14ac:dyDescent="0.2">
      <c r="A23" s="9"/>
      <c r="B23" s="101" t="s">
        <v>94</v>
      </c>
      <c r="C23" s="97"/>
      <c r="D23" s="97" t="s">
        <v>10</v>
      </c>
      <c r="E23" s="135" t="s">
        <v>11</v>
      </c>
      <c r="F23" s="135"/>
      <c r="G23" s="135"/>
      <c r="H23" s="136" t="str">
        <f>IF(SUM(H18:H22)=0,"",H18*((H21+H19+H20)/100)-E22)</f>
        <v/>
      </c>
      <c r="I23" s="55"/>
    </row>
    <row r="24" spans="1:12" x14ac:dyDescent="0.2">
      <c r="A24" s="9"/>
      <c r="B24" s="96"/>
      <c r="C24" s="97"/>
      <c r="D24" s="97"/>
      <c r="E24" s="97"/>
      <c r="F24" s="97"/>
      <c r="G24" s="97"/>
      <c r="H24" s="98"/>
      <c r="I24" s="89"/>
      <c r="J24" s="89"/>
      <c r="K24" s="89"/>
      <c r="L24" s="89"/>
    </row>
    <row r="25" spans="1:12" x14ac:dyDescent="0.2">
      <c r="A25" s="9"/>
      <c r="B25" s="101"/>
      <c r="C25" s="146"/>
      <c r="D25" s="97"/>
      <c r="E25" s="99"/>
      <c r="F25" s="99"/>
      <c r="G25" s="99"/>
      <c r="H25" s="98"/>
      <c r="I25" s="89"/>
      <c r="J25" s="89"/>
      <c r="K25" s="89"/>
      <c r="L25" s="89"/>
    </row>
    <row r="26" spans="1:12" ht="13.5" thickBot="1" x14ac:dyDescent="0.25">
      <c r="A26" s="9"/>
      <c r="B26" s="147" t="s">
        <v>21</v>
      </c>
      <c r="C26" s="148" t="s">
        <v>29</v>
      </c>
      <c r="D26" s="149"/>
      <c r="E26" s="149"/>
      <c r="F26" s="149"/>
      <c r="G26" s="149"/>
      <c r="H26" s="109"/>
      <c r="I26" s="89"/>
      <c r="J26" s="89"/>
      <c r="K26" s="89"/>
      <c r="L26" s="89"/>
    </row>
    <row r="27" spans="1:12" ht="13.5" thickBot="1" x14ac:dyDescent="0.25">
      <c r="A27" s="9"/>
      <c r="B27" s="45"/>
      <c r="C27" s="79"/>
      <c r="D27" s="9"/>
      <c r="E27" s="9"/>
      <c r="F27" s="9"/>
      <c r="G27" s="9"/>
      <c r="H27" s="9"/>
    </row>
    <row r="28" spans="1:12" x14ac:dyDescent="0.2">
      <c r="A28" s="9"/>
      <c r="B28" s="127"/>
      <c r="C28" s="128"/>
      <c r="D28" s="128" t="s">
        <v>34</v>
      </c>
      <c r="E28" s="137">
        <v>125000</v>
      </c>
      <c r="F28" s="137"/>
      <c r="G28" s="137"/>
      <c r="H28" s="129"/>
    </row>
    <row r="29" spans="1:12" ht="15.75" x14ac:dyDescent="0.25">
      <c r="A29" s="9"/>
      <c r="B29" s="113" t="s">
        <v>32</v>
      </c>
      <c r="C29" s="97"/>
      <c r="D29" s="97" t="s">
        <v>30</v>
      </c>
      <c r="E29" s="245"/>
      <c r="F29" s="138"/>
      <c r="G29" s="138"/>
      <c r="H29" s="98"/>
    </row>
    <row r="30" spans="1:12" ht="13.5" thickBot="1" x14ac:dyDescent="0.25">
      <c r="A30" s="9"/>
      <c r="B30" s="96"/>
      <c r="C30" s="97"/>
      <c r="D30" s="97" t="s">
        <v>31</v>
      </c>
      <c r="E30" s="138">
        <f>E28*E29</f>
        <v>0</v>
      </c>
      <c r="F30" s="138"/>
      <c r="G30" s="138"/>
      <c r="H30" s="98"/>
    </row>
    <row r="31" spans="1:12" ht="15" x14ac:dyDescent="0.25">
      <c r="A31" s="9"/>
      <c r="B31" s="340" t="s">
        <v>85</v>
      </c>
      <c r="C31" s="341"/>
      <c r="D31" s="341"/>
      <c r="E31" s="341"/>
      <c r="F31" s="341"/>
      <c r="G31" s="341"/>
      <c r="H31" s="342"/>
    </row>
    <row r="32" spans="1:12" x14ac:dyDescent="0.2">
      <c r="A32" s="9"/>
      <c r="B32" s="36" t="s">
        <v>40</v>
      </c>
      <c r="C32" s="37" t="s">
        <v>41</v>
      </c>
      <c r="D32" s="38"/>
      <c r="E32" s="106"/>
      <c r="F32" s="169"/>
      <c r="G32" s="169"/>
      <c r="H32" s="107"/>
    </row>
    <row r="33" spans="1:8" ht="15.75" x14ac:dyDescent="0.25">
      <c r="A33" s="9"/>
      <c r="B33" s="225"/>
      <c r="C33" s="226"/>
      <c r="D33" s="110" t="s">
        <v>33</v>
      </c>
      <c r="E33" s="320">
        <f>IF(C33=0,0,IF(C33&lt;=E30,E30,C33))</f>
        <v>0</v>
      </c>
      <c r="F33" s="321"/>
      <c r="G33" s="321"/>
      <c r="H33" s="322"/>
    </row>
    <row r="34" spans="1:8" ht="13.5" thickBot="1" x14ac:dyDescent="0.25">
      <c r="A34" s="9"/>
      <c r="B34" s="33"/>
      <c r="C34" s="34"/>
      <c r="D34" s="35"/>
      <c r="E34" s="108"/>
      <c r="F34" s="149"/>
      <c r="G34" s="149"/>
      <c r="H34" s="109"/>
    </row>
    <row r="35" spans="1:8" x14ac:dyDescent="0.2">
      <c r="A35" s="9"/>
      <c r="B35" s="9"/>
      <c r="C35" s="9"/>
      <c r="D35" s="9"/>
      <c r="E35" s="9"/>
      <c r="F35" s="9"/>
      <c r="G35" s="9"/>
      <c r="H35" s="9"/>
    </row>
    <row r="36" spans="1:8" ht="15.75" x14ac:dyDescent="0.25">
      <c r="A36" s="9"/>
      <c r="B36" s="12" t="s">
        <v>35</v>
      </c>
      <c r="C36" s="343" t="s">
        <v>36</v>
      </c>
      <c r="D36" s="343"/>
      <c r="E36" s="343"/>
      <c r="F36" s="343"/>
      <c r="G36" s="343"/>
      <c r="H36" s="343"/>
    </row>
    <row r="37" spans="1:8" x14ac:dyDescent="0.2">
      <c r="A37" s="9"/>
      <c r="B37" s="344" t="s">
        <v>52</v>
      </c>
      <c r="C37" s="344"/>
      <c r="D37" s="344"/>
      <c r="E37" s="344"/>
      <c r="F37" s="344"/>
      <c r="G37" s="344"/>
      <c r="H37" s="344"/>
    </row>
    <row r="38" spans="1:8" x14ac:dyDescent="0.2">
      <c r="A38" s="9"/>
      <c r="B38" s="344"/>
      <c r="C38" s="344"/>
      <c r="D38" s="344"/>
      <c r="E38" s="344"/>
      <c r="F38" s="344"/>
      <c r="G38" s="344"/>
      <c r="H38" s="344"/>
    </row>
    <row r="39" spans="1:8" ht="18.75" x14ac:dyDescent="0.25">
      <c r="A39" s="9"/>
      <c r="B39" s="83"/>
      <c r="C39" s="12" t="s">
        <v>35</v>
      </c>
      <c r="D39" s="39" t="str">
        <f>IF(F90=0,"",F90/((C9/737717)*C15))</f>
        <v/>
      </c>
      <c r="E39" s="82" t="s">
        <v>44</v>
      </c>
      <c r="F39" s="82"/>
      <c r="G39" s="82"/>
      <c r="H39" s="40" t="str">
        <f>IF(D39="","",IF(AND(D39&gt;0,D39&lt;=3),60,IF(AND(D39&gt;3,D39&lt;=6),80,IF(AND(D39&gt;6,D39&lt;=10),100,IF(D39&gt;10,120,0)))))</f>
        <v/>
      </c>
    </row>
    <row r="40" spans="1:8" x14ac:dyDescent="0.2">
      <c r="A40" s="9"/>
      <c r="B40" s="83"/>
      <c r="C40" s="83"/>
      <c r="D40" s="83"/>
      <c r="E40" s="83"/>
      <c r="F40" s="83"/>
      <c r="G40" s="83"/>
      <c r="H40" s="83"/>
    </row>
    <row r="41" spans="1:8" ht="15" x14ac:dyDescent="0.25">
      <c r="A41" s="9"/>
      <c r="B41" s="262" t="s">
        <v>97</v>
      </c>
      <c r="C41" s="262" t="s">
        <v>112</v>
      </c>
      <c r="D41" s="262" t="s">
        <v>38</v>
      </c>
      <c r="E41" s="263" t="s">
        <v>113</v>
      </c>
      <c r="F41" s="262" t="s">
        <v>106</v>
      </c>
      <c r="G41" s="262" t="s">
        <v>43</v>
      </c>
      <c r="H41" s="264" t="s">
        <v>114</v>
      </c>
    </row>
    <row r="42" spans="1:8" x14ac:dyDescent="0.2">
      <c r="B42" s="265"/>
      <c r="C42" s="140"/>
      <c r="D42" s="202"/>
      <c r="E42" s="70"/>
      <c r="F42" s="141"/>
      <c r="G42" s="266"/>
      <c r="H42" s="267"/>
    </row>
    <row r="43" spans="1:8" x14ac:dyDescent="0.2">
      <c r="B43" s="265"/>
      <c r="C43" s="140"/>
      <c r="D43" s="202"/>
      <c r="E43" s="70"/>
      <c r="F43" s="141"/>
      <c r="G43" s="266"/>
      <c r="H43" s="267"/>
    </row>
    <row r="44" spans="1:8" x14ac:dyDescent="0.2">
      <c r="B44" s="265"/>
      <c r="C44" s="140"/>
      <c r="D44" s="202"/>
      <c r="E44" s="70"/>
      <c r="F44" s="141"/>
      <c r="G44" s="266"/>
      <c r="H44" s="267"/>
    </row>
    <row r="45" spans="1:8" x14ac:dyDescent="0.2">
      <c r="B45" s="265"/>
      <c r="C45" s="140"/>
      <c r="D45" s="202"/>
      <c r="E45" s="70"/>
      <c r="F45" s="141"/>
      <c r="G45" s="266"/>
      <c r="H45" s="267"/>
    </row>
    <row r="46" spans="1:8" x14ac:dyDescent="0.2">
      <c r="B46" s="265"/>
      <c r="C46" s="140"/>
      <c r="D46" s="202"/>
      <c r="E46" s="70"/>
      <c r="F46" s="141"/>
      <c r="G46" s="266"/>
      <c r="H46" s="267"/>
    </row>
    <row r="47" spans="1:8" x14ac:dyDescent="0.2">
      <c r="B47" s="265"/>
      <c r="C47" s="140"/>
      <c r="D47" s="202"/>
      <c r="E47" s="70"/>
      <c r="F47" s="141"/>
      <c r="G47" s="266"/>
      <c r="H47" s="267"/>
    </row>
    <row r="48" spans="1:8" x14ac:dyDescent="0.2">
      <c r="B48" s="265"/>
      <c r="C48" s="140"/>
      <c r="D48" s="202"/>
      <c r="E48" s="70"/>
      <c r="F48" s="141"/>
      <c r="G48" s="266"/>
      <c r="H48" s="267"/>
    </row>
    <row r="49" spans="2:8" x14ac:dyDescent="0.2">
      <c r="B49" s="265"/>
      <c r="C49" s="140"/>
      <c r="D49" s="202"/>
      <c r="E49" s="70"/>
      <c r="F49" s="141"/>
      <c r="G49" s="266"/>
      <c r="H49" s="267"/>
    </row>
    <row r="50" spans="2:8" x14ac:dyDescent="0.2">
      <c r="B50" s="265"/>
      <c r="C50" s="140"/>
      <c r="D50" s="202"/>
      <c r="E50" s="70"/>
      <c r="F50" s="141"/>
      <c r="G50" s="266"/>
      <c r="H50" s="267"/>
    </row>
    <row r="51" spans="2:8" x14ac:dyDescent="0.2">
      <c r="B51" s="265"/>
      <c r="C51" s="140"/>
      <c r="D51" s="202"/>
      <c r="E51" s="70"/>
      <c r="F51" s="141"/>
      <c r="G51" s="266"/>
      <c r="H51" s="267"/>
    </row>
    <row r="52" spans="2:8" x14ac:dyDescent="0.2">
      <c r="B52" s="265"/>
      <c r="C52" s="140"/>
      <c r="D52" s="202"/>
      <c r="E52" s="70"/>
      <c r="F52" s="141"/>
      <c r="G52" s="266"/>
      <c r="H52" s="267"/>
    </row>
    <row r="53" spans="2:8" x14ac:dyDescent="0.2">
      <c r="B53" s="265"/>
      <c r="C53" s="140"/>
      <c r="D53" s="202"/>
      <c r="E53" s="70"/>
      <c r="F53" s="141"/>
      <c r="G53" s="266"/>
      <c r="H53" s="267"/>
    </row>
    <row r="54" spans="2:8" x14ac:dyDescent="0.2">
      <c r="B54" s="265"/>
      <c r="C54" s="140"/>
      <c r="D54" s="202"/>
      <c r="E54" s="70"/>
      <c r="F54" s="141"/>
      <c r="G54" s="266"/>
      <c r="H54" s="267"/>
    </row>
    <row r="55" spans="2:8" x14ac:dyDescent="0.2">
      <c r="B55" s="265"/>
      <c r="C55" s="140"/>
      <c r="D55" s="202"/>
      <c r="E55" s="70"/>
      <c r="F55" s="141"/>
      <c r="G55" s="266"/>
      <c r="H55" s="267"/>
    </row>
    <row r="56" spans="2:8" x14ac:dyDescent="0.2">
      <c r="B56" s="265"/>
      <c r="C56" s="140"/>
      <c r="D56" s="202"/>
      <c r="E56" s="70"/>
      <c r="F56" s="141"/>
      <c r="G56" s="266"/>
      <c r="H56" s="267"/>
    </row>
    <row r="57" spans="2:8" x14ac:dyDescent="0.2">
      <c r="B57" s="265"/>
      <c r="C57" s="140"/>
      <c r="D57" s="202"/>
      <c r="E57" s="70"/>
      <c r="F57" s="141"/>
      <c r="G57" s="266"/>
      <c r="H57" s="267"/>
    </row>
    <row r="58" spans="2:8" x14ac:dyDescent="0.2">
      <c r="B58" s="265"/>
      <c r="C58" s="140"/>
      <c r="D58" s="202"/>
      <c r="E58" s="70"/>
      <c r="F58" s="141"/>
      <c r="G58" s="266"/>
      <c r="H58" s="267"/>
    </row>
    <row r="59" spans="2:8" x14ac:dyDescent="0.2">
      <c r="B59" s="265"/>
      <c r="C59" s="140"/>
      <c r="D59" s="202"/>
      <c r="E59" s="70"/>
      <c r="F59" s="141"/>
      <c r="G59" s="266"/>
      <c r="H59" s="267"/>
    </row>
    <row r="60" spans="2:8" x14ac:dyDescent="0.2">
      <c r="B60" s="265"/>
      <c r="C60" s="140"/>
      <c r="D60" s="202"/>
      <c r="E60" s="70"/>
      <c r="F60" s="141"/>
      <c r="G60" s="266"/>
      <c r="H60" s="267"/>
    </row>
    <row r="61" spans="2:8" x14ac:dyDescent="0.2">
      <c r="B61" s="265"/>
      <c r="C61" s="140"/>
      <c r="D61" s="202"/>
      <c r="E61" s="70"/>
      <c r="F61" s="141"/>
      <c r="G61" s="266"/>
      <c r="H61" s="267"/>
    </row>
    <row r="62" spans="2:8" x14ac:dyDescent="0.2">
      <c r="B62" s="265"/>
      <c r="C62" s="140"/>
      <c r="D62" s="202"/>
      <c r="E62" s="70"/>
      <c r="F62" s="141"/>
      <c r="G62" s="266"/>
      <c r="H62" s="267"/>
    </row>
    <row r="63" spans="2:8" x14ac:dyDescent="0.2">
      <c r="B63" s="265"/>
      <c r="C63" s="140"/>
      <c r="D63" s="202"/>
      <c r="E63" s="70"/>
      <c r="F63" s="141"/>
      <c r="G63" s="266"/>
      <c r="H63" s="267"/>
    </row>
    <row r="64" spans="2:8" x14ac:dyDescent="0.2">
      <c r="B64" s="265"/>
      <c r="C64" s="140"/>
      <c r="D64" s="202"/>
      <c r="E64" s="70"/>
      <c r="F64" s="141"/>
      <c r="G64" s="266"/>
      <c r="H64" s="267"/>
    </row>
    <row r="65" spans="2:8" x14ac:dyDescent="0.2">
      <c r="B65" s="265"/>
      <c r="C65" s="140"/>
      <c r="D65" s="202"/>
      <c r="E65" s="70"/>
      <c r="F65" s="141"/>
      <c r="G65" s="266"/>
      <c r="H65" s="267"/>
    </row>
    <row r="66" spans="2:8" x14ac:dyDescent="0.2">
      <c r="B66" s="265"/>
      <c r="C66" s="140"/>
      <c r="D66" s="202"/>
      <c r="E66" s="70"/>
      <c r="F66" s="141"/>
      <c r="G66" s="266"/>
      <c r="H66" s="267"/>
    </row>
    <row r="67" spans="2:8" x14ac:dyDescent="0.2">
      <c r="B67" s="265"/>
      <c r="C67" s="140"/>
      <c r="D67" s="202"/>
      <c r="E67" s="70"/>
      <c r="F67" s="141"/>
      <c r="G67" s="266"/>
      <c r="H67" s="267"/>
    </row>
    <row r="68" spans="2:8" x14ac:dyDescent="0.2">
      <c r="B68" s="265"/>
      <c r="C68" s="140"/>
      <c r="D68" s="202"/>
      <c r="E68" s="70"/>
      <c r="F68" s="141"/>
      <c r="G68" s="266"/>
      <c r="H68" s="267"/>
    </row>
    <row r="69" spans="2:8" ht="12.75" customHeight="1" x14ac:dyDescent="0.2">
      <c r="B69" s="265"/>
      <c r="C69" s="140"/>
      <c r="D69" s="202"/>
      <c r="E69" s="70"/>
      <c r="F69" s="141"/>
      <c r="G69" s="266"/>
      <c r="H69" s="267"/>
    </row>
    <row r="70" spans="2:8" ht="12.75" customHeight="1" x14ac:dyDescent="0.2">
      <c r="B70" s="265"/>
      <c r="C70" s="140"/>
      <c r="D70" s="202"/>
      <c r="E70" s="70"/>
      <c r="F70" s="141"/>
      <c r="G70" s="266"/>
      <c r="H70" s="267"/>
    </row>
    <row r="71" spans="2:8" x14ac:dyDescent="0.2">
      <c r="B71" s="265"/>
      <c r="C71" s="140"/>
      <c r="D71" s="202"/>
      <c r="E71" s="70"/>
      <c r="F71" s="141"/>
      <c r="G71" s="266"/>
      <c r="H71" s="267"/>
    </row>
    <row r="72" spans="2:8" x14ac:dyDescent="0.2">
      <c r="B72" s="265"/>
      <c r="C72" s="140"/>
      <c r="D72" s="202"/>
      <c r="E72" s="70"/>
      <c r="F72" s="141"/>
      <c r="G72" s="266"/>
      <c r="H72" s="267"/>
    </row>
    <row r="73" spans="2:8" x14ac:dyDescent="0.2">
      <c r="B73" s="265"/>
      <c r="C73" s="140"/>
      <c r="D73" s="202"/>
      <c r="E73" s="70"/>
      <c r="F73" s="141"/>
      <c r="G73" s="266"/>
      <c r="H73" s="267"/>
    </row>
    <row r="74" spans="2:8" x14ac:dyDescent="0.2">
      <c r="B74" s="265"/>
      <c r="C74" s="140"/>
      <c r="D74" s="202"/>
      <c r="E74" s="70"/>
      <c r="F74" s="141"/>
      <c r="G74" s="266"/>
      <c r="H74" s="267"/>
    </row>
    <row r="75" spans="2:8" x14ac:dyDescent="0.2">
      <c r="B75" s="265"/>
      <c r="C75" s="140"/>
      <c r="D75" s="202"/>
      <c r="E75" s="70"/>
      <c r="F75" s="141"/>
      <c r="G75" s="266"/>
      <c r="H75" s="267"/>
    </row>
    <row r="76" spans="2:8" x14ac:dyDescent="0.2">
      <c r="B76" s="265"/>
      <c r="C76" s="140"/>
      <c r="D76" s="202"/>
      <c r="E76" s="70"/>
      <c r="F76" s="141"/>
      <c r="G76" s="266"/>
      <c r="H76" s="267"/>
    </row>
    <row r="77" spans="2:8" x14ac:dyDescent="0.2">
      <c r="B77" s="265"/>
      <c r="C77" s="140"/>
      <c r="D77" s="202"/>
      <c r="E77" s="70"/>
      <c r="F77" s="141"/>
      <c r="G77" s="266"/>
      <c r="H77" s="267"/>
    </row>
    <row r="78" spans="2:8" x14ac:dyDescent="0.2">
      <c r="B78" s="265"/>
      <c r="C78" s="140"/>
      <c r="D78" s="202"/>
      <c r="E78" s="70"/>
      <c r="F78" s="141"/>
      <c r="G78" s="266"/>
      <c r="H78" s="267"/>
    </row>
    <row r="79" spans="2:8" x14ac:dyDescent="0.2">
      <c r="B79" s="265"/>
      <c r="C79" s="140"/>
      <c r="D79" s="202"/>
      <c r="E79" s="70"/>
      <c r="F79" s="141"/>
      <c r="G79" s="266"/>
      <c r="H79" s="267"/>
    </row>
    <row r="80" spans="2:8" x14ac:dyDescent="0.2">
      <c r="B80" s="265"/>
      <c r="C80" s="140"/>
      <c r="D80" s="202"/>
      <c r="E80" s="70"/>
      <c r="F80" s="141"/>
      <c r="G80" s="266"/>
      <c r="H80" s="267"/>
    </row>
    <row r="81" spans="2:11" x14ac:dyDescent="0.2">
      <c r="B81" s="265"/>
      <c r="C81" s="140"/>
      <c r="D81" s="202"/>
      <c r="E81" s="70"/>
      <c r="F81" s="141"/>
      <c r="G81" s="266"/>
      <c r="H81" s="267"/>
    </row>
    <row r="82" spans="2:11" x14ac:dyDescent="0.2">
      <c r="B82" s="265"/>
      <c r="C82" s="140"/>
      <c r="D82" s="202"/>
      <c r="E82" s="70"/>
      <c r="F82" s="141"/>
      <c r="G82" s="266"/>
      <c r="H82" s="267"/>
    </row>
    <row r="83" spans="2:11" x14ac:dyDescent="0.2">
      <c r="B83" s="265"/>
      <c r="C83" s="140"/>
      <c r="D83" s="202"/>
      <c r="E83" s="70"/>
      <c r="F83" s="141"/>
      <c r="G83" s="266"/>
      <c r="H83" s="267"/>
    </row>
    <row r="84" spans="2:11" ht="12" customHeight="1" x14ac:dyDescent="0.2">
      <c r="B84" s="265"/>
      <c r="C84" s="140"/>
      <c r="D84" s="202"/>
      <c r="E84" s="70"/>
      <c r="F84" s="141"/>
      <c r="G84" s="266"/>
      <c r="H84" s="267"/>
    </row>
    <row r="85" spans="2:11" x14ac:dyDescent="0.2">
      <c r="B85" s="265"/>
      <c r="C85" s="140"/>
      <c r="D85" s="202"/>
      <c r="E85" s="70"/>
      <c r="F85" s="141"/>
      <c r="G85" s="266"/>
      <c r="H85" s="267"/>
    </row>
    <row r="86" spans="2:11" x14ac:dyDescent="0.2">
      <c r="B86" s="265"/>
      <c r="C86" s="140"/>
      <c r="D86" s="202"/>
      <c r="E86" s="70"/>
      <c r="F86" s="141"/>
      <c r="G86" s="266"/>
      <c r="H86" s="267"/>
    </row>
    <row r="87" spans="2:11" x14ac:dyDescent="0.2">
      <c r="B87" s="265"/>
      <c r="C87" s="140"/>
      <c r="D87" s="202"/>
      <c r="E87" s="70"/>
      <c r="F87" s="141"/>
      <c r="G87" s="266"/>
      <c r="H87" s="267"/>
      <c r="J87" s="97"/>
    </row>
    <row r="88" spans="2:11" x14ac:dyDescent="0.2">
      <c r="B88" s="265"/>
      <c r="C88" s="140"/>
      <c r="D88" s="202"/>
      <c r="E88" s="70"/>
      <c r="F88" s="141"/>
      <c r="G88" s="266"/>
      <c r="H88" s="267"/>
      <c r="K88" s="90"/>
    </row>
    <row r="89" spans="2:11" x14ac:dyDescent="0.2">
      <c r="B89" s="265"/>
      <c r="C89" s="140"/>
      <c r="D89" s="202"/>
      <c r="E89" s="70"/>
      <c r="F89" s="141"/>
      <c r="G89" s="266"/>
      <c r="H89" s="267"/>
      <c r="K89" s="90"/>
    </row>
    <row r="90" spans="2:11" ht="15.75" x14ac:dyDescent="0.25">
      <c r="B90" s="268" t="s">
        <v>39</v>
      </c>
      <c r="C90" s="258"/>
      <c r="D90" s="70"/>
      <c r="E90" s="271">
        <f>SUM(E42:E89)</f>
        <v>0</v>
      </c>
      <c r="F90" s="259">
        <f>SUM(F42:F89)</f>
        <v>0</v>
      </c>
      <c r="G90" s="260"/>
      <c r="H90" s="261"/>
      <c r="K90" s="90"/>
    </row>
    <row r="91" spans="2:11" ht="15.75" x14ac:dyDescent="0.25">
      <c r="B91" s="44" t="s">
        <v>53</v>
      </c>
      <c r="C91" s="41"/>
      <c r="D91" s="42"/>
      <c r="E91" s="43"/>
      <c r="F91" s="43"/>
      <c r="G91" s="43"/>
      <c r="H91" s="42"/>
    </row>
    <row r="92" spans="2:11" ht="16.5" thickBot="1" x14ac:dyDescent="0.3">
      <c r="B92" s="41"/>
      <c r="C92" s="41"/>
      <c r="D92" s="42"/>
      <c r="E92" s="43"/>
      <c r="F92" s="43"/>
      <c r="G92" s="43"/>
      <c r="H92" s="42"/>
    </row>
    <row r="93" spans="2:11" x14ac:dyDescent="0.2">
      <c r="B93" s="50"/>
      <c r="C93" s="51"/>
      <c r="D93" s="51"/>
      <c r="E93" s="51"/>
      <c r="F93" s="51"/>
      <c r="G93" s="51"/>
      <c r="H93" s="52"/>
    </row>
    <row r="94" spans="2:11" ht="15.75" x14ac:dyDescent="0.25">
      <c r="B94" s="53" t="s">
        <v>45</v>
      </c>
      <c r="H94" s="54"/>
    </row>
    <row r="95" spans="2:11" x14ac:dyDescent="0.2">
      <c r="B95" s="55"/>
      <c r="H95" s="54"/>
    </row>
    <row r="96" spans="2:11" x14ac:dyDescent="0.2">
      <c r="B96" s="56" t="s">
        <v>21</v>
      </c>
      <c r="C96" s="4" t="s">
        <v>46</v>
      </c>
      <c r="H96" s="54"/>
    </row>
    <row r="97" spans="2:8" x14ac:dyDescent="0.2">
      <c r="B97" s="55"/>
      <c r="H97" s="57" t="s">
        <v>44</v>
      </c>
    </row>
    <row r="98" spans="2:8" ht="21" x14ac:dyDescent="0.2">
      <c r="B98" s="56" t="s">
        <v>47</v>
      </c>
      <c r="C98" s="227"/>
      <c r="D98" s="346" t="s">
        <v>49</v>
      </c>
      <c r="E98" s="347" t="str">
        <f>IF(AND(C98=0,C99=0),"",C98/C99)</f>
        <v/>
      </c>
      <c r="F98" s="164"/>
      <c r="G98" s="164"/>
      <c r="H98" s="295" t="str">
        <f>IF(E98="","",IF(AND(E98&gt;0,E98&lt;=0.5),20,IF(AND(E98&gt;0.5,E98&lt;=0.75),25,IF(AND(E98&gt;0.75,E98&lt;=1),30,IF(AND(E98&gt;1,E98&lt;1.5),35,IF(E98&gt;=1.5,40,0))))))</f>
        <v/>
      </c>
    </row>
    <row r="99" spans="2:8" ht="21" x14ac:dyDescent="0.2">
      <c r="B99" s="56" t="s">
        <v>48</v>
      </c>
      <c r="C99" s="227"/>
      <c r="D99" s="346"/>
      <c r="E99" s="347"/>
      <c r="F99" s="164"/>
      <c r="G99" s="164"/>
      <c r="H99" s="295"/>
    </row>
    <row r="100" spans="2:8" ht="13.5" thickBot="1" x14ac:dyDescent="0.25">
      <c r="B100" s="58"/>
      <c r="C100" s="59"/>
      <c r="D100" s="59"/>
      <c r="E100" s="59"/>
      <c r="F100" s="59"/>
      <c r="G100" s="59"/>
      <c r="H100" s="60"/>
    </row>
    <row r="102" spans="2:8" x14ac:dyDescent="0.2">
      <c r="B102" s="45" t="s">
        <v>57</v>
      </c>
    </row>
    <row r="103" spans="2:8" x14ac:dyDescent="0.2">
      <c r="B103" s="4" t="s">
        <v>51</v>
      </c>
    </row>
    <row r="104" spans="2:8" ht="13.5" thickBot="1" x14ac:dyDescent="0.25"/>
    <row r="105" spans="2:8" ht="13.5" thickBot="1" x14ac:dyDescent="0.25">
      <c r="B105" s="47" t="s">
        <v>54</v>
      </c>
      <c r="C105" s="48" t="s">
        <v>55</v>
      </c>
      <c r="D105" s="48" t="s">
        <v>56</v>
      </c>
      <c r="E105" s="48" t="s">
        <v>58</v>
      </c>
      <c r="F105" s="173" t="s">
        <v>105</v>
      </c>
      <c r="G105" s="173"/>
      <c r="H105" s="49" t="s">
        <v>59</v>
      </c>
    </row>
    <row r="106" spans="2:8" ht="13.5" thickBot="1" x14ac:dyDescent="0.25">
      <c r="B106" s="214"/>
      <c r="C106" s="228"/>
      <c r="D106" s="142"/>
      <c r="E106" s="229"/>
      <c r="F106" s="230"/>
      <c r="G106" s="194"/>
      <c r="H106" s="231"/>
    </row>
    <row r="107" spans="2:8" x14ac:dyDescent="0.2">
      <c r="B107" s="214"/>
      <c r="C107" s="228"/>
      <c r="D107" s="142"/>
      <c r="E107" s="229"/>
      <c r="F107" s="230"/>
      <c r="G107" s="194"/>
      <c r="H107" s="231"/>
    </row>
    <row r="108" spans="2:8" ht="13.5" thickBot="1" x14ac:dyDescent="0.25">
      <c r="D108" s="211" t="s">
        <v>39</v>
      </c>
      <c r="E108" s="212" t="str">
        <f>IF(E106="","",COUNTA(E106:E107))</f>
        <v/>
      </c>
      <c r="F108" s="212"/>
      <c r="G108" s="212"/>
      <c r="H108" s="213"/>
    </row>
    <row r="109" spans="2:8" ht="13.5" thickBot="1" x14ac:dyDescent="0.25">
      <c r="H109" s="46"/>
    </row>
    <row r="110" spans="2:8" x14ac:dyDescent="0.2">
      <c r="B110" s="296" t="s">
        <v>60</v>
      </c>
      <c r="C110" s="297"/>
      <c r="D110" s="297"/>
      <c r="E110" s="300" t="str">
        <f>E108</f>
        <v/>
      </c>
      <c r="F110" s="335"/>
      <c r="G110" s="336"/>
      <c r="H110" s="177" t="s">
        <v>44</v>
      </c>
    </row>
    <row r="111" spans="2:8" ht="21.75" thickBot="1" x14ac:dyDescent="0.25">
      <c r="B111" s="298"/>
      <c r="C111" s="299"/>
      <c r="D111" s="299"/>
      <c r="E111" s="301"/>
      <c r="F111" s="337"/>
      <c r="G111" s="338"/>
      <c r="H111" s="178" t="str">
        <f>IF(E110="","",IF(AND(E110&gt;=1,E110&lt;=5),20,IF(AND(E110&gt;=6,E110&lt;=10),30,IF(E110&gt;=11,40,0))))</f>
        <v/>
      </c>
    </row>
    <row r="112" spans="2:8" ht="21" x14ac:dyDescent="0.2">
      <c r="F112" s="334"/>
      <c r="G112" s="334"/>
    </row>
    <row r="113" spans="2:8" ht="13.5" thickBot="1" x14ac:dyDescent="0.25"/>
    <row r="114" spans="2:8" ht="15.75" x14ac:dyDescent="0.2">
      <c r="B114" s="328" t="s">
        <v>86</v>
      </c>
      <c r="C114" s="329"/>
      <c r="D114" s="329"/>
      <c r="E114" s="329"/>
      <c r="F114" s="168"/>
      <c r="G114" s="174"/>
      <c r="H114" s="332">
        <f>H118</f>
        <v>0</v>
      </c>
    </row>
    <row r="115" spans="2:8" ht="16.5" thickBot="1" x14ac:dyDescent="0.25">
      <c r="B115" s="330"/>
      <c r="C115" s="331"/>
      <c r="D115" s="331"/>
      <c r="E115" s="331"/>
      <c r="F115" s="196"/>
      <c r="G115" s="188"/>
      <c r="H115" s="333"/>
    </row>
    <row r="116" spans="2:8" ht="13.5" thickBot="1" x14ac:dyDescent="0.25">
      <c r="B116" s="189" t="s">
        <v>42</v>
      </c>
      <c r="C116" s="190" t="s">
        <v>87</v>
      </c>
      <c r="D116" s="190" t="s">
        <v>88</v>
      </c>
      <c r="E116" s="190" t="s">
        <v>89</v>
      </c>
      <c r="F116" s="190" t="s">
        <v>100</v>
      </c>
      <c r="G116" s="190" t="s">
        <v>101</v>
      </c>
      <c r="H116" s="191" t="s">
        <v>98</v>
      </c>
    </row>
    <row r="117" spans="2:8" x14ac:dyDescent="0.2">
      <c r="B117" s="304"/>
      <c r="C117" s="306"/>
      <c r="D117" s="308"/>
      <c r="E117" s="310"/>
      <c r="F117" s="310"/>
      <c r="G117" s="302"/>
      <c r="H117" s="199"/>
    </row>
    <row r="118" spans="2:8" ht="13.5" thickBot="1" x14ac:dyDescent="0.25">
      <c r="B118" s="305"/>
      <c r="C118" s="307"/>
      <c r="D118" s="309"/>
      <c r="E118" s="311"/>
      <c r="F118" s="311"/>
      <c r="G118" s="303"/>
      <c r="H118" s="200"/>
    </row>
    <row r="122" spans="2:8" x14ac:dyDescent="0.2">
      <c r="B122" s="198"/>
      <c r="C122" s="198"/>
      <c r="F122" s="312"/>
      <c r="G122" s="312"/>
      <c r="H122" s="76"/>
    </row>
    <row r="123" spans="2:8" x14ac:dyDescent="0.2">
      <c r="B123" s="312"/>
      <c r="C123" s="312"/>
      <c r="D123" s="312"/>
      <c r="E123" s="312"/>
      <c r="F123" s="192"/>
      <c r="G123" s="192"/>
      <c r="H123" s="76"/>
    </row>
    <row r="124" spans="2:8" x14ac:dyDescent="0.2">
      <c r="B124" s="312"/>
      <c r="C124" s="312"/>
    </row>
    <row r="125" spans="2:8" x14ac:dyDescent="0.2">
      <c r="B125" s="312"/>
      <c r="C125" s="312"/>
    </row>
    <row r="130" spans="2:6" x14ac:dyDescent="0.2">
      <c r="B130" s="44"/>
      <c r="E130" s="249"/>
      <c r="F130" s="247"/>
    </row>
    <row r="131" spans="2:6" x14ac:dyDescent="0.2">
      <c r="E131" s="248"/>
    </row>
    <row r="132" spans="2:6" x14ac:dyDescent="0.2">
      <c r="E132" s="248"/>
    </row>
    <row r="133" spans="2:6" x14ac:dyDescent="0.2">
      <c r="E133" s="248"/>
    </row>
    <row r="134" spans="2:6" x14ac:dyDescent="0.2">
      <c r="B134" s="246"/>
    </row>
  </sheetData>
  <mergeCells count="32">
    <mergeCell ref="B1:E1"/>
    <mergeCell ref="B123:C123"/>
    <mergeCell ref="D123:E123"/>
    <mergeCell ref="B124:C124"/>
    <mergeCell ref="B125:C125"/>
    <mergeCell ref="D98:D99"/>
    <mergeCell ref="E98:E99"/>
    <mergeCell ref="F122:G122"/>
    <mergeCell ref="B5:H5"/>
    <mergeCell ref="E7:H7"/>
    <mergeCell ref="E11:E12"/>
    <mergeCell ref="H11:H12"/>
    <mergeCell ref="E33:H33"/>
    <mergeCell ref="B13:C13"/>
    <mergeCell ref="D13:H13"/>
    <mergeCell ref="B114:E115"/>
    <mergeCell ref="H114:H115"/>
    <mergeCell ref="F112:G112"/>
    <mergeCell ref="F110:G111"/>
    <mergeCell ref="C14:E14"/>
    <mergeCell ref="B31:H31"/>
    <mergeCell ref="C36:H36"/>
    <mergeCell ref="B37:H38"/>
    <mergeCell ref="H98:H99"/>
    <mergeCell ref="B110:D111"/>
    <mergeCell ref="E110:E111"/>
    <mergeCell ref="G117:G118"/>
    <mergeCell ref="B117:B118"/>
    <mergeCell ref="C117:C118"/>
    <mergeCell ref="D117:D118"/>
    <mergeCell ref="E117:E118"/>
    <mergeCell ref="F117:F118"/>
  </mergeCells>
  <pageMargins left="0.7" right="0.7" top="0.75" bottom="0.75" header="0.3" footer="0.3"/>
  <pageSetup scale="63" orientation="portrait" horizontalDpi="4294967295" verticalDpi="4294967295" r:id="rId1"/>
  <rowBreaks count="1" manualBreakCount="1">
    <brk id="78" min="1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20"/>
  <sheetViews>
    <sheetView topLeftCell="A32" zoomScale="80" zoomScaleNormal="80" workbookViewId="0">
      <selection activeCell="H40" sqref="H40"/>
    </sheetView>
  </sheetViews>
  <sheetFormatPr baseColWidth="10" defaultRowHeight="12.75" x14ac:dyDescent="0.2"/>
  <cols>
    <col min="1" max="1" width="11.42578125" style="4"/>
    <col min="2" max="2" width="15.85546875" style="4" customWidth="1"/>
    <col min="3" max="3" width="32.28515625" style="4" customWidth="1"/>
    <col min="4" max="4" width="21.28515625" style="4" customWidth="1"/>
    <col min="5" max="5" width="17.5703125" style="4" customWidth="1"/>
    <col min="6" max="6" width="18" style="4" customWidth="1"/>
    <col min="7" max="7" width="17.7109375" style="4" customWidth="1"/>
    <col min="8" max="8" width="22.5703125" style="4" customWidth="1"/>
    <col min="9" max="9" width="14.42578125" style="4" bestFit="1" customWidth="1"/>
    <col min="10" max="10" width="3.140625" style="4" bestFit="1" customWidth="1"/>
    <col min="11" max="11" width="21.42578125" style="4" customWidth="1"/>
    <col min="12" max="12" width="18.5703125" style="4" customWidth="1"/>
    <col min="13" max="13" width="14.5703125" style="4" customWidth="1"/>
    <col min="14" max="16384" width="11.42578125" style="4"/>
  </cols>
  <sheetData>
    <row r="1" spans="1:12" s="257" customFormat="1" ht="36" customHeight="1" x14ac:dyDescent="0.2">
      <c r="B1" s="345" t="s">
        <v>107</v>
      </c>
      <c r="C1" s="345"/>
      <c r="D1" s="345"/>
      <c r="E1" s="345"/>
    </row>
    <row r="2" spans="1:12" s="257" customFormat="1" x14ac:dyDescent="0.2">
      <c r="B2" s="250" t="s">
        <v>108</v>
      </c>
      <c r="C2" s="251" t="s">
        <v>109</v>
      </c>
      <c r="D2" s="250" t="s">
        <v>110</v>
      </c>
      <c r="E2" s="252">
        <v>1</v>
      </c>
    </row>
    <row r="4" spans="1:12" ht="20.25" customHeight="1" thickBot="1" x14ac:dyDescent="0.35">
      <c r="A4" s="9"/>
      <c r="B4" s="356" t="s">
        <v>78</v>
      </c>
      <c r="C4" s="356"/>
      <c r="D4" s="356"/>
      <c r="E4" s="356"/>
      <c r="F4" s="356"/>
      <c r="G4" s="356"/>
      <c r="H4" s="356"/>
      <c r="I4" s="87"/>
      <c r="J4" s="87"/>
      <c r="K4" s="87"/>
      <c r="L4" s="87"/>
    </row>
    <row r="5" spans="1:12" ht="19.5" customHeight="1" thickBot="1" x14ac:dyDescent="0.35">
      <c r="A5" s="9"/>
      <c r="B5" s="92" t="s">
        <v>15</v>
      </c>
      <c r="C5" s="93"/>
      <c r="D5" s="94" t="str">
        <f>'K DEL PROCESO'!D5:F5</f>
        <v>XXXXX</v>
      </c>
      <c r="E5" s="93"/>
      <c r="F5" s="93"/>
      <c r="G5" s="93"/>
      <c r="H5" s="95"/>
      <c r="I5" s="87"/>
      <c r="J5" s="87"/>
      <c r="K5" s="87"/>
      <c r="L5" s="87"/>
    </row>
    <row r="6" spans="1:12" ht="15" customHeight="1" x14ac:dyDescent="0.3">
      <c r="A6" s="9"/>
      <c r="B6" s="114" t="s">
        <v>22</v>
      </c>
      <c r="C6" s="115"/>
      <c r="D6" s="116"/>
      <c r="E6" s="314">
        <f>IF(C10&lt;=12,C8-E8,((C8-E8)/C10)*12)</f>
        <v>221393576</v>
      </c>
      <c r="F6" s="314"/>
      <c r="G6" s="314"/>
      <c r="H6" s="315"/>
      <c r="I6" s="87"/>
      <c r="J6" s="87"/>
      <c r="K6" s="87"/>
      <c r="L6" s="87"/>
    </row>
    <row r="7" spans="1:12" ht="13.5" customHeight="1" x14ac:dyDescent="0.2">
      <c r="A7" s="9"/>
      <c r="B7" s="117"/>
      <c r="C7" s="118"/>
      <c r="D7" s="119"/>
      <c r="E7" s="119"/>
      <c r="F7" s="119"/>
      <c r="G7" s="119"/>
      <c r="H7" s="120"/>
      <c r="I7" s="87"/>
      <c r="J7" s="87"/>
      <c r="K7" s="87"/>
      <c r="L7" s="87"/>
    </row>
    <row r="8" spans="1:12" ht="13.5" customHeight="1" x14ac:dyDescent="0.2">
      <c r="A8" s="9"/>
      <c r="B8" s="96" t="s">
        <v>23</v>
      </c>
      <c r="C8" s="121">
        <f>'K DEL PROCESO'!D6</f>
        <v>221393576</v>
      </c>
      <c r="D8" s="100" t="s">
        <v>102</v>
      </c>
      <c r="E8" s="122">
        <f>C8*'K DEL PROCESO'!D7</f>
        <v>0</v>
      </c>
      <c r="F8" s="122"/>
      <c r="G8" s="122"/>
      <c r="H8" s="98"/>
      <c r="I8" s="87"/>
      <c r="J8" s="87"/>
      <c r="K8" s="87"/>
      <c r="L8" s="87"/>
    </row>
    <row r="9" spans="1:12" ht="20.25" customHeight="1" x14ac:dyDescent="0.2">
      <c r="A9" s="9"/>
      <c r="B9" s="96"/>
      <c r="C9" s="121"/>
      <c r="D9" s="100"/>
      <c r="E9" s="122"/>
      <c r="F9" s="122"/>
      <c r="G9" s="122"/>
      <c r="H9" s="98"/>
      <c r="I9" s="87"/>
      <c r="J9" s="87"/>
      <c r="K9" s="87"/>
      <c r="L9" s="87"/>
    </row>
    <row r="10" spans="1:12" ht="12.75" customHeight="1" x14ac:dyDescent="0.2">
      <c r="A10" s="9"/>
      <c r="B10" s="96" t="s">
        <v>26</v>
      </c>
      <c r="C10" s="100">
        <f>'K DEL PROCESO'!D8</f>
        <v>1</v>
      </c>
      <c r="D10" s="97" t="s">
        <v>37</v>
      </c>
      <c r="E10" s="316" t="s">
        <v>62</v>
      </c>
      <c r="F10" s="165"/>
      <c r="G10" s="165"/>
      <c r="H10" s="318" t="str">
        <f>IF(H22="","",IF(H22&gt;=E6,"CUMPLE","NO CUMPLE"))</f>
        <v/>
      </c>
      <c r="I10" s="87"/>
      <c r="J10" s="87"/>
      <c r="K10" s="87"/>
      <c r="L10" s="87"/>
    </row>
    <row r="11" spans="1:12" ht="21.75" customHeight="1" thickBot="1" x14ac:dyDescent="0.25">
      <c r="A11" s="9"/>
      <c r="B11" s="123"/>
      <c r="C11" s="124"/>
      <c r="D11" s="124"/>
      <c r="E11" s="317"/>
      <c r="F11" s="166"/>
      <c r="G11" s="166"/>
      <c r="H11" s="319"/>
      <c r="I11" s="87"/>
      <c r="J11" s="87"/>
      <c r="K11" s="87"/>
      <c r="L11" s="87"/>
    </row>
    <row r="12" spans="1:12" ht="23.25" customHeight="1" x14ac:dyDescent="0.25">
      <c r="A12" s="9"/>
      <c r="B12" s="323" t="s">
        <v>63</v>
      </c>
      <c r="C12" s="324"/>
      <c r="D12" s="325"/>
      <c r="E12" s="325"/>
      <c r="F12" s="326"/>
      <c r="G12" s="326"/>
      <c r="H12" s="327"/>
      <c r="I12" s="87"/>
      <c r="J12" s="87"/>
      <c r="K12" s="87"/>
      <c r="L12" s="87"/>
    </row>
    <row r="13" spans="1:12" ht="18" customHeight="1" x14ac:dyDescent="0.2">
      <c r="A13" s="9"/>
      <c r="B13" s="80" t="s">
        <v>74</v>
      </c>
      <c r="C13" s="339"/>
      <c r="D13" s="339"/>
      <c r="E13" s="339"/>
      <c r="F13" s="167"/>
      <c r="G13" s="167"/>
      <c r="H13" s="206"/>
      <c r="I13" s="87"/>
      <c r="J13" s="87"/>
      <c r="K13" s="87"/>
      <c r="L13" s="87"/>
    </row>
    <row r="14" spans="1:12" ht="21.75" thickBot="1" x14ac:dyDescent="0.4">
      <c r="A14" s="9"/>
      <c r="B14" s="75" t="s">
        <v>43</v>
      </c>
      <c r="C14" s="150"/>
      <c r="D14" s="68"/>
      <c r="E14" s="68"/>
      <c r="F14" s="68"/>
      <c r="G14" s="68"/>
      <c r="H14" s="69"/>
      <c r="I14" s="88"/>
      <c r="J14" s="88"/>
      <c r="K14" s="88"/>
      <c r="L14" s="88"/>
    </row>
    <row r="15" spans="1:12" ht="13.5" thickBot="1" x14ac:dyDescent="0.25">
      <c r="A15" s="9"/>
      <c r="B15" s="130"/>
      <c r="C15" s="131"/>
      <c r="D15" s="131" t="s">
        <v>20</v>
      </c>
      <c r="E15" s="131" t="s">
        <v>50</v>
      </c>
      <c r="F15" s="131"/>
      <c r="G15" s="131"/>
      <c r="H15" s="131" t="s">
        <v>25</v>
      </c>
      <c r="I15" s="89"/>
      <c r="J15" s="89"/>
      <c r="K15" s="89"/>
      <c r="L15" s="89"/>
    </row>
    <row r="16" spans="1:12" ht="15" customHeight="1" x14ac:dyDescent="0.2">
      <c r="A16" s="9"/>
      <c r="B16" s="127"/>
      <c r="C16" s="128"/>
      <c r="D16" s="128"/>
      <c r="E16" s="128"/>
      <c r="F16" s="128"/>
      <c r="G16" s="128"/>
      <c r="H16" s="129"/>
      <c r="I16" s="89"/>
      <c r="J16" s="89"/>
      <c r="K16" s="89"/>
      <c r="L16" s="89"/>
    </row>
    <row r="17" spans="1:12" x14ac:dyDescent="0.2">
      <c r="A17" s="9"/>
      <c r="B17" s="96" t="s">
        <v>27</v>
      </c>
      <c r="C17" s="97" t="s">
        <v>91</v>
      </c>
      <c r="D17" s="97">
        <v>0</v>
      </c>
      <c r="E17" s="132">
        <f>C32</f>
        <v>0</v>
      </c>
      <c r="F17" s="132"/>
      <c r="G17" s="132"/>
      <c r="H17" s="133">
        <f>E32</f>
        <v>0</v>
      </c>
      <c r="I17" s="55"/>
    </row>
    <row r="18" spans="1:12" x14ac:dyDescent="0.2">
      <c r="A18" s="9"/>
      <c r="B18" s="96" t="s">
        <v>8</v>
      </c>
      <c r="C18" s="97" t="s">
        <v>61</v>
      </c>
      <c r="D18" s="97">
        <v>40</v>
      </c>
      <c r="E18" s="97" t="str">
        <f>E99</f>
        <v/>
      </c>
      <c r="F18" s="97"/>
      <c r="G18" s="97"/>
      <c r="H18" s="98" t="str">
        <f>H100</f>
        <v/>
      </c>
      <c r="I18" s="55"/>
    </row>
    <row r="19" spans="1:12" ht="15" customHeight="1" x14ac:dyDescent="0.2">
      <c r="A19" s="9"/>
      <c r="B19" s="96" t="s">
        <v>18</v>
      </c>
      <c r="C19" s="97" t="s">
        <v>92</v>
      </c>
      <c r="D19" s="97">
        <v>40</v>
      </c>
      <c r="E19" s="134">
        <f>E83</f>
        <v>0</v>
      </c>
      <c r="F19" s="134"/>
      <c r="G19" s="134"/>
      <c r="H19" s="98">
        <f>H83</f>
        <v>0</v>
      </c>
      <c r="I19" s="55"/>
    </row>
    <row r="20" spans="1:12" ht="15" customHeight="1" x14ac:dyDescent="0.2">
      <c r="A20" s="9"/>
      <c r="B20" s="96" t="s">
        <v>16</v>
      </c>
      <c r="C20" s="97" t="s">
        <v>17</v>
      </c>
      <c r="D20" s="97">
        <v>120</v>
      </c>
      <c r="E20" s="159" t="str">
        <f>D38</f>
        <v/>
      </c>
      <c r="F20" s="159"/>
      <c r="G20" s="159"/>
      <c r="H20" s="144" t="str">
        <f>H38</f>
        <v/>
      </c>
      <c r="I20" s="55"/>
    </row>
    <row r="21" spans="1:12" ht="15" customHeight="1" x14ac:dyDescent="0.2">
      <c r="A21" s="9"/>
      <c r="B21" s="96" t="s">
        <v>9</v>
      </c>
      <c r="C21" s="97" t="s">
        <v>93</v>
      </c>
      <c r="D21" s="97">
        <v>0</v>
      </c>
      <c r="E21" s="145">
        <f>H103</f>
        <v>0</v>
      </c>
      <c r="F21" s="145"/>
      <c r="G21" s="145"/>
      <c r="H21" s="133">
        <f>E21</f>
        <v>0</v>
      </c>
      <c r="I21" s="55"/>
    </row>
    <row r="22" spans="1:12" x14ac:dyDescent="0.2">
      <c r="A22" s="9"/>
      <c r="B22" s="102" t="s">
        <v>94</v>
      </c>
      <c r="C22" s="97"/>
      <c r="D22" s="97" t="s">
        <v>10</v>
      </c>
      <c r="E22" s="135" t="s">
        <v>11</v>
      </c>
      <c r="F22" s="135"/>
      <c r="G22" s="135"/>
      <c r="H22" s="136" t="str">
        <f>IF(SUM(H17:H21)=0,"",H17*((H20+H18+H19)/100)-E21)</f>
        <v/>
      </c>
      <c r="I22" s="55"/>
    </row>
    <row r="23" spans="1:12" x14ac:dyDescent="0.2">
      <c r="A23" s="9"/>
      <c r="B23" s="96"/>
      <c r="C23" s="97"/>
      <c r="D23" s="97"/>
      <c r="E23" s="97"/>
      <c r="F23" s="97"/>
      <c r="G23" s="97"/>
      <c r="H23" s="98"/>
      <c r="I23" s="89"/>
      <c r="J23" s="89"/>
      <c r="K23" s="89"/>
      <c r="L23" s="89"/>
    </row>
    <row r="24" spans="1:12" x14ac:dyDescent="0.2">
      <c r="A24" s="9"/>
      <c r="B24" s="101"/>
      <c r="C24" s="146"/>
      <c r="D24" s="97"/>
      <c r="E24" s="99"/>
      <c r="F24" s="99"/>
      <c r="G24" s="99"/>
      <c r="H24" s="98"/>
      <c r="I24" s="89"/>
      <c r="J24" s="89"/>
      <c r="K24" s="89"/>
      <c r="L24" s="89"/>
    </row>
    <row r="25" spans="1:12" ht="13.5" thickBot="1" x14ac:dyDescent="0.25">
      <c r="A25" s="9"/>
      <c r="B25" s="147" t="s">
        <v>21</v>
      </c>
      <c r="C25" s="148" t="s">
        <v>29</v>
      </c>
      <c r="D25" s="149"/>
      <c r="E25" s="149"/>
      <c r="F25" s="149"/>
      <c r="G25" s="149"/>
      <c r="H25" s="109"/>
      <c r="I25" s="89"/>
      <c r="J25" s="89"/>
      <c r="K25" s="89"/>
      <c r="L25" s="89"/>
    </row>
    <row r="26" spans="1:12" ht="13.5" thickBot="1" x14ac:dyDescent="0.25">
      <c r="A26" s="9"/>
      <c r="B26" s="45"/>
      <c r="C26" s="79"/>
      <c r="D26" s="9"/>
      <c r="E26" s="9"/>
      <c r="F26" s="9"/>
      <c r="G26" s="9"/>
      <c r="H26" s="9"/>
    </row>
    <row r="27" spans="1:12" x14ac:dyDescent="0.2">
      <c r="A27" s="9"/>
      <c r="B27" s="127"/>
      <c r="C27" s="128"/>
      <c r="D27" s="128" t="s">
        <v>34</v>
      </c>
      <c r="E27" s="137">
        <v>125000</v>
      </c>
      <c r="F27" s="137"/>
      <c r="G27" s="137"/>
      <c r="H27" s="129"/>
    </row>
    <row r="28" spans="1:12" ht="15.75" x14ac:dyDescent="0.25">
      <c r="A28" s="9"/>
      <c r="B28" s="113" t="s">
        <v>32</v>
      </c>
      <c r="C28" s="97"/>
      <c r="D28" s="97" t="s">
        <v>30</v>
      </c>
      <c r="E28" s="138"/>
      <c r="F28" s="138"/>
      <c r="G28" s="138"/>
      <c r="H28" s="98"/>
    </row>
    <row r="29" spans="1:12" ht="13.5" thickBot="1" x14ac:dyDescent="0.25">
      <c r="A29" s="9"/>
      <c r="B29" s="96"/>
      <c r="C29" s="97"/>
      <c r="D29" s="97" t="s">
        <v>31</v>
      </c>
      <c r="E29" s="138">
        <f>E27*E28</f>
        <v>0</v>
      </c>
      <c r="F29" s="138"/>
      <c r="G29" s="138"/>
      <c r="H29" s="98"/>
    </row>
    <row r="30" spans="1:12" ht="15" x14ac:dyDescent="0.25">
      <c r="A30" s="9"/>
      <c r="B30" s="340" t="s">
        <v>85</v>
      </c>
      <c r="C30" s="341"/>
      <c r="D30" s="341"/>
      <c r="E30" s="341"/>
      <c r="F30" s="341"/>
      <c r="G30" s="341"/>
      <c r="H30" s="342"/>
    </row>
    <row r="31" spans="1:12" x14ac:dyDescent="0.2">
      <c r="A31" s="9"/>
      <c r="B31" s="36" t="s">
        <v>40</v>
      </c>
      <c r="C31" s="37" t="s">
        <v>41</v>
      </c>
      <c r="D31" s="38"/>
      <c r="E31" s="106"/>
      <c r="F31" s="169"/>
      <c r="G31" s="169"/>
      <c r="H31" s="107"/>
    </row>
    <row r="32" spans="1:12" ht="15.75" x14ac:dyDescent="0.25">
      <c r="A32" s="9"/>
      <c r="B32" s="201"/>
      <c r="C32" s="208"/>
      <c r="D32" s="110" t="s">
        <v>33</v>
      </c>
      <c r="E32" s="320">
        <f>IF(C32=0,0,IF(C32&lt;=E29,E29,C32))</f>
        <v>0</v>
      </c>
      <c r="F32" s="321"/>
      <c r="G32" s="321"/>
      <c r="H32" s="322"/>
    </row>
    <row r="33" spans="1:8" ht="13.5" thickBot="1" x14ac:dyDescent="0.25">
      <c r="A33" s="9"/>
      <c r="B33" s="33"/>
      <c r="C33" s="34"/>
      <c r="D33" s="35"/>
      <c r="E33" s="108"/>
      <c r="F33" s="149"/>
      <c r="G33" s="149"/>
      <c r="H33" s="109"/>
    </row>
    <row r="34" spans="1:8" x14ac:dyDescent="0.2">
      <c r="A34" s="9"/>
      <c r="B34" s="9"/>
      <c r="C34" s="9"/>
      <c r="D34" s="9"/>
      <c r="E34" s="9"/>
      <c r="F34" s="9"/>
      <c r="G34" s="9"/>
      <c r="H34" s="9"/>
    </row>
    <row r="35" spans="1:8" ht="15.75" x14ac:dyDescent="0.25">
      <c r="A35" s="9"/>
      <c r="B35" s="12" t="s">
        <v>35</v>
      </c>
      <c r="C35" s="343" t="s">
        <v>36</v>
      </c>
      <c r="D35" s="343"/>
      <c r="E35" s="343"/>
      <c r="F35" s="343"/>
      <c r="G35" s="343"/>
      <c r="H35" s="343"/>
    </row>
    <row r="36" spans="1:8" x14ac:dyDescent="0.2">
      <c r="A36" s="9"/>
      <c r="B36" s="344" t="s">
        <v>52</v>
      </c>
      <c r="C36" s="344"/>
      <c r="D36" s="344"/>
      <c r="E36" s="344"/>
      <c r="F36" s="344"/>
      <c r="G36" s="344"/>
      <c r="H36" s="344"/>
    </row>
    <row r="37" spans="1:8" x14ac:dyDescent="0.2">
      <c r="A37" s="9"/>
      <c r="B37" s="344"/>
      <c r="C37" s="344"/>
      <c r="D37" s="344"/>
      <c r="E37" s="344"/>
      <c r="F37" s="344"/>
      <c r="G37" s="344"/>
      <c r="H37" s="344"/>
    </row>
    <row r="38" spans="1:8" ht="18.75" x14ac:dyDescent="0.25">
      <c r="A38" s="9"/>
      <c r="B38" s="83"/>
      <c r="C38" s="12" t="s">
        <v>35</v>
      </c>
      <c r="D38" s="39" t="str">
        <f>IF(D75=0,"",D75/((C8/737717)*C14))</f>
        <v/>
      </c>
      <c r="E38" s="82" t="s">
        <v>44</v>
      </c>
      <c r="F38" s="82"/>
      <c r="G38" s="82"/>
      <c r="H38" s="40" t="str">
        <f>IF(D38="","",IF(AND(D38&gt;0,D38&lt;=3),60,IF(AND(D38&gt;3,D38&lt;=6),80,IF(AND(D38&gt;6,D38&lt;=10),100,IF(D38&gt;10,120,0)))))</f>
        <v/>
      </c>
    </row>
    <row r="39" spans="1:8" x14ac:dyDescent="0.2">
      <c r="A39" s="9"/>
      <c r="B39" s="83"/>
      <c r="C39" s="83"/>
      <c r="D39" s="83"/>
      <c r="E39" s="83"/>
      <c r="F39" s="83"/>
      <c r="G39" s="83"/>
      <c r="H39" s="83"/>
    </row>
    <row r="40" spans="1:8" ht="15" x14ac:dyDescent="0.25">
      <c r="A40" s="9"/>
      <c r="B40" s="262" t="s">
        <v>97</v>
      </c>
      <c r="C40" s="262" t="s">
        <v>112</v>
      </c>
      <c r="D40" s="262" t="s">
        <v>38</v>
      </c>
      <c r="E40" s="263" t="s">
        <v>113</v>
      </c>
      <c r="F40" s="262" t="s">
        <v>106</v>
      </c>
      <c r="G40" s="262" t="s">
        <v>43</v>
      </c>
      <c r="H40" s="264" t="s">
        <v>114</v>
      </c>
    </row>
    <row r="41" spans="1:8" x14ac:dyDescent="0.2">
      <c r="B41" s="265"/>
      <c r="C41" s="140"/>
      <c r="D41" s="202"/>
      <c r="E41" s="70"/>
      <c r="F41" s="141"/>
      <c r="G41" s="266"/>
      <c r="H41" s="267"/>
    </row>
    <row r="42" spans="1:8" x14ac:dyDescent="0.2">
      <c r="B42" s="265"/>
      <c r="C42" s="140"/>
      <c r="D42" s="202"/>
      <c r="E42" s="70"/>
      <c r="F42" s="141"/>
      <c r="G42" s="266"/>
      <c r="H42" s="267"/>
    </row>
    <row r="43" spans="1:8" x14ac:dyDescent="0.2">
      <c r="B43" s="265"/>
      <c r="C43" s="140"/>
      <c r="D43" s="202"/>
      <c r="E43" s="70"/>
      <c r="F43" s="141"/>
      <c r="G43" s="266"/>
      <c r="H43" s="267"/>
    </row>
    <row r="44" spans="1:8" x14ac:dyDescent="0.2">
      <c r="B44" s="265"/>
      <c r="C44" s="140"/>
      <c r="D44" s="202"/>
      <c r="E44" s="70"/>
      <c r="F44" s="141"/>
      <c r="G44" s="266"/>
      <c r="H44" s="267"/>
    </row>
    <row r="45" spans="1:8" x14ac:dyDescent="0.2">
      <c r="B45" s="265"/>
      <c r="C45" s="140"/>
      <c r="D45" s="202"/>
      <c r="E45" s="70"/>
      <c r="F45" s="141"/>
      <c r="G45" s="266"/>
      <c r="H45" s="267"/>
    </row>
    <row r="46" spans="1:8" x14ac:dyDescent="0.2">
      <c r="B46" s="265"/>
      <c r="C46" s="140"/>
      <c r="D46" s="202"/>
      <c r="E46" s="70"/>
      <c r="F46" s="141"/>
      <c r="G46" s="266"/>
      <c r="H46" s="267"/>
    </row>
    <row r="47" spans="1:8" x14ac:dyDescent="0.2">
      <c r="B47" s="265"/>
      <c r="C47" s="140"/>
      <c r="D47" s="202"/>
      <c r="E47" s="70"/>
      <c r="F47" s="141"/>
      <c r="G47" s="266"/>
      <c r="H47" s="267"/>
    </row>
    <row r="48" spans="1:8" x14ac:dyDescent="0.2">
      <c r="B48" s="265"/>
      <c r="C48" s="140"/>
      <c r="D48" s="202"/>
      <c r="E48" s="70"/>
      <c r="F48" s="141"/>
      <c r="G48" s="266"/>
      <c r="H48" s="267"/>
    </row>
    <row r="49" spans="2:8" x14ac:dyDescent="0.2">
      <c r="B49" s="265"/>
      <c r="C49" s="140"/>
      <c r="D49" s="202"/>
      <c r="E49" s="70"/>
      <c r="F49" s="141"/>
      <c r="G49" s="266"/>
      <c r="H49" s="267"/>
    </row>
    <row r="50" spans="2:8" x14ac:dyDescent="0.2">
      <c r="B50" s="265"/>
      <c r="C50" s="140"/>
      <c r="D50" s="202"/>
      <c r="E50" s="70"/>
      <c r="F50" s="141"/>
      <c r="G50" s="266"/>
      <c r="H50" s="267"/>
    </row>
    <row r="51" spans="2:8" x14ac:dyDescent="0.2">
      <c r="B51" s="265"/>
      <c r="C51" s="140"/>
      <c r="D51" s="202"/>
      <c r="E51" s="70"/>
      <c r="F51" s="141"/>
      <c r="G51" s="266"/>
      <c r="H51" s="267"/>
    </row>
    <row r="52" spans="2:8" x14ac:dyDescent="0.2">
      <c r="B52" s="265"/>
      <c r="C52" s="140"/>
      <c r="D52" s="202"/>
      <c r="E52" s="70"/>
      <c r="F52" s="141"/>
      <c r="G52" s="266"/>
      <c r="H52" s="267"/>
    </row>
    <row r="53" spans="2:8" x14ac:dyDescent="0.2">
      <c r="B53" s="265"/>
      <c r="C53" s="140"/>
      <c r="D53" s="202"/>
      <c r="E53" s="70"/>
      <c r="F53" s="141"/>
      <c r="G53" s="266"/>
      <c r="H53" s="267"/>
    </row>
    <row r="54" spans="2:8" x14ac:dyDescent="0.2">
      <c r="B54" s="265"/>
      <c r="C54" s="140"/>
      <c r="D54" s="202"/>
      <c r="E54" s="70"/>
      <c r="F54" s="141"/>
      <c r="G54" s="266"/>
      <c r="H54" s="267"/>
    </row>
    <row r="55" spans="2:8" x14ac:dyDescent="0.2">
      <c r="B55" s="265"/>
      <c r="C55" s="140"/>
      <c r="D55" s="202"/>
      <c r="E55" s="70"/>
      <c r="F55" s="141"/>
      <c r="G55" s="266"/>
      <c r="H55" s="267"/>
    </row>
    <row r="56" spans="2:8" x14ac:dyDescent="0.2">
      <c r="B56" s="265"/>
      <c r="C56" s="140"/>
      <c r="D56" s="202"/>
      <c r="E56" s="70"/>
      <c r="F56" s="141"/>
      <c r="G56" s="266"/>
      <c r="H56" s="267"/>
    </row>
    <row r="57" spans="2:8" x14ac:dyDescent="0.2">
      <c r="B57" s="265"/>
      <c r="C57" s="140"/>
      <c r="D57" s="202"/>
      <c r="E57" s="70"/>
      <c r="F57" s="141"/>
      <c r="G57" s="266"/>
      <c r="H57" s="267"/>
    </row>
    <row r="58" spans="2:8" x14ac:dyDescent="0.2">
      <c r="B58" s="265"/>
      <c r="C58" s="140"/>
      <c r="D58" s="202"/>
      <c r="E58" s="70"/>
      <c r="F58" s="141"/>
      <c r="G58" s="266"/>
      <c r="H58" s="267"/>
    </row>
    <row r="59" spans="2:8" x14ac:dyDescent="0.2">
      <c r="B59" s="265"/>
      <c r="C59" s="140"/>
      <c r="D59" s="202"/>
      <c r="E59" s="70"/>
      <c r="F59" s="141"/>
      <c r="G59" s="266"/>
      <c r="H59" s="267"/>
    </row>
    <row r="60" spans="2:8" x14ac:dyDescent="0.2">
      <c r="B60" s="265"/>
      <c r="C60" s="140"/>
      <c r="D60" s="202"/>
      <c r="E60" s="70"/>
      <c r="F60" s="141"/>
      <c r="G60" s="266"/>
      <c r="H60" s="267"/>
    </row>
    <row r="61" spans="2:8" x14ac:dyDescent="0.2">
      <c r="B61" s="265"/>
      <c r="C61" s="140"/>
      <c r="D61" s="202"/>
      <c r="E61" s="70"/>
      <c r="F61" s="141"/>
      <c r="G61" s="266"/>
      <c r="H61" s="267"/>
    </row>
    <row r="62" spans="2:8" x14ac:dyDescent="0.2">
      <c r="B62" s="265"/>
      <c r="C62" s="140"/>
      <c r="D62" s="202"/>
      <c r="E62" s="70"/>
      <c r="F62" s="141"/>
      <c r="G62" s="266"/>
      <c r="H62" s="267"/>
    </row>
    <row r="63" spans="2:8" x14ac:dyDescent="0.2">
      <c r="B63" s="265"/>
      <c r="C63" s="140"/>
      <c r="D63" s="202"/>
      <c r="E63" s="70"/>
      <c r="F63" s="141"/>
      <c r="G63" s="266"/>
      <c r="H63" s="267"/>
    </row>
    <row r="64" spans="2:8" x14ac:dyDescent="0.2">
      <c r="B64" s="265"/>
      <c r="C64" s="140"/>
      <c r="D64" s="202"/>
      <c r="E64" s="70"/>
      <c r="F64" s="141"/>
      <c r="G64" s="266"/>
      <c r="H64" s="267"/>
    </row>
    <row r="65" spans="2:8" x14ac:dyDescent="0.2">
      <c r="B65" s="265"/>
      <c r="C65" s="140"/>
      <c r="D65" s="202"/>
      <c r="E65" s="70"/>
      <c r="F65" s="141"/>
      <c r="G65" s="266"/>
      <c r="H65" s="267"/>
    </row>
    <row r="66" spans="2:8" x14ac:dyDescent="0.2">
      <c r="B66" s="265"/>
      <c r="C66" s="140"/>
      <c r="D66" s="202"/>
      <c r="E66" s="70"/>
      <c r="F66" s="141"/>
      <c r="G66" s="266"/>
      <c r="H66" s="267"/>
    </row>
    <row r="67" spans="2:8" x14ac:dyDescent="0.2">
      <c r="B67" s="265"/>
      <c r="C67" s="140"/>
      <c r="D67" s="202"/>
      <c r="E67" s="70"/>
      <c r="F67" s="141"/>
      <c r="G67" s="266"/>
      <c r="H67" s="267"/>
    </row>
    <row r="68" spans="2:8" x14ac:dyDescent="0.2">
      <c r="B68" s="265"/>
      <c r="C68" s="140"/>
      <c r="D68" s="202"/>
      <c r="E68" s="70"/>
      <c r="F68" s="141"/>
      <c r="G68" s="266"/>
      <c r="H68" s="267"/>
    </row>
    <row r="69" spans="2:8" x14ac:dyDescent="0.2">
      <c r="B69" s="265"/>
      <c r="C69" s="140"/>
      <c r="D69" s="202"/>
      <c r="E69" s="70"/>
      <c r="F69" s="141"/>
      <c r="G69" s="266"/>
      <c r="H69" s="267"/>
    </row>
    <row r="70" spans="2:8" x14ac:dyDescent="0.2">
      <c r="B70" s="265"/>
      <c r="C70" s="140"/>
      <c r="D70" s="202"/>
      <c r="E70" s="70"/>
      <c r="F70" s="141"/>
      <c r="G70" s="266"/>
      <c r="H70" s="267"/>
    </row>
    <row r="71" spans="2:8" x14ac:dyDescent="0.2">
      <c r="B71" s="265"/>
      <c r="C71" s="140"/>
      <c r="D71" s="202"/>
      <c r="E71" s="70"/>
      <c r="F71" s="141"/>
      <c r="G71" s="266"/>
      <c r="H71" s="267"/>
    </row>
    <row r="72" spans="2:8" x14ac:dyDescent="0.2">
      <c r="B72" s="265"/>
      <c r="C72" s="140"/>
      <c r="D72" s="202"/>
      <c r="E72" s="70"/>
      <c r="F72" s="141"/>
      <c r="G72" s="266"/>
      <c r="H72" s="267"/>
    </row>
    <row r="73" spans="2:8" x14ac:dyDescent="0.2">
      <c r="B73" s="265"/>
      <c r="C73" s="140"/>
      <c r="D73" s="202"/>
      <c r="E73" s="70"/>
      <c r="F73" s="141"/>
      <c r="G73" s="266"/>
      <c r="H73" s="267"/>
    </row>
    <row r="74" spans="2:8" x14ac:dyDescent="0.2">
      <c r="B74" s="265"/>
      <c r="C74" s="140"/>
      <c r="D74" s="202"/>
      <c r="E74" s="70"/>
      <c r="F74" s="141"/>
      <c r="G74" s="266"/>
      <c r="H74" s="267"/>
    </row>
    <row r="75" spans="2:8" x14ac:dyDescent="0.2">
      <c r="B75" s="265"/>
      <c r="C75" s="140"/>
      <c r="D75" s="202"/>
      <c r="E75" s="70"/>
      <c r="F75" s="141"/>
      <c r="G75" s="266"/>
      <c r="H75" s="267"/>
    </row>
    <row r="76" spans="2:8" x14ac:dyDescent="0.2">
      <c r="B76" s="265"/>
      <c r="C76" s="140"/>
      <c r="D76" s="202"/>
      <c r="E76" s="70"/>
      <c r="F76" s="141"/>
      <c r="G76" s="266"/>
      <c r="H76" s="267"/>
    </row>
    <row r="77" spans="2:8" x14ac:dyDescent="0.2">
      <c r="B77" s="265"/>
      <c r="C77" s="140"/>
      <c r="D77" s="202"/>
      <c r="E77" s="70"/>
      <c r="F77" s="141"/>
      <c r="G77" s="266"/>
      <c r="H77" s="267"/>
    </row>
    <row r="78" spans="2:8" x14ac:dyDescent="0.2">
      <c r="B78" s="265"/>
      <c r="C78" s="140"/>
      <c r="D78" s="202"/>
      <c r="E78" s="70"/>
      <c r="F78" s="141"/>
      <c r="G78" s="266"/>
      <c r="H78" s="267"/>
    </row>
    <row r="79" spans="2:8" x14ac:dyDescent="0.2">
      <c r="B79" s="265"/>
      <c r="C79" s="140"/>
      <c r="D79" s="202"/>
      <c r="E79" s="70"/>
      <c r="F79" s="141"/>
      <c r="G79" s="266"/>
      <c r="H79" s="267"/>
    </row>
    <row r="80" spans="2:8" x14ac:dyDescent="0.2">
      <c r="B80" s="265"/>
      <c r="C80" s="140"/>
      <c r="D80" s="202"/>
      <c r="E80" s="70"/>
      <c r="F80" s="141"/>
      <c r="G80" s="266"/>
      <c r="H80" s="267"/>
    </row>
    <row r="81" spans="2:8" x14ac:dyDescent="0.2">
      <c r="B81" s="265"/>
      <c r="C81" s="140"/>
      <c r="D81" s="202"/>
      <c r="E81" s="70"/>
      <c r="F81" s="141"/>
      <c r="G81" s="266"/>
      <c r="H81" s="267"/>
    </row>
    <row r="82" spans="2:8" ht="12.75" customHeight="1" x14ac:dyDescent="0.2">
      <c r="B82" s="265"/>
      <c r="C82" s="140"/>
      <c r="D82" s="202"/>
      <c r="E82" s="70"/>
      <c r="F82" s="141"/>
      <c r="G82" s="266"/>
      <c r="H82" s="267"/>
    </row>
    <row r="83" spans="2:8" ht="12.75" customHeight="1" x14ac:dyDescent="0.2">
      <c r="B83" s="265"/>
      <c r="C83" s="140"/>
      <c r="D83" s="202"/>
      <c r="E83" s="70"/>
      <c r="F83" s="141"/>
      <c r="G83" s="266"/>
      <c r="H83" s="267"/>
    </row>
    <row r="84" spans="2:8" x14ac:dyDescent="0.2">
      <c r="B84" s="265"/>
      <c r="C84" s="140"/>
      <c r="D84" s="202"/>
      <c r="E84" s="70"/>
      <c r="F84" s="141"/>
      <c r="G84" s="266"/>
      <c r="H84" s="267"/>
    </row>
    <row r="85" spans="2:8" x14ac:dyDescent="0.2">
      <c r="B85" s="265"/>
      <c r="C85" s="140"/>
      <c r="D85" s="202"/>
      <c r="E85" s="70"/>
      <c r="F85" s="141"/>
      <c r="G85" s="266"/>
      <c r="H85" s="267"/>
    </row>
    <row r="86" spans="2:8" x14ac:dyDescent="0.2">
      <c r="B86" s="265"/>
      <c r="C86" s="140"/>
      <c r="D86" s="202"/>
      <c r="E86" s="70"/>
      <c r="F86" s="141"/>
      <c r="G86" s="266"/>
      <c r="H86" s="267"/>
    </row>
    <row r="87" spans="2:8" x14ac:dyDescent="0.2">
      <c r="B87" s="265"/>
      <c r="C87" s="140"/>
      <c r="D87" s="202"/>
      <c r="E87" s="70"/>
      <c r="F87" s="141"/>
      <c r="G87" s="266"/>
      <c r="H87" s="267"/>
    </row>
    <row r="88" spans="2:8" x14ac:dyDescent="0.2">
      <c r="B88" s="265"/>
      <c r="C88" s="140"/>
      <c r="D88" s="202"/>
      <c r="E88" s="70"/>
      <c r="F88" s="141"/>
      <c r="G88" s="266"/>
      <c r="H88" s="267"/>
    </row>
    <row r="89" spans="2:8" ht="16.5" thickBot="1" x14ac:dyDescent="0.3">
      <c r="B89" s="268" t="s">
        <v>39</v>
      </c>
      <c r="C89" s="258"/>
      <c r="D89" s="70"/>
      <c r="E89" s="270">
        <f>SUM(E41:E88)</f>
        <v>0</v>
      </c>
      <c r="F89" s="259">
        <f>SUM(F41:F88)</f>
        <v>0</v>
      </c>
      <c r="G89" s="260"/>
      <c r="H89" s="261"/>
    </row>
    <row r="90" spans="2:8" ht="13.5" thickBot="1" x14ac:dyDescent="0.25">
      <c r="B90" s="47" t="s">
        <v>54</v>
      </c>
      <c r="C90" s="48" t="s">
        <v>55</v>
      </c>
      <c r="D90" s="48" t="s">
        <v>56</v>
      </c>
      <c r="E90" s="48" t="s">
        <v>58</v>
      </c>
      <c r="F90" s="173" t="s">
        <v>105</v>
      </c>
      <c r="G90" s="173"/>
      <c r="H90" s="49" t="s">
        <v>59</v>
      </c>
    </row>
    <row r="91" spans="2:8" ht="13.5" thickBot="1" x14ac:dyDescent="0.25">
      <c r="B91" s="214"/>
      <c r="C91" s="221"/>
      <c r="D91" s="221"/>
      <c r="E91" s="241"/>
      <c r="F91" s="220"/>
      <c r="G91" s="74"/>
      <c r="H91" s="223"/>
    </row>
    <row r="92" spans="2:8" x14ac:dyDescent="0.2">
      <c r="B92" s="219"/>
      <c r="C92" s="222"/>
      <c r="D92" s="222"/>
      <c r="E92" s="242"/>
      <c r="F92" s="103"/>
      <c r="G92" s="71"/>
      <c r="H92" s="223"/>
    </row>
    <row r="93" spans="2:8" x14ac:dyDescent="0.2">
      <c r="B93" s="219"/>
      <c r="C93" s="222"/>
      <c r="D93" s="222"/>
      <c r="E93" s="242"/>
      <c r="F93" s="103"/>
      <c r="G93" s="71"/>
      <c r="H93" s="224"/>
    </row>
    <row r="94" spans="2:8" x14ac:dyDescent="0.2">
      <c r="B94" s="219"/>
      <c r="C94" s="222"/>
      <c r="D94" s="222"/>
      <c r="E94" s="242"/>
      <c r="F94" s="103"/>
      <c r="G94" s="71"/>
      <c r="H94" s="224"/>
    </row>
    <row r="95" spans="2:8" x14ac:dyDescent="0.2">
      <c r="B95" s="210"/>
      <c r="C95" s="238"/>
      <c r="D95" s="222"/>
      <c r="E95" s="243"/>
      <c r="F95" s="239"/>
      <c r="G95" s="240"/>
      <c r="H95" s="224"/>
    </row>
    <row r="96" spans="2:8" ht="13.5" thickBot="1" x14ac:dyDescent="0.25">
      <c r="B96" s="219"/>
      <c r="C96" s="222"/>
      <c r="D96" s="222"/>
      <c r="E96" s="242"/>
      <c r="F96" s="103"/>
      <c r="G96" s="71"/>
      <c r="H96" s="224"/>
    </row>
    <row r="97" spans="2:11" ht="13.5" thickBot="1" x14ac:dyDescent="0.25">
      <c r="D97" s="61" t="s">
        <v>39</v>
      </c>
      <c r="E97" s="111" t="str">
        <f>IF(E91="","",COUNTA(E91:E96))</f>
        <v/>
      </c>
      <c r="F97" s="111"/>
      <c r="G97" s="111"/>
      <c r="H97" s="62"/>
    </row>
    <row r="98" spans="2:11" ht="21" customHeight="1" thickBot="1" x14ac:dyDescent="0.25">
      <c r="H98" s="46"/>
    </row>
    <row r="99" spans="2:11" ht="19.5" customHeight="1" x14ac:dyDescent="0.2">
      <c r="B99" s="359" t="s">
        <v>60</v>
      </c>
      <c r="C99" s="360"/>
      <c r="D99" s="361"/>
      <c r="E99" s="354" t="str">
        <f>E97</f>
        <v/>
      </c>
      <c r="F99" s="335"/>
      <c r="G99" s="336"/>
      <c r="H99" s="177" t="s">
        <v>44</v>
      </c>
    </row>
    <row r="100" spans="2:11" ht="15" customHeight="1" thickBot="1" x14ac:dyDescent="0.25">
      <c r="B100" s="362"/>
      <c r="C100" s="363"/>
      <c r="D100" s="364"/>
      <c r="E100" s="355"/>
      <c r="F100" s="337"/>
      <c r="G100" s="338"/>
      <c r="H100" s="178" t="str">
        <f>IF(E99="","",IF(AND(E99&gt;=1,E99&lt;=5),20,IF(AND(E99&gt;=6,E99&lt;=10),30,IF(E99&gt;=11,40,0))))</f>
        <v/>
      </c>
    </row>
    <row r="101" spans="2:11" ht="21" x14ac:dyDescent="0.2">
      <c r="F101" s="358"/>
      <c r="G101" s="358"/>
    </row>
    <row r="102" spans="2:11" ht="13.5" thickBot="1" x14ac:dyDescent="0.25"/>
    <row r="103" spans="2:11" ht="15.75" x14ac:dyDescent="0.2">
      <c r="B103" s="328" t="s">
        <v>86</v>
      </c>
      <c r="C103" s="329"/>
      <c r="D103" s="329"/>
      <c r="E103" s="329"/>
      <c r="F103" s="168"/>
      <c r="G103" s="174"/>
      <c r="H103" s="332">
        <f>H107+H109+H111+H113</f>
        <v>0</v>
      </c>
    </row>
    <row r="104" spans="2:11" ht="16.5" thickBot="1" x14ac:dyDescent="0.25">
      <c r="B104" s="365"/>
      <c r="C104" s="366"/>
      <c r="D104" s="366"/>
      <c r="E104" s="366"/>
      <c r="F104" s="175"/>
      <c r="G104" s="176"/>
      <c r="H104" s="357"/>
      <c r="J104" s="97"/>
    </row>
    <row r="105" spans="2:11" ht="13.5" thickBot="1" x14ac:dyDescent="0.25">
      <c r="B105" s="179" t="s">
        <v>42</v>
      </c>
      <c r="C105" s="180" t="s">
        <v>87</v>
      </c>
      <c r="D105" s="180" t="s">
        <v>88</v>
      </c>
      <c r="E105" s="180" t="s">
        <v>89</v>
      </c>
      <c r="F105" s="181" t="s">
        <v>100</v>
      </c>
      <c r="G105" s="181" t="s">
        <v>101</v>
      </c>
      <c r="H105" s="181" t="s">
        <v>98</v>
      </c>
      <c r="K105" s="90"/>
    </row>
    <row r="106" spans="2:11" x14ac:dyDescent="0.2">
      <c r="B106" s="350"/>
      <c r="C106" s="348"/>
      <c r="D106" s="349"/>
      <c r="E106" s="353"/>
      <c r="F106" s="353"/>
      <c r="G106" s="351"/>
      <c r="H106" s="199" t="str">
        <f>IF(B106="","",(C106*30)-($D$5-D106)+IF(G106="",0,($D$5-G106)))</f>
        <v/>
      </c>
      <c r="K106" s="90"/>
    </row>
    <row r="107" spans="2:11" ht="13.5" thickBot="1" x14ac:dyDescent="0.25">
      <c r="B107" s="305"/>
      <c r="C107" s="307"/>
      <c r="D107" s="309"/>
      <c r="E107" s="311"/>
      <c r="F107" s="311"/>
      <c r="G107" s="352"/>
      <c r="H107" s="200">
        <f>IF(B106="",0,(B106/(C106*30))*(IF(H106&gt;360,360,H106))*E106)</f>
        <v>0</v>
      </c>
      <c r="K107" s="91"/>
    </row>
    <row r="108" spans="2:11" x14ac:dyDescent="0.2">
      <c r="B108" s="350"/>
      <c r="C108" s="348"/>
      <c r="D108" s="349"/>
      <c r="E108" s="353"/>
      <c r="F108" s="353"/>
      <c r="G108" s="351"/>
      <c r="H108" s="199" t="str">
        <f t="shared" ref="H108" si="0">IF(B108="","",(C108*30)-($D$5-D108)+IF(G108="",0,($D$5-G108)))</f>
        <v/>
      </c>
      <c r="K108" s="91"/>
    </row>
    <row r="109" spans="2:11" ht="13.5" thickBot="1" x14ac:dyDescent="0.25">
      <c r="B109" s="305"/>
      <c r="C109" s="307"/>
      <c r="D109" s="309"/>
      <c r="E109" s="311"/>
      <c r="F109" s="311"/>
      <c r="G109" s="352"/>
      <c r="H109" s="200">
        <f t="shared" ref="H109" si="1">IF(B108="",0,(B108/(C108*30))*(IF(H108&gt;360,360,H108))*E108)</f>
        <v>0</v>
      </c>
      <c r="K109" s="91"/>
    </row>
    <row r="110" spans="2:11" x14ac:dyDescent="0.2">
      <c r="B110" s="350"/>
      <c r="C110" s="348"/>
      <c r="D110" s="349"/>
      <c r="E110" s="353"/>
      <c r="F110" s="353"/>
      <c r="G110" s="351"/>
      <c r="H110" s="199" t="str">
        <f t="shared" ref="H110" si="2">IF(B110="","",(C110*30)-($D$5-D110)+IF(G110="",0,($D$5-G110)))</f>
        <v/>
      </c>
      <c r="K110" s="91"/>
    </row>
    <row r="111" spans="2:11" ht="13.5" thickBot="1" x14ac:dyDescent="0.25">
      <c r="B111" s="305"/>
      <c r="C111" s="307"/>
      <c r="D111" s="309"/>
      <c r="E111" s="311"/>
      <c r="F111" s="311"/>
      <c r="G111" s="352"/>
      <c r="H111" s="200">
        <f t="shared" ref="H111" si="3">IF(B110="",0,(B110/(C110*30))*(IF(H110&gt;360,360,H110))*E110)</f>
        <v>0</v>
      </c>
      <c r="K111" s="91"/>
    </row>
    <row r="112" spans="2:11" x14ac:dyDescent="0.2">
      <c r="B112" s="350"/>
      <c r="C112" s="348"/>
      <c r="D112" s="349"/>
      <c r="E112" s="353"/>
      <c r="F112" s="353"/>
      <c r="G112" s="351"/>
      <c r="H112" s="199" t="str">
        <f t="shared" ref="H112" si="4">IF(B112="","",(C112*30)-($D$5-D112)+IF(G112="",0,($D$5-G112)))</f>
        <v/>
      </c>
      <c r="K112" s="91"/>
    </row>
    <row r="113" spans="2:11" ht="13.5" thickBot="1" x14ac:dyDescent="0.25">
      <c r="B113" s="305"/>
      <c r="C113" s="307"/>
      <c r="D113" s="309"/>
      <c r="E113" s="311"/>
      <c r="F113" s="311"/>
      <c r="G113" s="352"/>
      <c r="H113" s="200">
        <f t="shared" ref="H113" si="5">IF(B112="",0,(B112/(C112*30))*(IF(H112&gt;360,360,H112))*E112)</f>
        <v>0</v>
      </c>
      <c r="K113" s="91"/>
    </row>
    <row r="117" spans="2:11" x14ac:dyDescent="0.2">
      <c r="B117" s="198"/>
      <c r="C117" s="198"/>
      <c r="F117" s="312"/>
      <c r="G117" s="312"/>
      <c r="H117" s="76"/>
    </row>
    <row r="118" spans="2:11" x14ac:dyDescent="0.2">
      <c r="B118" s="312"/>
      <c r="C118" s="312"/>
      <c r="D118" s="312"/>
      <c r="E118" s="312"/>
      <c r="F118" s="192"/>
      <c r="G118" s="192"/>
      <c r="H118" s="76"/>
    </row>
    <row r="119" spans="2:11" x14ac:dyDescent="0.2">
      <c r="B119" s="312"/>
      <c r="C119" s="312"/>
    </row>
    <row r="120" spans="2:11" x14ac:dyDescent="0.2">
      <c r="B120" s="312"/>
      <c r="C120" s="312"/>
    </row>
  </sheetData>
  <mergeCells count="47">
    <mergeCell ref="B119:C119"/>
    <mergeCell ref="B120:C120"/>
    <mergeCell ref="B4:H4"/>
    <mergeCell ref="F106:F107"/>
    <mergeCell ref="G106:G107"/>
    <mergeCell ref="H103:H104"/>
    <mergeCell ref="F101:G101"/>
    <mergeCell ref="F99:G100"/>
    <mergeCell ref="E6:H6"/>
    <mergeCell ref="E10:E11"/>
    <mergeCell ref="H10:H11"/>
    <mergeCell ref="B12:C12"/>
    <mergeCell ref="B99:D100"/>
    <mergeCell ref="D106:D107"/>
    <mergeCell ref="E106:E107"/>
    <mergeCell ref="B103:E104"/>
    <mergeCell ref="B1:E1"/>
    <mergeCell ref="B118:C118"/>
    <mergeCell ref="D118:E118"/>
    <mergeCell ref="E108:E109"/>
    <mergeCell ref="F108:F109"/>
    <mergeCell ref="E99:E100"/>
    <mergeCell ref="D12:H12"/>
    <mergeCell ref="F117:G117"/>
    <mergeCell ref="C13:E13"/>
    <mergeCell ref="B30:H30"/>
    <mergeCell ref="E32:H32"/>
    <mergeCell ref="C35:H35"/>
    <mergeCell ref="B36:H37"/>
    <mergeCell ref="G110:G111"/>
    <mergeCell ref="B112:B113"/>
    <mergeCell ref="C112:C113"/>
    <mergeCell ref="D112:D113"/>
    <mergeCell ref="E112:E113"/>
    <mergeCell ref="F112:F113"/>
    <mergeCell ref="G112:G113"/>
    <mergeCell ref="B110:B111"/>
    <mergeCell ref="C110:C111"/>
    <mergeCell ref="D110:D111"/>
    <mergeCell ref="E110:E111"/>
    <mergeCell ref="F110:F111"/>
    <mergeCell ref="C108:C109"/>
    <mergeCell ref="D108:D109"/>
    <mergeCell ref="B106:B107"/>
    <mergeCell ref="C106:C107"/>
    <mergeCell ref="G108:G109"/>
    <mergeCell ref="B108:B109"/>
  </mergeCells>
  <pageMargins left="0.7" right="0.7" top="0.75" bottom="0.75" header="0.3" footer="0.3"/>
  <pageSetup scale="74" orientation="portrait" r:id="rId1"/>
  <rowBreaks count="1" manualBreakCount="1">
    <brk id="101" min="1" max="7" man="1"/>
  </rowBreaks>
  <ignoredErrors>
    <ignoredError sqref="H107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05"/>
  <sheetViews>
    <sheetView topLeftCell="A50" zoomScaleNormal="100" workbookViewId="0">
      <selection activeCell="H40" sqref="H40"/>
    </sheetView>
  </sheetViews>
  <sheetFormatPr baseColWidth="10" defaultRowHeight="12.75" x14ac:dyDescent="0.2"/>
  <cols>
    <col min="1" max="1" width="11.42578125" style="4"/>
    <col min="2" max="2" width="15.85546875" style="4" customWidth="1"/>
    <col min="3" max="3" width="32.28515625" style="4" customWidth="1"/>
    <col min="4" max="4" width="28.28515625" style="4" bestFit="1" customWidth="1"/>
    <col min="5" max="5" width="18.28515625" style="4" customWidth="1"/>
    <col min="6" max="6" width="18.7109375" style="4" bestFit="1" customWidth="1"/>
    <col min="7" max="7" width="16.5703125" style="4" customWidth="1"/>
    <col min="8" max="8" width="23.85546875" style="4" bestFit="1" customWidth="1"/>
    <col min="9" max="9" width="14.42578125" style="4" bestFit="1" customWidth="1"/>
    <col min="10" max="10" width="3.140625" style="4" bestFit="1" customWidth="1"/>
    <col min="11" max="11" width="21.42578125" style="4" customWidth="1"/>
    <col min="12" max="12" width="18.5703125" style="4" customWidth="1"/>
    <col min="13" max="13" width="14.5703125" style="4" customWidth="1"/>
    <col min="14" max="16384" width="11.42578125" style="4"/>
  </cols>
  <sheetData>
    <row r="1" spans="1:12" s="257" customFormat="1" ht="18" customHeight="1" x14ac:dyDescent="0.2">
      <c r="B1" s="345" t="s">
        <v>107</v>
      </c>
      <c r="C1" s="345"/>
      <c r="D1" s="345"/>
      <c r="E1" s="345"/>
    </row>
    <row r="2" spans="1:12" s="257" customFormat="1" x14ac:dyDescent="0.2">
      <c r="B2" s="250" t="s">
        <v>108</v>
      </c>
      <c r="C2" s="251" t="s">
        <v>109</v>
      </c>
      <c r="D2" s="250" t="s">
        <v>110</v>
      </c>
      <c r="E2" s="252">
        <v>1</v>
      </c>
    </row>
    <row r="4" spans="1:12" ht="20.25" customHeight="1" thickBot="1" x14ac:dyDescent="0.35">
      <c r="A4" s="9"/>
      <c r="B4" s="356" t="s">
        <v>78</v>
      </c>
      <c r="C4" s="356"/>
      <c r="D4" s="356"/>
      <c r="E4" s="356"/>
      <c r="F4" s="356"/>
      <c r="G4" s="356"/>
      <c r="H4" s="356"/>
      <c r="I4" s="87"/>
      <c r="J4" s="87"/>
      <c r="K4" s="87"/>
      <c r="L4" s="87"/>
    </row>
    <row r="5" spans="1:12" ht="19.5" customHeight="1" thickBot="1" x14ac:dyDescent="0.35">
      <c r="A5" s="9"/>
      <c r="B5" s="92" t="s">
        <v>15</v>
      </c>
      <c r="C5" s="93"/>
      <c r="D5" s="94" t="str">
        <f>'K DEL PROCESO'!D5:F5</f>
        <v>XXXXX</v>
      </c>
      <c r="E5" s="93"/>
      <c r="F5" s="93"/>
      <c r="G5" s="93"/>
      <c r="H5" s="95"/>
      <c r="I5" s="87"/>
      <c r="J5" s="87"/>
      <c r="K5" s="87"/>
      <c r="L5" s="87"/>
    </row>
    <row r="6" spans="1:12" ht="18" customHeight="1" x14ac:dyDescent="0.3">
      <c r="A6" s="9"/>
      <c r="B6" s="114" t="s">
        <v>22</v>
      </c>
      <c r="C6" s="115"/>
      <c r="D6" s="116"/>
      <c r="E6" s="314">
        <f>IF(C10&lt;=12,C8-E8,((C8-E8)/C10)*12)</f>
        <v>221393576</v>
      </c>
      <c r="F6" s="314"/>
      <c r="G6" s="314"/>
      <c r="H6" s="315"/>
      <c r="I6" s="87"/>
      <c r="J6" s="87"/>
      <c r="K6" s="87"/>
      <c r="L6" s="87"/>
    </row>
    <row r="7" spans="1:12" ht="13.5" customHeight="1" x14ac:dyDescent="0.2">
      <c r="A7" s="9"/>
      <c r="B7" s="117"/>
      <c r="C7" s="118"/>
      <c r="D7" s="119"/>
      <c r="E7" s="119"/>
      <c r="F7" s="119"/>
      <c r="G7" s="119"/>
      <c r="H7" s="120"/>
      <c r="I7" s="87"/>
      <c r="J7" s="87"/>
      <c r="K7" s="87"/>
      <c r="L7" s="87"/>
    </row>
    <row r="8" spans="1:12" ht="13.5" customHeight="1" x14ac:dyDescent="0.2">
      <c r="A8" s="9"/>
      <c r="B8" s="96" t="s">
        <v>23</v>
      </c>
      <c r="C8" s="121">
        <f>'K DEL PROCESO'!D6</f>
        <v>221393576</v>
      </c>
      <c r="D8" s="100" t="s">
        <v>102</v>
      </c>
      <c r="E8" s="122">
        <f>C8*'K DEL PROCESO'!D7</f>
        <v>0</v>
      </c>
      <c r="F8" s="122"/>
      <c r="G8" s="122"/>
      <c r="H8" s="98"/>
      <c r="I8" s="87"/>
      <c r="J8" s="87"/>
      <c r="K8" s="87"/>
      <c r="L8" s="87"/>
    </row>
    <row r="9" spans="1:12" ht="20.25" customHeight="1" x14ac:dyDescent="0.2">
      <c r="A9" s="9"/>
      <c r="B9" s="96"/>
      <c r="C9" s="121"/>
      <c r="D9" s="100"/>
      <c r="E9" s="122"/>
      <c r="F9" s="122"/>
      <c r="G9" s="122"/>
      <c r="H9" s="98"/>
      <c r="I9" s="87"/>
      <c r="J9" s="87"/>
      <c r="K9" s="87"/>
      <c r="L9" s="87"/>
    </row>
    <row r="10" spans="1:12" ht="8.25" customHeight="1" x14ac:dyDescent="0.2">
      <c r="A10" s="9"/>
      <c r="B10" s="96" t="s">
        <v>26</v>
      </c>
      <c r="C10" s="100">
        <f>'K DEL PROCESO'!D8</f>
        <v>1</v>
      </c>
      <c r="D10" s="97" t="s">
        <v>37</v>
      </c>
      <c r="E10" s="316" t="s">
        <v>62</v>
      </c>
      <c r="F10" s="165"/>
      <c r="G10" s="165"/>
      <c r="H10" s="318" t="str">
        <f>IF(H22="","",IF(H22&gt;=E6,"CUMPLE","NO CUMPLE"))</f>
        <v>NO CUMPLE</v>
      </c>
      <c r="I10" s="87"/>
      <c r="J10" s="87"/>
      <c r="K10" s="87"/>
      <c r="L10" s="87"/>
    </row>
    <row r="11" spans="1:12" ht="21.75" customHeight="1" thickBot="1" x14ac:dyDescent="0.25">
      <c r="A11" s="9"/>
      <c r="B11" s="123"/>
      <c r="C11" s="124"/>
      <c r="D11" s="124"/>
      <c r="E11" s="317"/>
      <c r="F11" s="166"/>
      <c r="G11" s="166"/>
      <c r="H11" s="319"/>
      <c r="I11" s="87"/>
      <c r="J11" s="87"/>
      <c r="K11" s="87"/>
      <c r="L11" s="87"/>
    </row>
    <row r="12" spans="1:12" ht="23.25" customHeight="1" x14ac:dyDescent="0.25">
      <c r="A12" s="9"/>
      <c r="B12" s="323" t="s">
        <v>63</v>
      </c>
      <c r="C12" s="324"/>
      <c r="D12" s="325"/>
      <c r="E12" s="325"/>
      <c r="F12" s="326"/>
      <c r="G12" s="326"/>
      <c r="H12" s="327"/>
      <c r="I12" s="87"/>
      <c r="J12" s="87"/>
      <c r="K12" s="87"/>
      <c r="L12" s="87"/>
    </row>
    <row r="13" spans="1:12" ht="18" customHeight="1" x14ac:dyDescent="0.2">
      <c r="A13" s="9"/>
      <c r="B13" s="80" t="s">
        <v>75</v>
      </c>
      <c r="C13" s="339"/>
      <c r="D13" s="339"/>
      <c r="E13" s="339"/>
      <c r="F13" s="167"/>
      <c r="G13" s="167"/>
      <c r="H13" s="207"/>
      <c r="I13" s="87"/>
      <c r="J13" s="87"/>
      <c r="K13" s="87"/>
      <c r="L13" s="87"/>
    </row>
    <row r="14" spans="1:12" ht="21.75" thickBot="1" x14ac:dyDescent="0.4">
      <c r="A14" s="9"/>
      <c r="B14" s="75" t="s">
        <v>43</v>
      </c>
      <c r="C14" s="150"/>
      <c r="D14" s="68"/>
      <c r="E14" s="68"/>
      <c r="F14" s="68"/>
      <c r="G14" s="68"/>
      <c r="H14" s="69"/>
      <c r="I14" s="88"/>
      <c r="J14" s="88"/>
      <c r="K14" s="88"/>
      <c r="L14" s="88"/>
    </row>
    <row r="15" spans="1:12" ht="13.5" thickBot="1" x14ac:dyDescent="0.25">
      <c r="A15" s="9"/>
      <c r="B15" s="130"/>
      <c r="C15" s="131"/>
      <c r="D15" s="131" t="s">
        <v>20</v>
      </c>
      <c r="E15" s="131" t="s">
        <v>50</v>
      </c>
      <c r="F15" s="131"/>
      <c r="G15" s="131"/>
      <c r="H15" s="131" t="s">
        <v>25</v>
      </c>
      <c r="I15" s="89"/>
      <c r="J15" s="89"/>
      <c r="K15" s="89"/>
      <c r="L15" s="89"/>
    </row>
    <row r="16" spans="1:12" ht="15" customHeight="1" x14ac:dyDescent="0.2">
      <c r="A16" s="9"/>
      <c r="B16" s="127"/>
      <c r="C16" s="128"/>
      <c r="D16" s="128"/>
      <c r="E16" s="128"/>
      <c r="F16" s="128"/>
      <c r="G16" s="128"/>
      <c r="H16" s="129"/>
      <c r="I16" s="89"/>
      <c r="J16" s="89"/>
      <c r="K16" s="89"/>
      <c r="L16" s="89"/>
    </row>
    <row r="17" spans="1:12" x14ac:dyDescent="0.2">
      <c r="A17" s="9"/>
      <c r="B17" s="96" t="s">
        <v>27</v>
      </c>
      <c r="C17" s="97" t="s">
        <v>91</v>
      </c>
      <c r="D17" s="97">
        <v>0</v>
      </c>
      <c r="E17" s="132">
        <f>C32</f>
        <v>0</v>
      </c>
      <c r="F17" s="132"/>
      <c r="G17" s="132"/>
      <c r="H17" s="133"/>
      <c r="I17" s="55"/>
    </row>
    <row r="18" spans="1:12" x14ac:dyDescent="0.2">
      <c r="A18" s="9"/>
      <c r="B18" s="96" t="s">
        <v>8</v>
      </c>
      <c r="C18" s="97" t="s">
        <v>61</v>
      </c>
      <c r="D18" s="97">
        <v>40</v>
      </c>
      <c r="E18" s="97" t="str">
        <f>E90</f>
        <v/>
      </c>
      <c r="F18" s="97"/>
      <c r="G18" s="97"/>
      <c r="H18" s="98"/>
      <c r="I18" s="55"/>
    </row>
    <row r="19" spans="1:12" ht="15" customHeight="1" x14ac:dyDescent="0.2">
      <c r="A19" s="9"/>
      <c r="B19" s="96" t="s">
        <v>18</v>
      </c>
      <c r="C19" s="97" t="s">
        <v>92</v>
      </c>
      <c r="D19" s="97">
        <v>40</v>
      </c>
      <c r="E19" s="134" t="str">
        <f>E78</f>
        <v/>
      </c>
      <c r="F19" s="134"/>
      <c r="G19" s="134"/>
      <c r="H19" s="98"/>
      <c r="I19" s="55"/>
    </row>
    <row r="20" spans="1:12" ht="15" customHeight="1" x14ac:dyDescent="0.2">
      <c r="A20" s="9"/>
      <c r="B20" s="96" t="s">
        <v>16</v>
      </c>
      <c r="C20" s="97" t="s">
        <v>17</v>
      </c>
      <c r="D20" s="97">
        <v>120</v>
      </c>
      <c r="E20" s="159" t="str">
        <f>D38</f>
        <v/>
      </c>
      <c r="F20" s="159"/>
      <c r="G20" s="159"/>
      <c r="H20" s="144"/>
      <c r="I20" s="55"/>
    </row>
    <row r="21" spans="1:12" ht="15" customHeight="1" x14ac:dyDescent="0.2">
      <c r="A21" s="9"/>
      <c r="B21" s="96" t="s">
        <v>9</v>
      </c>
      <c r="C21" s="97" t="s">
        <v>93</v>
      </c>
      <c r="D21" s="97">
        <v>0</v>
      </c>
      <c r="E21" s="145">
        <f>H94</f>
        <v>0</v>
      </c>
      <c r="F21" s="145"/>
      <c r="G21" s="145"/>
      <c r="H21" s="133"/>
      <c r="I21" s="55"/>
    </row>
    <row r="22" spans="1:12" x14ac:dyDescent="0.2">
      <c r="A22" s="9"/>
      <c r="B22" s="102" t="s">
        <v>94</v>
      </c>
      <c r="C22" s="97"/>
      <c r="D22" s="97" t="s">
        <v>10</v>
      </c>
      <c r="E22" s="135" t="s">
        <v>11</v>
      </c>
      <c r="F22" s="135"/>
      <c r="G22" s="135"/>
      <c r="H22" s="136">
        <f>IF(SUM(H17:H21)=0,0,H17*((H20+H18+H19)/100)-E21)</f>
        <v>0</v>
      </c>
      <c r="I22" s="55"/>
    </row>
    <row r="23" spans="1:12" x14ac:dyDescent="0.2">
      <c r="A23" s="9"/>
      <c r="B23" s="96"/>
      <c r="C23" s="97"/>
      <c r="D23" s="97"/>
      <c r="E23" s="97"/>
      <c r="F23" s="97"/>
      <c r="G23" s="97"/>
      <c r="H23" s="98"/>
      <c r="I23" s="89"/>
      <c r="J23" s="89"/>
      <c r="K23" s="89"/>
      <c r="L23" s="89"/>
    </row>
    <row r="24" spans="1:12" x14ac:dyDescent="0.2">
      <c r="A24" s="9"/>
      <c r="B24" s="101"/>
      <c r="C24" s="146"/>
      <c r="D24" s="97"/>
      <c r="E24" s="99"/>
      <c r="F24" s="99"/>
      <c r="G24" s="99"/>
      <c r="H24" s="98"/>
      <c r="I24" s="89"/>
      <c r="J24" s="89"/>
      <c r="K24" s="89"/>
      <c r="L24" s="89"/>
    </row>
    <row r="25" spans="1:12" ht="13.5" thickBot="1" x14ac:dyDescent="0.25">
      <c r="A25" s="9"/>
      <c r="B25" s="147" t="s">
        <v>21</v>
      </c>
      <c r="C25" s="148" t="s">
        <v>29</v>
      </c>
      <c r="D25" s="149"/>
      <c r="E25" s="149"/>
      <c r="F25" s="149"/>
      <c r="G25" s="149"/>
      <c r="H25" s="109"/>
      <c r="I25" s="89"/>
      <c r="J25" s="89"/>
      <c r="K25" s="89"/>
      <c r="L25" s="89"/>
    </row>
    <row r="26" spans="1:12" ht="13.5" thickBot="1" x14ac:dyDescent="0.25">
      <c r="A26" s="9"/>
      <c r="B26" s="45"/>
      <c r="C26" s="79"/>
      <c r="D26" s="9"/>
      <c r="E26" s="9"/>
      <c r="F26" s="9"/>
      <c r="G26" s="9"/>
      <c r="H26" s="9"/>
    </row>
    <row r="27" spans="1:12" x14ac:dyDescent="0.2">
      <c r="A27" s="9"/>
      <c r="B27" s="127"/>
      <c r="C27" s="128"/>
      <c r="D27" s="128" t="s">
        <v>34</v>
      </c>
      <c r="E27" s="137">
        <v>125000</v>
      </c>
      <c r="F27" s="137"/>
      <c r="G27" s="137"/>
      <c r="H27" s="129"/>
    </row>
    <row r="28" spans="1:12" ht="15.75" x14ac:dyDescent="0.25">
      <c r="A28" s="9"/>
      <c r="B28" s="113" t="s">
        <v>32</v>
      </c>
      <c r="C28" s="97"/>
      <c r="D28" s="97" t="s">
        <v>30</v>
      </c>
      <c r="E28" s="138"/>
      <c r="F28" s="138"/>
      <c r="G28" s="138"/>
      <c r="H28" s="98"/>
    </row>
    <row r="29" spans="1:12" ht="13.5" thickBot="1" x14ac:dyDescent="0.25">
      <c r="A29" s="9"/>
      <c r="B29" s="96"/>
      <c r="C29" s="97"/>
      <c r="D29" s="97" t="s">
        <v>31</v>
      </c>
      <c r="E29" s="138">
        <f>E27*E28</f>
        <v>0</v>
      </c>
      <c r="F29" s="138"/>
      <c r="G29" s="138"/>
      <c r="H29" s="98"/>
    </row>
    <row r="30" spans="1:12" ht="15" x14ac:dyDescent="0.25">
      <c r="A30" s="9"/>
      <c r="B30" s="340" t="s">
        <v>85</v>
      </c>
      <c r="C30" s="341"/>
      <c r="D30" s="341"/>
      <c r="E30" s="341"/>
      <c r="F30" s="341"/>
      <c r="G30" s="341"/>
      <c r="H30" s="342"/>
    </row>
    <row r="31" spans="1:12" x14ac:dyDescent="0.2">
      <c r="A31" s="9"/>
      <c r="B31" s="36" t="s">
        <v>40</v>
      </c>
      <c r="C31" s="37" t="s">
        <v>41</v>
      </c>
      <c r="D31" s="38"/>
      <c r="E31" s="106"/>
      <c r="F31" s="169"/>
      <c r="G31" s="169"/>
      <c r="H31" s="107"/>
    </row>
    <row r="32" spans="1:12" ht="15.75" x14ac:dyDescent="0.25">
      <c r="A32" s="9"/>
      <c r="B32" s="201"/>
      <c r="C32" s="208"/>
      <c r="D32" s="110" t="s">
        <v>33</v>
      </c>
      <c r="E32" s="320">
        <f>IF(C32=0,0,IF(C32&lt;=E29,E29,C32))</f>
        <v>0</v>
      </c>
      <c r="F32" s="321"/>
      <c r="G32" s="321"/>
      <c r="H32" s="322"/>
    </row>
    <row r="33" spans="1:8" ht="13.5" thickBot="1" x14ac:dyDescent="0.25">
      <c r="A33" s="9"/>
      <c r="B33" s="33"/>
      <c r="C33" s="34"/>
      <c r="D33" s="35"/>
      <c r="E33" s="108"/>
      <c r="F33" s="149"/>
      <c r="G33" s="149"/>
      <c r="H33" s="109"/>
    </row>
    <row r="34" spans="1:8" x14ac:dyDescent="0.2">
      <c r="A34" s="9"/>
      <c r="B34" s="9"/>
      <c r="C34" s="9"/>
      <c r="D34" s="9"/>
      <c r="E34" s="9"/>
      <c r="F34" s="9"/>
      <c r="G34" s="9"/>
      <c r="H34" s="9"/>
    </row>
    <row r="35" spans="1:8" ht="15.75" x14ac:dyDescent="0.25">
      <c r="A35" s="9"/>
      <c r="B35" s="12" t="s">
        <v>35</v>
      </c>
      <c r="C35" s="343" t="s">
        <v>36</v>
      </c>
      <c r="D35" s="343"/>
      <c r="E35" s="343"/>
      <c r="F35" s="343"/>
      <c r="G35" s="343"/>
      <c r="H35" s="343"/>
    </row>
    <row r="36" spans="1:8" x14ac:dyDescent="0.2">
      <c r="A36" s="9"/>
      <c r="B36" s="344" t="s">
        <v>52</v>
      </c>
      <c r="C36" s="344"/>
      <c r="D36" s="344"/>
      <c r="E36" s="344"/>
      <c r="F36" s="344"/>
      <c r="G36" s="344"/>
      <c r="H36" s="344"/>
    </row>
    <row r="37" spans="1:8" x14ac:dyDescent="0.2">
      <c r="A37" s="9"/>
      <c r="B37" s="344"/>
      <c r="C37" s="344"/>
      <c r="D37" s="344"/>
      <c r="E37" s="344"/>
      <c r="F37" s="344"/>
      <c r="G37" s="344"/>
      <c r="H37" s="344"/>
    </row>
    <row r="38" spans="1:8" ht="18.75" x14ac:dyDescent="0.25">
      <c r="A38" s="9"/>
      <c r="B38" s="83"/>
      <c r="C38" s="12" t="s">
        <v>35</v>
      </c>
      <c r="D38" s="205" t="str">
        <f>IF(F70=0,"",F70/((C8/737717)*C14))</f>
        <v/>
      </c>
      <c r="E38" s="82" t="s">
        <v>44</v>
      </c>
      <c r="F38" s="82"/>
      <c r="G38" s="82"/>
      <c r="H38" s="40">
        <f>IF(D38="",0,IF(AND(D38&gt;0,D38&lt;=3),60,IF(AND(D38&gt;3,D38&lt;=6),80,IF(AND(D38&gt;6,D38&lt;=10),100,IF(D38&gt;10,120,0)))))</f>
        <v>0</v>
      </c>
    </row>
    <row r="39" spans="1:8" ht="13.5" thickBot="1" x14ac:dyDescent="0.25">
      <c r="A39" s="9"/>
      <c r="B39" s="83"/>
      <c r="C39" s="83"/>
      <c r="D39" s="83"/>
      <c r="E39" s="83"/>
      <c r="F39" s="83"/>
      <c r="G39" s="83"/>
      <c r="H39" s="83"/>
    </row>
    <row r="40" spans="1:8" ht="15" x14ac:dyDescent="0.25">
      <c r="A40" s="9"/>
      <c r="B40" s="262" t="s">
        <v>97</v>
      </c>
      <c r="C40" s="262" t="s">
        <v>112</v>
      </c>
      <c r="D40" s="262" t="s">
        <v>38</v>
      </c>
      <c r="E40" s="263" t="s">
        <v>113</v>
      </c>
      <c r="F40" s="262" t="s">
        <v>106</v>
      </c>
      <c r="G40" s="262" t="s">
        <v>43</v>
      </c>
      <c r="H40" s="125" t="s">
        <v>114</v>
      </c>
    </row>
    <row r="41" spans="1:8" x14ac:dyDescent="0.2">
      <c r="B41" s="139"/>
      <c r="C41" s="140"/>
      <c r="D41" s="202"/>
      <c r="E41" s="141"/>
      <c r="F41" s="203"/>
      <c r="G41" s="171"/>
      <c r="H41" s="204"/>
    </row>
    <row r="42" spans="1:8" x14ac:dyDescent="0.2">
      <c r="B42" s="139"/>
      <c r="C42" s="140"/>
      <c r="D42" s="202"/>
      <c r="E42" s="141"/>
      <c r="F42" s="203"/>
      <c r="G42" s="171"/>
      <c r="H42" s="204"/>
    </row>
    <row r="43" spans="1:8" x14ac:dyDescent="0.2">
      <c r="B43" s="139"/>
      <c r="C43" s="140"/>
      <c r="D43" s="202"/>
      <c r="E43" s="141"/>
      <c r="F43" s="203"/>
      <c r="G43" s="171"/>
      <c r="H43" s="204"/>
    </row>
    <row r="44" spans="1:8" x14ac:dyDescent="0.2">
      <c r="B44" s="139"/>
      <c r="C44" s="140"/>
      <c r="D44" s="202"/>
      <c r="E44" s="141"/>
      <c r="F44" s="203"/>
      <c r="G44" s="171"/>
      <c r="H44" s="204"/>
    </row>
    <row r="45" spans="1:8" x14ac:dyDescent="0.2">
      <c r="B45" s="139"/>
      <c r="C45" s="140"/>
      <c r="D45" s="202"/>
      <c r="E45" s="141"/>
      <c r="F45" s="203"/>
      <c r="G45" s="171"/>
      <c r="H45" s="204"/>
    </row>
    <row r="46" spans="1:8" x14ac:dyDescent="0.2">
      <c r="B46" s="139"/>
      <c r="C46" s="140"/>
      <c r="D46" s="202"/>
      <c r="E46" s="141"/>
      <c r="F46" s="203"/>
      <c r="G46" s="171"/>
      <c r="H46" s="204"/>
    </row>
    <row r="47" spans="1:8" x14ac:dyDescent="0.2">
      <c r="B47" s="139"/>
      <c r="C47" s="140"/>
      <c r="D47" s="202"/>
      <c r="E47" s="141"/>
      <c r="F47" s="203"/>
      <c r="G47" s="171"/>
      <c r="H47" s="204"/>
    </row>
    <row r="48" spans="1:8" x14ac:dyDescent="0.2">
      <c r="B48" s="139"/>
      <c r="C48" s="140"/>
      <c r="D48" s="202"/>
      <c r="E48" s="141"/>
      <c r="F48" s="203"/>
      <c r="G48" s="171"/>
      <c r="H48" s="204"/>
    </row>
    <row r="49" spans="2:8" x14ac:dyDescent="0.2">
      <c r="B49" s="139"/>
      <c r="C49" s="140"/>
      <c r="D49" s="202"/>
      <c r="E49" s="141"/>
      <c r="F49" s="203"/>
      <c r="G49" s="171"/>
      <c r="H49" s="204"/>
    </row>
    <row r="50" spans="2:8" x14ac:dyDescent="0.2">
      <c r="B50" s="139"/>
      <c r="C50" s="140"/>
      <c r="D50" s="202"/>
      <c r="E50" s="141"/>
      <c r="F50" s="203"/>
      <c r="G50" s="171"/>
      <c r="H50" s="204"/>
    </row>
    <row r="51" spans="2:8" x14ac:dyDescent="0.2">
      <c r="B51" s="139"/>
      <c r="C51" s="140"/>
      <c r="D51" s="202"/>
      <c r="E51" s="141"/>
      <c r="F51" s="203"/>
      <c r="G51" s="171"/>
      <c r="H51" s="204"/>
    </row>
    <row r="52" spans="2:8" x14ac:dyDescent="0.2">
      <c r="B52" s="139"/>
      <c r="C52" s="140"/>
      <c r="D52" s="202"/>
      <c r="E52" s="141"/>
      <c r="F52" s="203"/>
      <c r="G52" s="171"/>
      <c r="H52" s="204"/>
    </row>
    <row r="53" spans="2:8" x14ac:dyDescent="0.2">
      <c r="B53" s="139"/>
      <c r="C53" s="140"/>
      <c r="D53" s="202"/>
      <c r="E53" s="141"/>
      <c r="F53" s="203"/>
      <c r="G53" s="171"/>
      <c r="H53" s="204"/>
    </row>
    <row r="54" spans="2:8" x14ac:dyDescent="0.2">
      <c r="B54" s="139"/>
      <c r="C54" s="140"/>
      <c r="D54" s="202"/>
      <c r="E54" s="141"/>
      <c r="F54" s="203"/>
      <c r="G54" s="171"/>
      <c r="H54" s="204"/>
    </row>
    <row r="55" spans="2:8" x14ac:dyDescent="0.2">
      <c r="B55" s="139"/>
      <c r="C55" s="140"/>
      <c r="D55" s="202"/>
      <c r="E55" s="141"/>
      <c r="F55" s="203"/>
      <c r="G55" s="171"/>
      <c r="H55" s="204"/>
    </row>
    <row r="56" spans="2:8" x14ac:dyDescent="0.2">
      <c r="B56" s="139"/>
      <c r="C56" s="140"/>
      <c r="D56" s="202"/>
      <c r="E56" s="141"/>
      <c r="F56" s="203"/>
      <c r="G56" s="171"/>
      <c r="H56" s="204"/>
    </row>
    <row r="57" spans="2:8" x14ac:dyDescent="0.2">
      <c r="B57" s="139"/>
      <c r="C57" s="140"/>
      <c r="D57" s="202"/>
      <c r="E57" s="141"/>
      <c r="F57" s="203"/>
      <c r="G57" s="171"/>
      <c r="H57" s="204"/>
    </row>
    <row r="58" spans="2:8" x14ac:dyDescent="0.2">
      <c r="B58" s="139"/>
      <c r="C58" s="140"/>
      <c r="D58" s="202"/>
      <c r="E58" s="141"/>
      <c r="F58" s="203"/>
      <c r="G58" s="171"/>
      <c r="H58" s="204"/>
    </row>
    <row r="59" spans="2:8" x14ac:dyDescent="0.2">
      <c r="B59" s="139"/>
      <c r="C59" s="140"/>
      <c r="D59" s="202"/>
      <c r="E59" s="141"/>
      <c r="F59" s="203"/>
      <c r="G59" s="171"/>
      <c r="H59" s="204"/>
    </row>
    <row r="60" spans="2:8" x14ac:dyDescent="0.2">
      <c r="B60" s="139"/>
      <c r="C60" s="140"/>
      <c r="D60" s="202"/>
      <c r="E60" s="141"/>
      <c r="F60" s="203"/>
      <c r="G60" s="171"/>
      <c r="H60" s="204"/>
    </row>
    <row r="61" spans="2:8" x14ac:dyDescent="0.2">
      <c r="B61" s="139"/>
      <c r="C61" s="140"/>
      <c r="D61" s="202"/>
      <c r="E61" s="141"/>
      <c r="F61" s="203"/>
      <c r="G61" s="171"/>
      <c r="H61" s="204"/>
    </row>
    <row r="62" spans="2:8" x14ac:dyDescent="0.2">
      <c r="B62" s="139"/>
      <c r="C62" s="140"/>
      <c r="D62" s="202"/>
      <c r="E62" s="141"/>
      <c r="F62" s="203"/>
      <c r="G62" s="171"/>
      <c r="H62" s="204"/>
    </row>
    <row r="63" spans="2:8" x14ac:dyDescent="0.2">
      <c r="B63" s="139"/>
      <c r="C63" s="140"/>
      <c r="D63" s="202"/>
      <c r="E63" s="141"/>
      <c r="F63" s="203"/>
      <c r="G63" s="171"/>
      <c r="H63" s="204"/>
    </row>
    <row r="64" spans="2:8" x14ac:dyDescent="0.2">
      <c r="B64" s="139"/>
      <c r="C64" s="140"/>
      <c r="D64" s="202"/>
      <c r="E64" s="141"/>
      <c r="F64" s="203"/>
      <c r="G64" s="171"/>
      <c r="H64" s="204"/>
    </row>
    <row r="65" spans="2:8" x14ac:dyDescent="0.2">
      <c r="B65" s="139"/>
      <c r="C65" s="140"/>
      <c r="D65" s="202"/>
      <c r="E65" s="141"/>
      <c r="F65" s="203"/>
      <c r="G65" s="171"/>
      <c r="H65" s="204"/>
    </row>
    <row r="66" spans="2:8" x14ac:dyDescent="0.2">
      <c r="B66" s="139"/>
      <c r="C66" s="232"/>
      <c r="D66" s="233"/>
      <c r="E66" s="141"/>
      <c r="F66" s="234"/>
      <c r="G66" s="235"/>
      <c r="H66" s="236"/>
    </row>
    <row r="67" spans="2:8" x14ac:dyDescent="0.2">
      <c r="B67" s="139"/>
      <c r="C67" s="232"/>
      <c r="D67" s="233"/>
      <c r="E67" s="141"/>
      <c r="F67" s="234"/>
      <c r="G67" s="235"/>
      <c r="H67" s="236"/>
    </row>
    <row r="68" spans="2:8" x14ac:dyDescent="0.2">
      <c r="B68" s="139"/>
      <c r="C68" s="232"/>
      <c r="D68" s="233"/>
      <c r="E68" s="141"/>
      <c r="F68" s="234"/>
      <c r="G68" s="235"/>
      <c r="H68" s="236"/>
    </row>
    <row r="69" spans="2:8" x14ac:dyDescent="0.2">
      <c r="B69" s="139"/>
      <c r="C69" s="140"/>
      <c r="D69" s="202"/>
      <c r="E69" s="141"/>
      <c r="F69" s="234"/>
      <c r="G69" s="235"/>
      <c r="H69" s="236"/>
    </row>
    <row r="70" spans="2:8" ht="16.5" thickBot="1" x14ac:dyDescent="0.3">
      <c r="B70" s="126" t="s">
        <v>39</v>
      </c>
      <c r="C70" s="258"/>
      <c r="D70" s="70"/>
      <c r="E70" s="269">
        <f>SUM(E41:E69)</f>
        <v>0</v>
      </c>
      <c r="F70" s="195">
        <f>SUM(F41:F69)</f>
        <v>0</v>
      </c>
      <c r="G70" s="172"/>
      <c r="H70" s="112"/>
    </row>
    <row r="71" spans="2:8" ht="15.75" x14ac:dyDescent="0.25">
      <c r="B71" s="44" t="s">
        <v>53</v>
      </c>
      <c r="C71" s="41"/>
      <c r="D71" s="42"/>
      <c r="E71" s="43"/>
      <c r="F71" s="43"/>
      <c r="G71" s="43"/>
      <c r="H71" s="42"/>
    </row>
    <row r="72" spans="2:8" ht="16.5" thickBot="1" x14ac:dyDescent="0.3">
      <c r="B72" s="41"/>
      <c r="C72" s="41"/>
      <c r="D72" s="42"/>
      <c r="E72" s="43"/>
      <c r="F72" s="43"/>
      <c r="G72" s="43"/>
      <c r="H72" s="42"/>
    </row>
    <row r="73" spans="2:8" x14ac:dyDescent="0.2">
      <c r="B73" s="50"/>
      <c r="C73" s="51"/>
      <c r="D73" s="51"/>
      <c r="E73" s="51"/>
      <c r="F73" s="51"/>
      <c r="G73" s="51"/>
      <c r="H73" s="52"/>
    </row>
    <row r="74" spans="2:8" ht="15.75" x14ac:dyDescent="0.25">
      <c r="B74" s="53" t="s">
        <v>45</v>
      </c>
      <c r="H74" s="54"/>
    </row>
    <row r="75" spans="2:8" x14ac:dyDescent="0.2">
      <c r="B75" s="55"/>
      <c r="H75" s="54"/>
    </row>
    <row r="76" spans="2:8" x14ac:dyDescent="0.2">
      <c r="B76" s="56" t="s">
        <v>21</v>
      </c>
      <c r="C76" s="4" t="s">
        <v>46</v>
      </c>
      <c r="H76" s="54"/>
    </row>
    <row r="77" spans="2:8" ht="12.75" customHeight="1" x14ac:dyDescent="0.2">
      <c r="B77" s="55"/>
      <c r="H77" s="57" t="s">
        <v>44</v>
      </c>
    </row>
    <row r="78" spans="2:8" ht="12.75" customHeight="1" x14ac:dyDescent="0.2">
      <c r="B78" s="56" t="s">
        <v>47</v>
      </c>
      <c r="C78" s="209"/>
      <c r="D78" s="346" t="s">
        <v>49</v>
      </c>
      <c r="E78" s="347" t="str">
        <f>IF(AND(C78=0,C79=0),"",C78/C79)</f>
        <v/>
      </c>
      <c r="F78" s="164"/>
      <c r="G78" s="164"/>
      <c r="H78" s="295">
        <f>IF(E78="",0,IF(AND(E78&gt;0,E78&lt;=0.5),20,IF(AND(E78&gt;0.5,E78&lt;=0.75),25,IF(AND(E78&gt;0.75,E78&lt;=1),30,IF(AND(E78&gt;1,E78&lt;1.5),35,IF(E78&gt;=1.5,40,0))))))</f>
        <v>0</v>
      </c>
    </row>
    <row r="79" spans="2:8" ht="21" x14ac:dyDescent="0.2">
      <c r="B79" s="56" t="s">
        <v>48</v>
      </c>
      <c r="C79" s="197"/>
      <c r="D79" s="346"/>
      <c r="E79" s="347"/>
      <c r="F79" s="164"/>
      <c r="G79" s="164"/>
      <c r="H79" s="295"/>
    </row>
    <row r="80" spans="2:8" ht="13.5" thickBot="1" x14ac:dyDescent="0.25">
      <c r="B80" s="58"/>
      <c r="C80" s="59"/>
      <c r="D80" s="59"/>
      <c r="E80" s="59"/>
      <c r="F80" s="59"/>
      <c r="G80" s="59"/>
      <c r="H80" s="60"/>
    </row>
    <row r="82" spans="2:11" x14ac:dyDescent="0.2">
      <c r="B82" s="45" t="s">
        <v>57</v>
      </c>
    </row>
    <row r="83" spans="2:11" x14ac:dyDescent="0.2">
      <c r="B83" s="4" t="s">
        <v>51</v>
      </c>
    </row>
    <row r="84" spans="2:11" ht="13.5" thickBot="1" x14ac:dyDescent="0.25"/>
    <row r="85" spans="2:11" x14ac:dyDescent="0.2">
      <c r="B85" s="215" t="s">
        <v>54</v>
      </c>
      <c r="C85" s="216" t="s">
        <v>55</v>
      </c>
      <c r="D85" s="216" t="s">
        <v>56</v>
      </c>
      <c r="E85" s="216" t="s">
        <v>58</v>
      </c>
      <c r="F85" s="217" t="s">
        <v>105</v>
      </c>
      <c r="G85" s="217"/>
      <c r="H85" s="218" t="s">
        <v>59</v>
      </c>
    </row>
    <row r="86" spans="2:11" x14ac:dyDescent="0.2">
      <c r="B86" s="210"/>
      <c r="C86" s="142"/>
      <c r="D86" s="142"/>
      <c r="E86" s="237"/>
      <c r="F86" s="170"/>
      <c r="G86" s="170"/>
      <c r="H86" s="143"/>
    </row>
    <row r="87" spans="2:11" ht="13.5" thickBot="1" x14ac:dyDescent="0.25">
      <c r="B87" s="210"/>
      <c r="C87" s="142"/>
      <c r="D87" s="142"/>
      <c r="E87" s="237"/>
      <c r="F87" s="170"/>
      <c r="G87" s="170"/>
      <c r="H87" s="143"/>
    </row>
    <row r="88" spans="2:11" ht="13.5" customHeight="1" thickBot="1" x14ac:dyDescent="0.25">
      <c r="D88" s="211" t="s">
        <v>39</v>
      </c>
      <c r="E88" s="244" t="str">
        <f>IF(E86="","",COUNTA(E86:E87))</f>
        <v/>
      </c>
      <c r="F88" s="212"/>
      <c r="G88" s="212"/>
      <c r="H88" s="213"/>
    </row>
    <row r="89" spans="2:11" ht="21" customHeight="1" thickBot="1" x14ac:dyDescent="0.25">
      <c r="H89" s="46"/>
    </row>
    <row r="90" spans="2:11" ht="19.5" customHeight="1" x14ac:dyDescent="0.2">
      <c r="B90" s="296" t="s">
        <v>60</v>
      </c>
      <c r="C90" s="297"/>
      <c r="D90" s="297"/>
      <c r="E90" s="367" t="str">
        <f>E88</f>
        <v/>
      </c>
      <c r="F90" s="372"/>
      <c r="G90" s="336"/>
      <c r="H90" s="177" t="s">
        <v>44</v>
      </c>
    </row>
    <row r="91" spans="2:11" ht="15" customHeight="1" thickBot="1" x14ac:dyDescent="0.25">
      <c r="B91" s="298"/>
      <c r="C91" s="299"/>
      <c r="D91" s="299"/>
      <c r="E91" s="368"/>
      <c r="F91" s="373"/>
      <c r="G91" s="338"/>
      <c r="H91" s="178">
        <f>IF(E90="",0,IF(AND(E90&gt;=1,E90&lt;=5),20,IF(AND(E90&gt;=6,E90&lt;=10),30,IF(E90&gt;=11,40,0))))</f>
        <v>0</v>
      </c>
    </row>
    <row r="92" spans="2:11" ht="21" x14ac:dyDescent="0.2">
      <c r="F92" s="358"/>
      <c r="G92" s="358"/>
    </row>
    <row r="93" spans="2:11" ht="13.5" thickBot="1" x14ac:dyDescent="0.25"/>
    <row r="94" spans="2:11" ht="15.75" x14ac:dyDescent="0.2">
      <c r="B94" s="328" t="s">
        <v>86</v>
      </c>
      <c r="C94" s="329"/>
      <c r="D94" s="329"/>
      <c r="E94" s="329"/>
      <c r="F94" s="168"/>
      <c r="G94" s="174"/>
      <c r="H94" s="332">
        <f>H98</f>
        <v>0</v>
      </c>
    </row>
    <row r="95" spans="2:11" ht="16.5" thickBot="1" x14ac:dyDescent="0.25">
      <c r="B95" s="365"/>
      <c r="C95" s="366"/>
      <c r="D95" s="366"/>
      <c r="E95" s="366"/>
      <c r="F95" s="175"/>
      <c r="G95" s="176"/>
      <c r="H95" s="357"/>
      <c r="J95" s="97"/>
    </row>
    <row r="96" spans="2:11" ht="13.5" thickBot="1" x14ac:dyDescent="0.25">
      <c r="B96" s="179" t="s">
        <v>42</v>
      </c>
      <c r="C96" s="180" t="s">
        <v>87</v>
      </c>
      <c r="D96" s="180" t="s">
        <v>88</v>
      </c>
      <c r="E96" s="180" t="s">
        <v>89</v>
      </c>
      <c r="F96" s="181" t="s">
        <v>100</v>
      </c>
      <c r="G96" s="181" t="s">
        <v>101</v>
      </c>
      <c r="H96" s="181" t="s">
        <v>98</v>
      </c>
      <c r="K96" s="90"/>
    </row>
    <row r="97" spans="2:11" x14ac:dyDescent="0.2">
      <c r="B97" s="350"/>
      <c r="C97" s="348"/>
      <c r="D97" s="349"/>
      <c r="E97" s="353"/>
      <c r="F97" s="369"/>
      <c r="G97" s="371"/>
      <c r="H97" s="199" t="str">
        <f>IF(B97="","",(C97*30)-($D$5-D97)+IF(G97="",0,($D$5-G97)))</f>
        <v/>
      </c>
      <c r="K97" s="90"/>
    </row>
    <row r="98" spans="2:11" ht="13.5" thickBot="1" x14ac:dyDescent="0.25">
      <c r="B98" s="305"/>
      <c r="C98" s="307"/>
      <c r="D98" s="309"/>
      <c r="E98" s="311"/>
      <c r="F98" s="370"/>
      <c r="G98" s="303"/>
      <c r="H98" s="200">
        <f>IF(B97="",0,(B97/(C97*30))*(IF(H97&gt;360,360,H97))*E97)</f>
        <v>0</v>
      </c>
      <c r="K98" s="91"/>
    </row>
    <row r="102" spans="2:11" x14ac:dyDescent="0.2">
      <c r="B102" s="198"/>
      <c r="C102" s="198"/>
      <c r="F102" s="312"/>
      <c r="G102" s="312"/>
      <c r="H102" s="76"/>
    </row>
    <row r="103" spans="2:11" x14ac:dyDescent="0.2">
      <c r="B103" s="312"/>
      <c r="C103" s="312"/>
    </row>
    <row r="104" spans="2:11" x14ac:dyDescent="0.2">
      <c r="B104" s="312"/>
      <c r="C104" s="312"/>
    </row>
    <row r="105" spans="2:11" x14ac:dyDescent="0.2">
      <c r="B105" s="312"/>
      <c r="C105" s="312"/>
    </row>
  </sheetData>
  <mergeCells count="31">
    <mergeCell ref="B1:E1"/>
    <mergeCell ref="B103:C103"/>
    <mergeCell ref="B104:C104"/>
    <mergeCell ref="B105:C105"/>
    <mergeCell ref="B4:H4"/>
    <mergeCell ref="F97:F98"/>
    <mergeCell ref="G97:G98"/>
    <mergeCell ref="H94:H95"/>
    <mergeCell ref="F92:G92"/>
    <mergeCell ref="F90:G91"/>
    <mergeCell ref="C97:C98"/>
    <mergeCell ref="D97:D98"/>
    <mergeCell ref="E97:E98"/>
    <mergeCell ref="E6:H6"/>
    <mergeCell ref="E10:E11"/>
    <mergeCell ref="H10:H11"/>
    <mergeCell ref="B12:C12"/>
    <mergeCell ref="D12:H12"/>
    <mergeCell ref="F102:G102"/>
    <mergeCell ref="D78:D79"/>
    <mergeCell ref="E78:E79"/>
    <mergeCell ref="H78:H79"/>
    <mergeCell ref="C13:E13"/>
    <mergeCell ref="B30:H30"/>
    <mergeCell ref="E32:H32"/>
    <mergeCell ref="C35:H35"/>
    <mergeCell ref="B36:H37"/>
    <mergeCell ref="B90:D91"/>
    <mergeCell ref="E90:E91"/>
    <mergeCell ref="B94:E95"/>
    <mergeCell ref="B97:B98"/>
  </mergeCells>
  <pageMargins left="0.7" right="0.7" top="0.75" bottom="0.75" header="0.3" footer="0.3"/>
  <pageSetup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46"/>
  <sheetViews>
    <sheetView zoomScaleNormal="100" workbookViewId="0">
      <selection sqref="A1:XFD1"/>
    </sheetView>
  </sheetViews>
  <sheetFormatPr baseColWidth="10" defaultRowHeight="12.75" x14ac:dyDescent="0.2"/>
  <cols>
    <col min="1" max="1" width="6.140625" style="4" customWidth="1"/>
    <col min="2" max="2" width="28.85546875" style="4" customWidth="1"/>
    <col min="3" max="3" width="14.7109375" style="4" customWidth="1"/>
    <col min="4" max="4" width="19.42578125" style="4" customWidth="1"/>
    <col min="5" max="5" width="19.7109375" style="4" customWidth="1"/>
    <col min="6" max="6" width="18.140625" style="4" customWidth="1"/>
    <col min="7" max="7" width="18.42578125" style="4" customWidth="1"/>
    <col min="8" max="8" width="21.42578125" style="4" customWidth="1"/>
    <col min="9" max="16384" width="11.42578125" style="4"/>
  </cols>
  <sheetData>
    <row r="1" spans="1:9" s="257" customFormat="1" ht="26.25" customHeight="1" x14ac:dyDescent="0.2">
      <c r="B1" s="382" t="s">
        <v>107</v>
      </c>
      <c r="C1" s="382"/>
      <c r="D1" s="382"/>
      <c r="E1" s="382"/>
    </row>
    <row r="2" spans="1:9" x14ac:dyDescent="0.2">
      <c r="B2" s="250" t="s">
        <v>108</v>
      </c>
      <c r="C2" s="251" t="s">
        <v>109</v>
      </c>
      <c r="D2" s="250" t="s">
        <v>110</v>
      </c>
      <c r="E2" s="252">
        <v>1</v>
      </c>
    </row>
    <row r="3" spans="1:9" ht="18.75" x14ac:dyDescent="0.2">
      <c r="A3" s="9"/>
      <c r="B3" s="391" t="s">
        <v>78</v>
      </c>
      <c r="C3" s="391"/>
      <c r="D3" s="391"/>
      <c r="E3" s="391"/>
      <c r="F3" s="391"/>
      <c r="G3" s="391"/>
      <c r="H3" s="3"/>
      <c r="I3" s="3"/>
    </row>
    <row r="4" spans="1:9" ht="13.5" thickBot="1" x14ac:dyDescent="0.25">
      <c r="A4" s="9"/>
      <c r="B4" s="3"/>
      <c r="C4" s="3"/>
      <c r="D4" s="3"/>
      <c r="E4" s="3"/>
      <c r="F4" s="3"/>
      <c r="G4" s="3"/>
      <c r="H4" s="3"/>
      <c r="I4" s="3"/>
    </row>
    <row r="5" spans="1:9" ht="18.75" customHeight="1" thickBot="1" x14ac:dyDescent="0.35">
      <c r="A5" s="9"/>
      <c r="B5" s="163" t="str">
        <f>'K DEL PROCESO'!B3</f>
        <v>PROCESO:</v>
      </c>
      <c r="C5" s="393" t="str">
        <f>'K DEL PROCESO'!C3</f>
        <v>SELECCIÓN ABREVIADA DE MENOR CUANTÍA</v>
      </c>
      <c r="D5" s="393"/>
      <c r="E5" s="393" t="str">
        <f>'K DEL PROCESO'!E3</f>
        <v>SAMC-005-2024</v>
      </c>
      <c r="F5" s="393"/>
      <c r="G5" s="394"/>
      <c r="H5" s="3"/>
      <c r="I5" s="3"/>
    </row>
    <row r="6" spans="1:9" ht="54" customHeight="1" x14ac:dyDescent="0.2">
      <c r="A6" s="9"/>
      <c r="B6" s="85" t="s">
        <v>5</v>
      </c>
      <c r="C6" s="383" t="str">
        <f>'K DEL PROCESO'!C4:F4</f>
        <v>MANTENIMIENTO, ADECUACIÓN Y MEJORAMIENTO DE LA INFRAESTRUCTURA DEPORTIVA Y RECREATIVA DEL MUNICIPIO DE SANTA ROSA DEL SUR</v>
      </c>
      <c r="D6" s="383"/>
      <c r="E6" s="383"/>
      <c r="F6" s="383"/>
      <c r="G6" s="384"/>
      <c r="H6" s="3"/>
      <c r="I6" s="3"/>
    </row>
    <row r="7" spans="1:9" ht="15.75" customHeight="1" x14ac:dyDescent="0.25">
      <c r="A7" s="9"/>
      <c r="B7" s="86" t="s">
        <v>15</v>
      </c>
      <c r="C7" s="29"/>
      <c r="D7" s="385" t="str">
        <f>'K DEL PROCESO'!D5:F5</f>
        <v>XXXXX</v>
      </c>
      <c r="E7" s="385"/>
      <c r="F7" s="385"/>
      <c r="G7" s="386"/>
      <c r="H7" s="3"/>
      <c r="I7" s="3"/>
    </row>
    <row r="8" spans="1:9" ht="15" x14ac:dyDescent="0.25">
      <c r="A8" s="9"/>
      <c r="B8" s="86" t="s">
        <v>90</v>
      </c>
      <c r="C8" s="29"/>
      <c r="D8" s="193"/>
      <c r="E8" s="392">
        <f>'K DEL PROCESO'!D6</f>
        <v>221393576</v>
      </c>
      <c r="F8" s="392"/>
      <c r="G8" s="151"/>
      <c r="H8" s="3"/>
      <c r="I8" s="3"/>
    </row>
    <row r="9" spans="1:9" ht="15" x14ac:dyDescent="0.25">
      <c r="A9" s="9"/>
      <c r="B9" s="86" t="s">
        <v>6</v>
      </c>
      <c r="C9" s="29"/>
      <c r="D9" s="387">
        <f>'K DEL PROCESO'!D7:F7</f>
        <v>0</v>
      </c>
      <c r="E9" s="387"/>
      <c r="F9" s="387"/>
      <c r="G9" s="388"/>
      <c r="H9" s="3"/>
      <c r="I9" s="3"/>
    </row>
    <row r="10" spans="1:9" ht="15" x14ac:dyDescent="0.25">
      <c r="A10" s="9"/>
      <c r="B10" s="86" t="s">
        <v>7</v>
      </c>
      <c r="C10" s="29"/>
      <c r="D10" s="389">
        <f>'K DEL PROCESO'!D8:F8</f>
        <v>1</v>
      </c>
      <c r="E10" s="389"/>
      <c r="F10" s="389"/>
      <c r="G10" s="390"/>
      <c r="H10" s="3"/>
      <c r="I10" s="3"/>
    </row>
    <row r="11" spans="1:9" ht="13.5" customHeight="1" thickBot="1" x14ac:dyDescent="0.25">
      <c r="A11" s="9"/>
      <c r="B11" s="6"/>
      <c r="C11" s="2"/>
      <c r="D11" s="7"/>
      <c r="E11" s="7"/>
      <c r="F11" s="2"/>
      <c r="G11" s="84"/>
      <c r="H11" s="3"/>
      <c r="I11" s="3"/>
    </row>
    <row r="12" spans="1:9" ht="13.5" customHeight="1" x14ac:dyDescent="0.2">
      <c r="A12" s="9"/>
      <c r="B12" s="3"/>
      <c r="C12" s="3"/>
      <c r="D12" s="26"/>
      <c r="E12" s="26"/>
      <c r="F12" s="26"/>
      <c r="G12" s="3"/>
      <c r="H12" s="3"/>
      <c r="I12" s="3"/>
    </row>
    <row r="13" spans="1:9" ht="17.25" customHeight="1" x14ac:dyDescent="0.3">
      <c r="A13" s="9"/>
      <c r="B13" s="31" t="s">
        <v>22</v>
      </c>
      <c r="C13" s="29"/>
      <c r="D13" s="30"/>
      <c r="E13" s="396">
        <f>'K DEL PROCESO'!E11:F11</f>
        <v>221393576</v>
      </c>
      <c r="F13" s="396"/>
      <c r="G13" s="3"/>
      <c r="H13" s="3"/>
      <c r="I13" s="3"/>
    </row>
    <row r="14" spans="1:9" ht="13.5" customHeight="1" x14ac:dyDescent="0.2">
      <c r="A14" s="9"/>
      <c r="B14" s="3"/>
      <c r="C14" s="3"/>
      <c r="D14" s="26"/>
      <c r="E14" s="26"/>
      <c r="F14" s="26"/>
      <c r="G14" s="3"/>
      <c r="H14" s="3"/>
      <c r="I14" s="3"/>
    </row>
    <row r="15" spans="1:9" ht="13.5" customHeight="1" x14ac:dyDescent="0.2">
      <c r="A15" s="9"/>
      <c r="B15" s="9" t="s">
        <v>23</v>
      </c>
      <c r="C15" s="27">
        <f>E8</f>
        <v>221393576</v>
      </c>
      <c r="D15" s="13" t="s">
        <v>103</v>
      </c>
      <c r="E15" s="28">
        <f>D9*E8</f>
        <v>0</v>
      </c>
      <c r="G15" s="3"/>
      <c r="H15" s="3"/>
      <c r="I15" s="3"/>
    </row>
    <row r="16" spans="1:9" ht="12.75" customHeight="1" x14ac:dyDescent="0.2">
      <c r="A16" s="9"/>
      <c r="B16" s="3"/>
      <c r="C16" s="3"/>
      <c r="D16" s="3"/>
      <c r="E16" s="3"/>
      <c r="F16" s="3"/>
      <c r="G16" s="3"/>
      <c r="H16" s="3"/>
      <c r="I16" s="3"/>
    </row>
    <row r="17" spans="1:9" ht="15.75" x14ac:dyDescent="0.25">
      <c r="A17" s="9"/>
      <c r="B17" s="78" t="s">
        <v>77</v>
      </c>
      <c r="C17" s="78"/>
      <c r="D17" s="78"/>
      <c r="E17" s="378" t="e">
        <f>IF(E13=0,0,D27+E27+F27+G27)</f>
        <v>#VALUE!</v>
      </c>
      <c r="F17" s="378"/>
      <c r="H17" s="3"/>
      <c r="I17" s="3"/>
    </row>
    <row r="18" spans="1:9" ht="21.75" customHeight="1" x14ac:dyDescent="0.25">
      <c r="A18" s="9"/>
      <c r="B18" s="67" t="s">
        <v>64</v>
      </c>
      <c r="C18" s="381"/>
      <c r="D18" s="381"/>
      <c r="E18" s="381"/>
      <c r="F18" s="381"/>
      <c r="G18" s="3"/>
      <c r="H18" s="3"/>
      <c r="I18" s="3"/>
    </row>
    <row r="19" spans="1:9" ht="16.5" thickBot="1" x14ac:dyDescent="0.3">
      <c r="A19" s="9"/>
      <c r="B19" s="67"/>
      <c r="C19" s="67"/>
      <c r="D19" s="67"/>
      <c r="E19" s="67"/>
      <c r="F19" s="67"/>
      <c r="G19" s="3"/>
      <c r="H19" s="3"/>
      <c r="I19" s="3"/>
    </row>
    <row r="20" spans="1:9" x14ac:dyDescent="0.2">
      <c r="A20" s="9"/>
      <c r="B20" s="72" t="s">
        <v>65</v>
      </c>
      <c r="C20" s="73"/>
      <c r="D20" s="74" t="s">
        <v>66</v>
      </c>
      <c r="E20" s="74" t="s">
        <v>67</v>
      </c>
      <c r="F20" s="74" t="s">
        <v>68</v>
      </c>
      <c r="G20" s="3"/>
      <c r="H20" s="3"/>
      <c r="I20" s="3"/>
    </row>
    <row r="21" spans="1:9" x14ac:dyDescent="0.2">
      <c r="A21" s="9"/>
      <c r="B21" s="152" t="s">
        <v>69</v>
      </c>
      <c r="C21" s="153" t="s">
        <v>20</v>
      </c>
      <c r="D21" s="71" t="s">
        <v>96</v>
      </c>
      <c r="E21" s="71" t="s">
        <v>96</v>
      </c>
      <c r="F21" s="71" t="s">
        <v>96</v>
      </c>
      <c r="G21" s="10"/>
      <c r="H21" s="10"/>
      <c r="I21" s="10"/>
    </row>
    <row r="22" spans="1:9" ht="15" customHeight="1" x14ac:dyDescent="0.2">
      <c r="A22" s="9"/>
      <c r="B22" s="154" t="s">
        <v>28</v>
      </c>
      <c r="C22" s="155"/>
      <c r="D22" s="104">
        <f>'INTEGRANTE 1'!E33</f>
        <v>0</v>
      </c>
      <c r="E22" s="104">
        <f>'INTEGRANTE 2'!H17</f>
        <v>0</v>
      </c>
      <c r="F22" s="104">
        <f>'INTEGRANTE 3'!H17</f>
        <v>0</v>
      </c>
      <c r="G22" s="11"/>
      <c r="H22" s="11"/>
      <c r="I22" s="11"/>
    </row>
    <row r="23" spans="1:9" x14ac:dyDescent="0.2">
      <c r="A23" s="9"/>
      <c r="B23" s="154" t="s">
        <v>61</v>
      </c>
      <c r="C23" s="103">
        <v>40</v>
      </c>
      <c r="D23" s="104" t="str">
        <f>'INTEGRANTE 1'!H19</f>
        <v/>
      </c>
      <c r="E23" s="70" t="str">
        <f>'INTEGRANTE 2'!H18</f>
        <v/>
      </c>
      <c r="F23" s="70">
        <f>'INTEGRANTE 3'!H18</f>
        <v>0</v>
      </c>
      <c r="G23" s="11"/>
      <c r="H23" s="11"/>
      <c r="I23" s="11"/>
    </row>
    <row r="24" spans="1:9" x14ac:dyDescent="0.2">
      <c r="A24" s="9"/>
      <c r="B24" s="154" t="s">
        <v>19</v>
      </c>
      <c r="C24" s="103">
        <v>40</v>
      </c>
      <c r="D24" s="104" t="str">
        <f>'INTEGRANTE 1'!H20</f>
        <v/>
      </c>
      <c r="E24" s="70">
        <f>'INTEGRANTE 2'!H19</f>
        <v>0</v>
      </c>
      <c r="F24" s="70">
        <f>'INTEGRANTE 3'!H19</f>
        <v>0</v>
      </c>
      <c r="G24" s="11"/>
      <c r="H24" s="11"/>
      <c r="I24" s="11"/>
    </row>
    <row r="25" spans="1:9" ht="15" customHeight="1" x14ac:dyDescent="0.2">
      <c r="A25" s="9"/>
      <c r="B25" s="154" t="s">
        <v>17</v>
      </c>
      <c r="C25" s="103">
        <v>120</v>
      </c>
      <c r="D25" s="104" t="str">
        <f>'INTEGRANTE 1'!H21</f>
        <v/>
      </c>
      <c r="E25" s="157" t="str">
        <f>'INTEGRANTE 2'!H20</f>
        <v/>
      </c>
      <c r="F25" s="157">
        <f>'INTEGRANTE 3'!H20</f>
        <v>0</v>
      </c>
      <c r="G25" s="11"/>
      <c r="H25" s="11"/>
      <c r="I25" s="11"/>
    </row>
    <row r="26" spans="1:9" x14ac:dyDescent="0.2">
      <c r="A26" s="9"/>
      <c r="B26" s="154" t="s">
        <v>95</v>
      </c>
      <c r="C26" s="158"/>
      <c r="D26" s="156">
        <f>'INTEGRANTE 1'!H22</f>
        <v>0</v>
      </c>
      <c r="E26" s="156">
        <f>'INTEGRANTE 2'!H21</f>
        <v>0</v>
      </c>
      <c r="F26" s="156">
        <f>'INTEGRANTE 3'!H21</f>
        <v>0</v>
      </c>
      <c r="G26" s="11"/>
      <c r="H26" s="11"/>
      <c r="I26" s="11"/>
    </row>
    <row r="27" spans="1:9" ht="13.5" thickBot="1" x14ac:dyDescent="0.25">
      <c r="A27" s="9"/>
      <c r="B27" s="397" t="s">
        <v>71</v>
      </c>
      <c r="C27" s="398"/>
      <c r="D27" s="105" t="str">
        <f>'INTEGRANTE 1'!H23</f>
        <v/>
      </c>
      <c r="E27" s="105" t="str">
        <f>'INTEGRANTE 2'!H22</f>
        <v/>
      </c>
      <c r="F27" s="105">
        <f>'INTEGRANTE 3'!H22</f>
        <v>0</v>
      </c>
      <c r="G27" s="11"/>
      <c r="H27" s="11"/>
      <c r="I27" s="11"/>
    </row>
    <row r="28" spans="1:9" x14ac:dyDescent="0.2">
      <c r="A28" s="9"/>
      <c r="B28" s="9"/>
      <c r="C28" s="9"/>
      <c r="D28" s="9"/>
      <c r="E28" s="9"/>
      <c r="F28" s="9"/>
      <c r="G28" s="9"/>
      <c r="H28" s="9"/>
      <c r="I28" s="9"/>
    </row>
    <row r="29" spans="1:9" ht="13.5" thickBot="1" x14ac:dyDescent="0.25">
      <c r="A29" s="9"/>
      <c r="B29" s="9"/>
      <c r="C29" s="9"/>
      <c r="D29" s="9"/>
      <c r="E29" s="9"/>
      <c r="F29" s="9"/>
      <c r="G29" s="9"/>
      <c r="H29" s="9"/>
      <c r="I29" s="9"/>
    </row>
    <row r="30" spans="1:9" x14ac:dyDescent="0.2">
      <c r="A30" s="9"/>
      <c r="B30" s="9"/>
      <c r="C30" s="9"/>
      <c r="D30" s="399" t="s">
        <v>72</v>
      </c>
      <c r="E30" s="400"/>
      <c r="F30" s="374" t="e">
        <f>IF(E17=0,"",IF(E17&gt;=E13,"CUMPLE","NO CUMPLE"))</f>
        <v>#VALUE!</v>
      </c>
      <c r="G30" s="375"/>
      <c r="H30" s="9"/>
      <c r="I30" s="9"/>
    </row>
    <row r="31" spans="1:9" ht="13.5" thickBot="1" x14ac:dyDescent="0.25">
      <c r="A31" s="9"/>
      <c r="B31" s="9"/>
      <c r="C31" s="9"/>
      <c r="D31" s="399"/>
      <c r="E31" s="400"/>
      <c r="F31" s="376"/>
      <c r="G31" s="377"/>
      <c r="H31" s="9"/>
      <c r="I31" s="9"/>
    </row>
    <row r="32" spans="1:9" x14ac:dyDescent="0.2">
      <c r="A32" s="9"/>
      <c r="B32" s="9"/>
      <c r="C32" s="9"/>
      <c r="D32" s="9"/>
      <c r="E32" s="9"/>
      <c r="F32" s="9"/>
      <c r="G32" s="9"/>
      <c r="H32" s="9"/>
      <c r="I32" s="9"/>
    </row>
    <row r="33" spans="1:9" x14ac:dyDescent="0.2">
      <c r="A33" s="9"/>
      <c r="B33" s="9" t="str">
        <f>D20</f>
        <v>INTEGRANTE 1</v>
      </c>
      <c r="C33" s="380"/>
      <c r="D33" s="380"/>
      <c r="E33" s="380"/>
      <c r="F33" s="13" t="s">
        <v>79</v>
      </c>
      <c r="G33" s="187"/>
      <c r="H33" s="9"/>
      <c r="I33" s="9"/>
    </row>
    <row r="34" spans="1:9" x14ac:dyDescent="0.2">
      <c r="A34" s="9"/>
      <c r="B34" s="9" t="str">
        <f>E20</f>
        <v>INTEGRANTE 2</v>
      </c>
      <c r="C34" s="380"/>
      <c r="D34" s="380"/>
      <c r="E34" s="380"/>
      <c r="F34" s="13" t="s">
        <v>79</v>
      </c>
      <c r="G34" s="187"/>
      <c r="H34" s="9"/>
      <c r="I34" s="9"/>
    </row>
    <row r="35" spans="1:9" x14ac:dyDescent="0.2">
      <c r="A35" s="9"/>
      <c r="B35" s="9" t="str">
        <f>F20</f>
        <v>INTEGRANTE 3</v>
      </c>
      <c r="C35" s="379"/>
      <c r="D35" s="379"/>
      <c r="E35" s="379"/>
      <c r="F35" s="13" t="s">
        <v>79</v>
      </c>
      <c r="G35" s="187"/>
      <c r="H35" s="9"/>
      <c r="I35" s="9"/>
    </row>
    <row r="36" spans="1:9" x14ac:dyDescent="0.2">
      <c r="A36" s="9"/>
      <c r="C36" s="9"/>
      <c r="D36" s="9"/>
      <c r="E36" s="9"/>
      <c r="F36" s="9"/>
      <c r="G36" s="9"/>
      <c r="H36" s="9"/>
      <c r="I36" s="9"/>
    </row>
    <row r="37" spans="1:9" x14ac:dyDescent="0.2">
      <c r="A37" s="9"/>
      <c r="B37" s="9"/>
      <c r="C37" s="9"/>
      <c r="D37" s="9"/>
      <c r="E37" s="395" t="s">
        <v>76</v>
      </c>
      <c r="F37" s="395"/>
      <c r="G37" s="77">
        <f ca="1">NOW()</f>
        <v>45556.883057175924</v>
      </c>
      <c r="H37" s="9"/>
      <c r="I37" s="9"/>
    </row>
    <row r="38" spans="1:9" x14ac:dyDescent="0.2">
      <c r="A38" s="9"/>
      <c r="B38" s="9"/>
      <c r="C38" s="9"/>
      <c r="D38" s="9"/>
      <c r="E38" s="9"/>
      <c r="F38" s="9"/>
      <c r="G38" s="9"/>
      <c r="H38" s="9"/>
      <c r="I38" s="9"/>
    </row>
    <row r="39" spans="1:9" x14ac:dyDescent="0.2">
      <c r="A39" s="9"/>
      <c r="B39" s="9"/>
      <c r="C39" s="9"/>
      <c r="D39" s="9"/>
      <c r="E39" s="9"/>
      <c r="F39" s="9"/>
      <c r="G39" s="9"/>
      <c r="H39" s="9"/>
      <c r="I39" s="9"/>
    </row>
    <row r="40" spans="1:9" x14ac:dyDescent="0.2">
      <c r="A40" s="9"/>
      <c r="B40" s="9"/>
      <c r="C40" s="9"/>
      <c r="D40" s="9"/>
      <c r="E40" s="9"/>
      <c r="F40" s="9"/>
      <c r="G40" s="9"/>
      <c r="H40" s="9"/>
      <c r="I40" s="9"/>
    </row>
    <row r="41" spans="1:9" x14ac:dyDescent="0.2">
      <c r="A41" s="9"/>
      <c r="B41" s="9"/>
      <c r="C41" s="9"/>
      <c r="D41" s="9"/>
      <c r="E41" s="9"/>
      <c r="F41" s="9"/>
      <c r="G41" s="9"/>
    </row>
    <row r="42" spans="1:9" x14ac:dyDescent="0.2">
      <c r="A42" s="9"/>
      <c r="B42" s="198"/>
      <c r="C42" s="198"/>
      <c r="D42" s="9"/>
      <c r="E42" s="9"/>
      <c r="F42" s="9"/>
      <c r="G42" s="9"/>
      <c r="H42" s="160"/>
    </row>
    <row r="43" spans="1:9" x14ac:dyDescent="0.2">
      <c r="A43" s="9"/>
      <c r="B43" s="312"/>
      <c r="C43" s="312"/>
      <c r="D43" s="9"/>
      <c r="E43" s="9"/>
      <c r="F43" s="9"/>
      <c r="G43" s="9"/>
    </row>
    <row r="44" spans="1:9" x14ac:dyDescent="0.2">
      <c r="A44" s="9"/>
      <c r="B44" s="312"/>
      <c r="C44" s="312"/>
      <c r="D44" s="9"/>
      <c r="E44" s="9"/>
      <c r="F44" s="9"/>
      <c r="G44" s="9"/>
    </row>
    <row r="45" spans="1:9" x14ac:dyDescent="0.2">
      <c r="A45" s="9"/>
      <c r="B45" s="312"/>
      <c r="C45" s="312"/>
      <c r="D45" s="9"/>
      <c r="E45" s="9"/>
      <c r="F45" s="9"/>
      <c r="G45" s="9"/>
    </row>
    <row r="46" spans="1:9" x14ac:dyDescent="0.2">
      <c r="A46" s="9"/>
      <c r="B46" s="9"/>
      <c r="C46" s="9"/>
      <c r="D46" s="9"/>
      <c r="E46" s="9"/>
      <c r="F46" s="9"/>
      <c r="G46" s="9"/>
    </row>
  </sheetData>
  <mergeCells count="22">
    <mergeCell ref="B1:E1"/>
    <mergeCell ref="B43:C43"/>
    <mergeCell ref="B44:C44"/>
    <mergeCell ref="B45:C45"/>
    <mergeCell ref="C6:G6"/>
    <mergeCell ref="D7:G7"/>
    <mergeCell ref="D9:G9"/>
    <mergeCell ref="D10:G10"/>
    <mergeCell ref="B3:G3"/>
    <mergeCell ref="E8:F8"/>
    <mergeCell ref="C5:D5"/>
    <mergeCell ref="E5:G5"/>
    <mergeCell ref="E37:F37"/>
    <mergeCell ref="E13:F13"/>
    <mergeCell ref="B27:C27"/>
    <mergeCell ref="D30:E31"/>
    <mergeCell ref="F30:G31"/>
    <mergeCell ref="E17:F17"/>
    <mergeCell ref="C35:E35"/>
    <mergeCell ref="C34:E34"/>
    <mergeCell ref="C33:E33"/>
    <mergeCell ref="C18:F18"/>
  </mergeCells>
  <pageMargins left="0.31496062992125984" right="0.11811023622047245" top="0.94488188976377963" bottom="0.35433070866141736" header="0.31496062992125984" footer="0.31496062992125984"/>
  <pageSetup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GENERAL</vt:lpstr>
      <vt:lpstr>K DEL PROCESO</vt:lpstr>
      <vt:lpstr>INTEGRANTE 1</vt:lpstr>
      <vt:lpstr>INTEGRANTE 2</vt:lpstr>
      <vt:lpstr>INTEGRANTE 3</vt:lpstr>
      <vt:lpstr>RESULTADO PROPONENTE PLURAL</vt:lpstr>
      <vt:lpstr>'INTEGRANTE 1'!Área_de_impresión</vt:lpstr>
      <vt:lpstr>'INTEGRANTE 2'!Área_de_impresión</vt:lpstr>
      <vt:lpstr>'INTEGRANTE 3'!Área_de_impresión</vt:lpstr>
      <vt:lpstr>'K DEL PROCESO'!Área_de_impresión</vt:lpstr>
      <vt:lpstr>'RESULTADO PROPONENTE PLURAL'!Área_de_impresión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Gonzalo Rios Mesa</dc:creator>
  <cp:lastModifiedBy>PC 01</cp:lastModifiedBy>
  <cp:lastPrinted>2022-07-02T15:00:40Z</cp:lastPrinted>
  <dcterms:created xsi:type="dcterms:W3CDTF">2013-11-19T21:18:14Z</dcterms:created>
  <dcterms:modified xsi:type="dcterms:W3CDTF">2024-09-22T02:11:47Z</dcterms:modified>
</cp:coreProperties>
</file>