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ocumenttasks/documenttask1.xml" ContentType="application/vnd.ms-excel.documenttask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sastoque\Downloads\"/>
    </mc:Choice>
  </mc:AlternateContent>
  <xr:revisionPtr revIDLastSave="0" documentId="8_{EF2077F6-7E47-4B56-BD3F-E4CB89CD44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9" i="1" l="1"/>
  <c r="G52" i="1"/>
  <c r="G50" i="1"/>
  <c r="G49" i="1"/>
  <c r="G48" i="1"/>
  <c r="G46" i="1"/>
  <c r="H45" i="1"/>
  <c r="G42" i="1"/>
  <c r="H41" i="1"/>
  <c r="G38" i="1"/>
  <c r="H37" i="1"/>
  <c r="H36" i="1"/>
  <c r="H35" i="1"/>
  <c r="H34" i="1"/>
  <c r="H25" i="1"/>
  <c r="G26" i="1"/>
  <c r="G22" i="1"/>
  <c r="G18" i="1"/>
  <c r="G28" i="1" s="1"/>
  <c r="H21" i="1"/>
  <c r="H17" i="1"/>
  <c r="H16" i="1"/>
  <c r="H15" i="1"/>
  <c r="H14" i="1"/>
  <c r="F18" i="1"/>
  <c r="G29" i="1" l="1"/>
  <c r="G30" i="1" s="1"/>
  <c r="H46" i="1"/>
  <c r="F46" i="1"/>
  <c r="H42" i="1"/>
  <c r="F42" i="1"/>
  <c r="F38" i="1"/>
  <c r="F26" i="1"/>
  <c r="H26" i="1"/>
  <c r="H22" i="1"/>
  <c r="F22" i="1"/>
  <c r="F48" i="1" l="1"/>
  <c r="F28" i="1"/>
  <c r="F30" i="1"/>
  <c r="F49" i="1"/>
  <c r="F50" i="1" s="1"/>
  <c r="H38" i="1"/>
  <c r="H48" i="1" s="1"/>
  <c r="H49" i="1" s="1"/>
  <c r="F52" i="1" l="1"/>
  <c r="H50" i="1"/>
  <c r="H18" i="1" l="1"/>
  <c r="H28" i="1" s="1"/>
  <c r="H29" i="1" l="1"/>
  <c r="H30" i="1" s="1"/>
  <c r="H5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tc={30E70FFB-CB04-42DB-BA61-F9639D22B3F1}</author>
    <author>tc={3AD2C4E2-CEE1-4A04-8C8C-3C4040D1C83D}</author>
  </authors>
  <commentList>
    <comment ref="F52" authorId="0" shapeId="0" xr:uid="{30E70FFB-CB04-42DB-BA61-F9639D22B3F1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[Tasks]
Hay una tarea anclada a este comentario que no se puede ver en el cliente.
Comentario:
    este valor segun lo informado ya no corresponde, revisar y ajustar
Respuesta:
    @Cristhian Javier Sastoque Martinez </t>
      </text>
    </comment>
    <comment ref="G52" authorId="1" shapeId="0" xr:uid="{3AD2C4E2-CEE1-4A04-8C8C-3C4040D1C83D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[Tasks]
Hay una tarea anclada a este comentario que no se puede ver en el cliente.
Comentario:
    este valor segun lo informado ya no corresponde, revisar y ajustar
Respuesta:
    @Cristhian Javier Sastoque Martinez </t>
      </text>
    </comment>
  </commentList>
</comments>
</file>

<file path=xl/sharedStrings.xml><?xml version="1.0" encoding="utf-8"?>
<sst xmlns="http://schemas.openxmlformats.org/spreadsheetml/2006/main" count="96" uniqueCount="49">
  <si>
    <t>MINISTERIO DE LAS CULTURAS, LAS ARTES Y LOS SABERES</t>
  </si>
  <si>
    <t>SUBASTA INVERSA</t>
  </si>
  <si>
    <t>ANEXO 6 - PROPUESTA ECONÓMICA INICIAL</t>
  </si>
  <si>
    <t>“Adquisición de elementos acústicos, para su acondicionamiento en las escuelas de música de Ciudad Bolívar en el Departamento de Antioquia y Pitalito en el Departamento del Huila”</t>
  </si>
  <si>
    <t>Proponente:</t>
  </si>
  <si>
    <t>NIT:</t>
  </si>
  <si>
    <t>Teléfono:</t>
  </si>
  <si>
    <t>Dirección:</t>
  </si>
  <si>
    <t>Correo electrónico:</t>
  </si>
  <si>
    <t>Adquisición de elementos acústicos, para su acondicionamiento en la escuela de música de Ciudad Bolívar – Antioquia</t>
  </si>
  <si>
    <t>ÍTEM</t>
  </si>
  <si>
    <t>DESCRIPCIÓN</t>
  </si>
  <si>
    <t>UNIDAD</t>
  </si>
  <si>
    <t>CANT TOTAL</t>
  </si>
  <si>
    <t>VALOR OFICIAL</t>
  </si>
  <si>
    <t>V/UNITARIO OFERTADO</t>
  </si>
  <si>
    <t>VALOR OFERTADO</t>
  </si>
  <si>
    <t xml:space="preserve">PANEL ACÚSTICO CURVO ABSORBENTE PARA MURO (zona de la tarima del auditorio) </t>
  </si>
  <si>
    <t>un</t>
  </si>
  <si>
    <t>PANELES ACÚSTICOS TIPO ARQUITECTÓNICO PARA MUROS Y/O TECHOS CON ACABADO EN MADERA LAMINADO, PERFORADA. MATERIAL DE RELLENO LANA DE VIDRIO Y/O LANA DE ROCA. (para muros de auditorio, y techos de aulas en general)</t>
  </si>
  <si>
    <t>m2</t>
  </si>
  <si>
    <t>PANELES ACÚSTICOS RESONADOR EN LISTONES DE MADERA Y ESPUMA DE POLIÉSTER PARA PAREDES. (paredes del centro de producción y salas de ensayo)</t>
  </si>
  <si>
    <t>PANELES ACÚSTICOS EN ESPUMA DE ALTA DENSIDAD PARA SUPERFICIES DE TECHO.  (centro de producción)</t>
  </si>
  <si>
    <t xml:space="preserve">SUB TOTAL </t>
  </si>
  <si>
    <t>ITEM</t>
  </si>
  <si>
    <t>ACONDICIONAMIENTO ACÚSTICO</t>
  </si>
  <si>
    <t>CANTIDAD</t>
  </si>
  <si>
    <r>
      <rPr>
        <sz val="11"/>
        <color rgb="FF000000"/>
        <rFont val="Calibri"/>
        <scheme val="minor"/>
      </rPr>
      <t xml:space="preserve">SERVICIO TRANSPORTE A LA ESCUELA DE MUSICA DE </t>
    </r>
    <r>
      <rPr>
        <b/>
        <sz val="11"/>
        <color rgb="FF000000"/>
        <rFont val="Calibri"/>
        <scheme val="minor"/>
      </rPr>
      <t>CIUDAD BOLIVAR - ANTIOQUIA</t>
    </r>
  </si>
  <si>
    <t>gb</t>
  </si>
  <si>
    <t>SUBTOTAL TRANSPORTE</t>
  </si>
  <si>
    <t>PERSONAL TÉCNICO PARA SERVICIO DE MONTAJE E INSTALACIÓN</t>
  </si>
  <si>
    <t xml:space="preserve">SUBTOTAL MONTAJE E INSTALACIÓN </t>
  </si>
  <si>
    <t>SUBTOTAL SERVICIOS DE ADQUISICION ELEMENTOS ACUSTICOS</t>
  </si>
  <si>
    <t>IVA</t>
  </si>
  <si>
    <t>TOTAL SERVICIOS DE ADQUISICION ELEMENTOS ACUSTICOS</t>
  </si>
  <si>
    <t>Adquisición de elementos acústicos, para su acondicionamiento en la escuela de música de Pitalito – Huila</t>
  </si>
  <si>
    <t xml:space="preserve">PANEL ACÚSTICO CURVO ABSORBENTE PARA MURO 
(zona de la tarima del auditorio) </t>
  </si>
  <si>
    <t>PANELES ACÚSTICOS TIPO ARQUITECTÓNICO PARA MUROS Y/O TECHO CON ACABADO EN MADERA LAMINADO, PERFORADA. MATERIAL DE RELLENO LANA DE VIDRIO Y/O LANA DE ROCA. (para muros de auditorio, y techos de aulas en general)</t>
  </si>
  <si>
    <t>SUBTOTAL</t>
  </si>
  <si>
    <t>SERVICIO TRANSPORTE A LA ESCUELA DE MUSICA DE PITALITO - HUILA</t>
  </si>
  <si>
    <t>SUBTOTAL SERVICIOS PARA LA ADQUISICION ELEMENTOS ACÚSTICOS</t>
  </si>
  <si>
    <t>TOTAL SERVICIOS PARA LA ADQUISICION ELEMENTOS ACÚSTICOS</t>
  </si>
  <si>
    <t>TOTAL OFERTA ECONÓMICA</t>
  </si>
  <si>
    <t>LA OFERTA ECONÓMICA CONTEMPLA LOS COSTOS DIRECTOS, INDIRECTOS, IMPUESTOS, TASAS, ESTAMPILLAS, CONTRIBUCIONES Y CUALQUIER OTRA EROGACIÓN NECESARIA PARA LA EJECUCIÓN DEL CONTRATO</t>
  </si>
  <si>
    <r>
      <rPr>
        <b/>
        <sz val="8"/>
        <color theme="1"/>
        <rFont val="Calibri"/>
        <family val="2"/>
        <scheme val="minor"/>
      </rPr>
      <t>Nota 1.</t>
    </r>
    <r>
      <rPr>
        <sz val="8"/>
        <color theme="1"/>
        <rFont val="Calibri"/>
        <family val="2"/>
        <scheme val="minor"/>
      </rPr>
      <t xml:space="preserve"> El proponente debe diligenciar el precio ofertado para cada uno de los ítems que componen el formato. </t>
    </r>
  </si>
  <si>
    <r>
      <rPr>
        <b/>
        <sz val="8"/>
        <color theme="1"/>
        <rFont val="Calibri"/>
        <family val="2"/>
        <scheme val="minor"/>
      </rPr>
      <t>Nota 2.</t>
    </r>
    <r>
      <rPr>
        <sz val="8"/>
        <color theme="1"/>
        <rFont val="Calibri"/>
        <family val="2"/>
        <scheme val="minor"/>
      </rPr>
      <t xml:space="preserve"> Los valores ofertados NO podrán exceder los respectivos Valores Oficiales y deben ser mayor a cero pesos ($0).</t>
    </r>
  </si>
  <si>
    <r>
      <rPr>
        <b/>
        <sz val="8"/>
        <color rgb="FF000000"/>
        <rFont val="Calibri"/>
        <scheme val="minor"/>
      </rPr>
      <t>Nota 3.</t>
    </r>
    <r>
      <rPr>
        <sz val="8"/>
        <color rgb="FF000000"/>
        <rFont val="Calibri"/>
        <scheme val="minor"/>
      </rPr>
      <t xml:space="preserve"> Las Ofertas Económicas deberán contemplar todos los costos directos e indirectos,impuestos, estampillas, tasas y contribuciones de ley y cualquier otra erogación necesaria para la correcta suscripción y ejecución del objeto de la presente contratación y por ningún motivo se considerarán costos adicionales.</t>
    </r>
  </si>
  <si>
    <r>
      <rPr>
        <b/>
        <sz val="8"/>
        <color theme="1"/>
        <rFont val="Calibri"/>
        <family val="2"/>
        <scheme val="minor"/>
      </rPr>
      <t>Nota 4.</t>
    </r>
    <r>
      <rPr>
        <sz val="8"/>
        <color theme="1"/>
        <rFont val="Calibri"/>
        <family val="2"/>
        <scheme val="minor"/>
      </rPr>
      <t xml:space="preserve"> Para la presentación de la “OFERTA ECONÓMICA” no se deben utilizar centavos; por lo tanto, los valores unitarios ofertados deben presentarse en números enteros. En caso de presentarse valores que contengan centavos, la entidad hará ajuste al peso ya sea por exceso o por defecto de la siguiente manera: Cuando la fracción decimal del peso sea igual o superior a punto cinco (0.5) se aproximará por exceso al número entero siguiente del peso y cuando la fracción decimal del peso sea inferior a punto cinco (0.5) se aproximará por defecto al número entero. Para los casos mencionados, el proponente deberá asumir los valores unitarios y totales corregidos por la entidad, los cuales harán parte del contrato que suscriba.</t>
    </r>
  </si>
  <si>
    <r>
      <rPr>
        <b/>
        <sz val="8"/>
        <color rgb="FF000000"/>
        <rFont val="Calibri"/>
        <scheme val="minor"/>
      </rPr>
      <t>Nota 5.</t>
    </r>
    <r>
      <rPr>
        <sz val="8"/>
        <color rgb="FF000000"/>
        <rFont val="Calibri"/>
        <scheme val="minor"/>
      </rPr>
      <t xml:space="preserve"> La presentación de la propuesta constituye una manifestación explícita de que el Proponente ha efectuado un estudio completo de la documentación que compone el presente proceso de contratación, el objeto a contratar, precios, plazos, especificaciones técnicas, económicas y/o financieras, condiciones de ejecución del contrato y demás elementos que influyan directa e indirectamente durante la ejecución del contrato sobre el valor de su oferta; por lo tanto, el Proponente debe proyectar el Valor de su “OFERTA ECONÓMICA” de forma responsable y son de la exclusiva responsabilidad del Proponente, los errores en que incurra al indicar los valores unitarios y totales en su propuesta debiendo asumir los mayores costos o pérdidas que se deriven de dichos errores.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</si>
</sst>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&quot;$&quot;\ 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rgb="FF000000"/>
      <name val="Calibri"/>
      <scheme val="minor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8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165" fontId="2" fillId="4" borderId="1" xfId="1" applyNumberFormat="1" applyFont="1" applyFill="1" applyBorder="1" applyAlignment="1" applyProtection="1">
      <alignment horizontal="center" vertical="center"/>
    </xf>
    <xf numFmtId="44" fontId="0" fillId="4" borderId="1" xfId="3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justify" vertical="center" wrapText="1"/>
    </xf>
    <xf numFmtId="0" fontId="7" fillId="5" borderId="1" xfId="0" applyFont="1" applyFill="1" applyBorder="1" applyAlignment="1">
      <alignment horizontal="center" vertical="center" wrapText="1"/>
    </xf>
    <xf numFmtId="44" fontId="7" fillId="5" borderId="1" xfId="3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indent="1"/>
    </xf>
    <xf numFmtId="165" fontId="2" fillId="3" borderId="0" xfId="1" applyNumberFormat="1" applyFont="1" applyFill="1" applyBorder="1" applyAlignment="1" applyProtection="1">
      <alignment horizontal="center" vertical="center"/>
    </xf>
    <xf numFmtId="0" fontId="2" fillId="3" borderId="0" xfId="0" applyFont="1" applyFill="1" applyAlignment="1">
      <alignment horizontal="right" vertical="center" indent="1"/>
    </xf>
    <xf numFmtId="0" fontId="0" fillId="3" borderId="0" xfId="0" applyFill="1"/>
    <xf numFmtId="0" fontId="2" fillId="0" borderId="1" xfId="0" applyFont="1" applyBorder="1" applyAlignment="1">
      <alignment vertical="center"/>
    </xf>
    <xf numFmtId="44" fontId="2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9" fontId="9" fillId="0" borderId="1" xfId="0" applyNumberFormat="1" applyFont="1" applyBorder="1" applyAlignment="1">
      <alignment vertical="center" wrapText="1"/>
    </xf>
    <xf numFmtId="44" fontId="2" fillId="0" borderId="1" xfId="3" applyFont="1" applyBorder="1" applyAlignment="1">
      <alignment vertical="center"/>
    </xf>
    <xf numFmtId="44" fontId="9" fillId="0" borderId="1" xfId="3" applyFont="1" applyBorder="1" applyAlignment="1">
      <alignment vertical="center" wrapText="1"/>
    </xf>
    <xf numFmtId="165" fontId="2" fillId="3" borderId="1" xfId="1" applyNumberFormat="1" applyFont="1" applyFill="1" applyBorder="1" applyAlignment="1" applyProtection="1">
      <alignment horizontal="center" vertical="center"/>
    </xf>
    <xf numFmtId="44" fontId="2" fillId="4" borderId="1" xfId="0" applyNumberFormat="1" applyFont="1" applyFill="1" applyBorder="1" applyAlignment="1">
      <alignment vertical="center"/>
    </xf>
    <xf numFmtId="44" fontId="7" fillId="4" borderId="1" xfId="3" applyFont="1" applyFill="1" applyBorder="1" applyAlignment="1">
      <alignment horizontal="center" vertical="center" wrapText="1"/>
    </xf>
    <xf numFmtId="44" fontId="2" fillId="4" borderId="1" xfId="3" applyFont="1" applyFill="1" applyBorder="1" applyAlignment="1">
      <alignment vertical="center"/>
    </xf>
    <xf numFmtId="44" fontId="9" fillId="4" borderId="1" xfId="3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justify" vertical="center" wrapText="1"/>
    </xf>
    <xf numFmtId="0" fontId="3" fillId="0" borderId="9" xfId="2" applyFont="1" applyBorder="1" applyAlignment="1">
      <alignment horizontal="justify" vertical="center" wrapText="1"/>
    </xf>
    <xf numFmtId="0" fontId="3" fillId="0" borderId="0" xfId="2" applyFont="1" applyAlignment="1">
      <alignment horizontal="justify" vertical="center" wrapText="1"/>
    </xf>
    <xf numFmtId="0" fontId="3" fillId="0" borderId="10" xfId="2" applyFont="1" applyBorder="1" applyAlignment="1">
      <alignment horizontal="justify" vertical="center" wrapText="1"/>
    </xf>
    <xf numFmtId="0" fontId="12" fillId="0" borderId="11" xfId="2" applyFont="1" applyBorder="1" applyAlignment="1">
      <alignment horizontal="justify" vertical="center" wrapText="1"/>
    </xf>
    <xf numFmtId="0" fontId="3" fillId="0" borderId="6" xfId="2" applyFont="1" applyBorder="1" applyAlignment="1">
      <alignment horizontal="justify" vertical="center" wrapText="1"/>
    </xf>
    <xf numFmtId="0" fontId="3" fillId="0" borderId="12" xfId="2" applyFont="1" applyBorder="1" applyAlignment="1">
      <alignment horizontal="justify" vertical="center" wrapText="1"/>
    </xf>
    <xf numFmtId="0" fontId="3" fillId="0" borderId="7" xfId="2" applyFont="1" applyBorder="1" applyAlignment="1">
      <alignment horizontal="justify" vertical="center" wrapText="1"/>
    </xf>
    <xf numFmtId="0" fontId="3" fillId="0" borderId="5" xfId="2" applyFont="1" applyBorder="1" applyAlignment="1">
      <alignment horizontal="justify" vertical="center" wrapText="1"/>
    </xf>
    <xf numFmtId="0" fontId="3" fillId="0" borderId="8" xfId="2" applyFont="1" applyBorder="1" applyAlignment="1">
      <alignment horizontal="justify" vertical="center" wrapText="1"/>
    </xf>
    <xf numFmtId="0" fontId="12" fillId="0" borderId="9" xfId="2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164" fontId="0" fillId="3" borderId="3" xfId="1" applyNumberFormat="1" applyFont="1" applyFill="1" applyBorder="1" applyAlignment="1" applyProtection="1">
      <alignment horizontal="left" vertical="center"/>
      <protection locked="0"/>
    </xf>
    <xf numFmtId="164" fontId="0" fillId="3" borderId="4" xfId="1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 wrapText="1"/>
    </xf>
    <xf numFmtId="2" fontId="7" fillId="5" borderId="1" xfId="0" applyNumberFormat="1" applyFont="1" applyFill="1" applyBorder="1" applyAlignment="1">
      <alignment horizontal="center" vertical="center" wrapText="1"/>
    </xf>
  </cellXfs>
  <cellStyles count="5">
    <cellStyle name="Moneda" xfId="3" builtinId="4"/>
    <cellStyle name="Moneda [0]" xfId="1" builtinId="7"/>
    <cellStyle name="Normal" xfId="0" builtinId="0"/>
    <cellStyle name="Normal 4" xfId="4" xr:uid="{C36F1978-B216-4251-94E5-2FFB14F62C51}"/>
    <cellStyle name="Normal 7" xfId="2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ocumenttasks/documenttask1.xml><?xml version="1.0" encoding="utf-8"?>
<Tasks xmlns="http://schemas.microsoft.com/office/tasks/2019/documenttasks">
  <Task id="{4B805206-CF78-473D-AB2C-18B4CF749ACD}">
    <Anchor>
      <Comment id="{30E70FFB-CB04-42DB-BA61-F9639D22B3F1}"/>
    </Anchor>
    <History>
      <Event time="2024-09-23T14:02:19.74" id="{194813F3-36E9-4FEB-873B-7463D6A10F3B}">
        <Attribution userId="S::sordonez@mincultura.gov.co::fe2f5933-1e60-4f7d-9661-5d0975ca8cd7" userName="Sandra Liliana Ordoñez Oliveros" userProvider="AD"/>
        <Anchor>
          <Comment id="{B0253D73-79F8-4960-9551-10AA9C087878}"/>
        </Anchor>
        <Create/>
      </Event>
      <Event time="2024-09-23T14:02:19.74" id="{F1F33033-6CEB-4941-80F5-C1F560E5CEC1}">
        <Attribution userId="S::sordonez@mincultura.gov.co::fe2f5933-1e60-4f7d-9661-5d0975ca8cd7" userName="Sandra Liliana Ordoñez Oliveros" userProvider="AD"/>
        <Anchor>
          <Comment id="{B0253D73-79F8-4960-9551-10AA9C087878}"/>
        </Anchor>
        <Assign userId="S::csastoque@mincultura.gov.co::49df296c-7adc-4474-a06c-482c85ffb53f" userName="Cristhian Javier Sastoque Martinez" userProvider="AD"/>
      </Event>
      <Event time="2024-09-23T14:02:19.74" id="{AF410F31-5F80-49BA-B178-6778878B50AE}">
        <Attribution userId="S::sordonez@mincultura.gov.co::fe2f5933-1e60-4f7d-9661-5d0975ca8cd7" userName="Sandra Liliana Ordoñez Oliveros" userProvider="AD"/>
        <Anchor>
          <Comment id="{B0253D73-79F8-4960-9551-10AA9C087878}"/>
        </Anchor>
        <SetTitle title="@Cristhian Javier Sastoque Martinez"/>
      </Event>
    </History>
  </Task>
  <Task id="{C4E7F9D4-12CB-4B3F-89CB-25109699CA58}">
    <Anchor>
      <Comment id="{3AD2C4E2-CEE1-4A04-8C8C-3C4040D1C83D}"/>
    </Anchor>
    <History>
      <Event time="2024-09-23T14:02:19.74" id="{194813F3-36E9-4FEB-873B-7463D6A10F3B}">
        <Attribution userId="S::sordonez@mincultura.gov.co::fe2f5933-1e60-4f7d-9661-5d0975ca8cd7" userName="Sandra Liliana Ordoñez Oliveros" userProvider="AD"/>
        <Anchor>
          <Comment id="{8FA7B52D-D653-42BE-BECF-549CDA03865D}"/>
        </Anchor>
        <Create/>
      </Event>
      <Event time="2024-09-23T14:02:19.74" id="{F1F33033-6CEB-4941-80F5-C1F560E5CEC1}">
        <Attribution userId="S::sordonez@mincultura.gov.co::fe2f5933-1e60-4f7d-9661-5d0975ca8cd7" userName="Sandra Liliana Ordoñez Oliveros" userProvider="AD"/>
        <Anchor>
          <Comment id="{8FA7B52D-D653-42BE-BECF-549CDA03865D}"/>
        </Anchor>
        <Assign userId="S::csastoque@mincultura.gov.co::49df296c-7adc-4474-a06c-482c85ffb53f" userName="Cristhian Javier Sastoque Martinez" userProvider="AD"/>
      </Event>
      <Event time="2024-09-23T14:02:19.74" id="{AF410F31-5F80-49BA-B178-6778878B50AE}">
        <Attribution userId="S::sordonez@mincultura.gov.co::fe2f5933-1e60-4f7d-9661-5d0975ca8cd7" userName="Sandra Liliana Ordoñez Oliveros" userProvider="AD"/>
        <Anchor>
          <Comment id="{8FA7B52D-D653-42BE-BECF-549CDA03865D}"/>
        </Anchor>
        <SetTitle title="@Cristhian Javier Sastoque Martinez"/>
      </Event>
    </History>
  </Task>
</Task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468313</xdr:colOff>
      <xdr:row>0</xdr:row>
      <xdr:rowOff>67295</xdr:rowOff>
    </xdr:from>
    <xdr:to>
      <xdr:col>2</xdr:col>
      <xdr:colOff>678656</xdr:colOff>
      <xdr:row>2</xdr:row>
      <xdr:rowOff>91952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0FF438-3795-366C-BB0E-4EE386DD4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907" y="67295"/>
          <a:ext cx="722312" cy="67950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risthian Javier Sastoque Martinez" id="{2D988142-420C-4865-AF7F-5806EEEDC881}" userId="csastoque@mincultura.gov.co" providerId="PeoplePicker"/>
  <person displayName="Sandra Liliana Ordoñez Oliveros" id="{3F6FEE41-07BA-4039-A642-60396EC9D2D0}" userId="S::sordonez@mincultura.gov.co::fe2f5933-1e60-4f7d-9661-5d0975ca8cd7" providerId="AD"/>
  <person displayName="Leonardo Carrillo Torres" id="{E1A793CF-36FE-4BB8-B76C-4FE243E88B23}" userId="S::lcarrillo@mincultura.gov.co::85d5eb3a-d0d6-484d-8625-fd771974af6f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52" dT="2024-09-21T14:03:56.88" personId="{E1A793CF-36FE-4BB8-B76C-4FE243E88B23}" id="{30E70FFB-CB04-42DB-BA61-F9639D22B3F1}">
    <text>este valor segun lo informado ya no corresponde, revisar y ajustar</text>
  </threadedComment>
  <threadedComment ref="F52" dT="2024-09-23T14:03:11.03" personId="{3F6FEE41-07BA-4039-A642-60396EC9D2D0}" id="{B0253D73-79F8-4960-9551-10AA9C087878}" parentId="{30E70FFB-CB04-42DB-BA61-F9639D22B3F1}">
    <text xml:space="preserve">@Cristhian Javier Sastoque Martinez </text>
    <mentions>
      <mention mentionpersonId="{2D988142-420C-4865-AF7F-5806EEEDC881}" mentionId="{50D24553-3AF9-4CBA-AEF2-2420919B32E3}" startIndex="0" length="35"/>
    </mentions>
  </threadedComment>
  <threadedComment ref="G52" dT="2024-09-21T14:03:56.88" personId="{E1A793CF-36FE-4BB8-B76C-4FE243E88B23}" id="{3AD2C4E2-CEE1-4A04-8C8C-3C4040D1C83D}">
    <text>este valor segun lo informado ya no corresponde, revisar y ajustar</text>
  </threadedComment>
  <threadedComment ref="G52" dT="2024-09-23T14:03:11.03" personId="{3F6FEE41-07BA-4039-A642-60396EC9D2D0}" id="{8FA7B52D-D653-42BE-BECF-549CDA03865D}" parentId="{3AD2C4E2-CEE1-4A04-8C8C-3C4040D1C83D}">
    <text xml:space="preserve">@Cristhian Javier Sastoque Martinez </text>
    <mentions>
      <mention mentionpersonId="{2D988142-420C-4865-AF7F-5806EEEDC881}" mentionId="{D5127DA2-A47E-4856-A55D-6AD945E7D287}" startIndex="0" length="35"/>
    </mentions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9/04/relationships/documenttask" Target="../documenttasks/documenttask1.xml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61"/>
  <sheetViews>
    <sheetView showGridLines="0" tabSelected="1" topLeftCell="C6" zoomScale="70" zoomScaleNormal="70" workbookViewId="0">
      <selection activeCell="E37" sqref="E37"/>
    </sheetView>
  </sheetViews>
  <sheetFormatPr baseColWidth="10" defaultColWidth="11.42578125" defaultRowHeight="15" x14ac:dyDescent="0.25"/>
  <cols>
    <col min="1" max="1" width="2.7109375" customWidth="1"/>
    <col min="2" max="2" width="7.7109375" customWidth="1"/>
    <col min="3" max="3" width="61.28515625" customWidth="1"/>
    <col min="4" max="4" width="21.42578125" bestFit="1" customWidth="1"/>
    <col min="5" max="5" width="11.28515625" customWidth="1"/>
    <col min="6" max="8" width="27.28515625" customWidth="1"/>
  </cols>
  <sheetData>
    <row r="1" spans="2:9" ht="27" customHeight="1" x14ac:dyDescent="0.25">
      <c r="B1" s="49" t="s">
        <v>0</v>
      </c>
      <c r="C1" s="50"/>
      <c r="D1" s="50"/>
      <c r="E1" s="50"/>
      <c r="F1" s="50"/>
      <c r="G1" s="50"/>
      <c r="H1" s="51"/>
      <c r="I1" s="6"/>
    </row>
    <row r="2" spans="2:9" ht="24.75" customHeight="1" x14ac:dyDescent="0.25">
      <c r="B2" s="52" t="s">
        <v>1</v>
      </c>
      <c r="C2" s="53"/>
      <c r="D2" s="53"/>
      <c r="E2" s="53"/>
      <c r="F2" s="53"/>
      <c r="G2" s="53"/>
      <c r="H2" s="54"/>
      <c r="I2" s="7"/>
    </row>
    <row r="3" spans="2:9" ht="18.75" customHeight="1" x14ac:dyDescent="0.25">
      <c r="B3" s="55" t="s">
        <v>2</v>
      </c>
      <c r="C3" s="56"/>
      <c r="D3" s="56"/>
      <c r="E3" s="56"/>
      <c r="F3" s="56"/>
      <c r="G3" s="56"/>
      <c r="H3" s="57"/>
      <c r="I3" s="6"/>
    </row>
    <row r="4" spans="2:9" ht="47.25" customHeight="1" x14ac:dyDescent="0.25">
      <c r="B4" s="58" t="s">
        <v>3</v>
      </c>
      <c r="C4" s="58"/>
      <c r="D4" s="58"/>
      <c r="E4" s="58"/>
      <c r="F4" s="58"/>
      <c r="G4" s="58"/>
      <c r="H4" s="58"/>
    </row>
    <row r="5" spans="2:9" x14ac:dyDescent="0.25">
      <c r="B5" s="59"/>
      <c r="C5" s="59"/>
      <c r="D5" s="59"/>
      <c r="E5" s="59"/>
      <c r="F5" s="59"/>
      <c r="G5" s="59"/>
      <c r="H5" s="59"/>
    </row>
    <row r="6" spans="2:9" ht="21.95" customHeight="1" x14ac:dyDescent="0.25">
      <c r="B6" s="59"/>
      <c r="C6" s="59"/>
      <c r="D6" s="59"/>
      <c r="E6" s="44" t="s">
        <v>4</v>
      </c>
      <c r="F6" s="44"/>
      <c r="G6" s="44"/>
      <c r="H6" s="45"/>
    </row>
    <row r="7" spans="2:9" ht="21.95" customHeight="1" x14ac:dyDescent="0.25">
      <c r="B7" s="59"/>
      <c r="C7" s="59"/>
      <c r="D7" s="59"/>
      <c r="E7" s="44" t="s">
        <v>5</v>
      </c>
      <c r="F7" s="44"/>
      <c r="G7" s="44"/>
      <c r="H7" s="45"/>
    </row>
    <row r="8" spans="2:9" ht="21.95" customHeight="1" x14ac:dyDescent="0.25">
      <c r="B8" s="59"/>
      <c r="C8" s="59"/>
      <c r="D8" s="59"/>
      <c r="E8" s="44" t="s">
        <v>6</v>
      </c>
      <c r="F8" s="44"/>
      <c r="G8" s="44"/>
      <c r="H8" s="45"/>
    </row>
    <row r="9" spans="2:9" ht="21.95" customHeight="1" x14ac:dyDescent="0.25">
      <c r="B9" s="59"/>
      <c r="C9" s="59"/>
      <c r="D9" s="59"/>
      <c r="E9" s="44" t="s">
        <v>7</v>
      </c>
      <c r="F9" s="44"/>
      <c r="G9" s="44"/>
      <c r="H9" s="45"/>
    </row>
    <row r="10" spans="2:9" ht="21.95" customHeight="1" x14ac:dyDescent="0.25">
      <c r="B10" s="59"/>
      <c r="C10" s="59"/>
      <c r="D10" s="59"/>
      <c r="E10" s="44" t="s">
        <v>8</v>
      </c>
      <c r="F10" s="44"/>
      <c r="G10" s="44"/>
      <c r="H10" s="45"/>
    </row>
    <row r="11" spans="2:9" x14ac:dyDescent="0.25">
      <c r="B11" s="59"/>
      <c r="C11" s="59"/>
      <c r="D11" s="59"/>
      <c r="E11" s="59"/>
      <c r="F11" s="59"/>
      <c r="G11" s="59"/>
      <c r="H11" s="59"/>
    </row>
    <row r="12" spans="2:9" ht="18.75" x14ac:dyDescent="0.25">
      <c r="B12" s="43" t="s">
        <v>9</v>
      </c>
      <c r="C12" s="43"/>
      <c r="D12" s="43"/>
      <c r="E12" s="43"/>
      <c r="F12" s="43"/>
      <c r="G12" s="43"/>
      <c r="H12" s="43"/>
    </row>
    <row r="13" spans="2:9" ht="44.25" customHeight="1" x14ac:dyDescent="0.25">
      <c r="B13" s="3" t="s">
        <v>10</v>
      </c>
      <c r="C13" s="11" t="s">
        <v>11</v>
      </c>
      <c r="D13" s="11" t="s">
        <v>12</v>
      </c>
      <c r="E13" s="11" t="s">
        <v>13</v>
      </c>
      <c r="F13" s="4" t="s">
        <v>14</v>
      </c>
      <c r="G13" s="4" t="s">
        <v>15</v>
      </c>
      <c r="H13" s="5" t="s">
        <v>16</v>
      </c>
    </row>
    <row r="14" spans="2:9" ht="63.6" customHeight="1" x14ac:dyDescent="0.25">
      <c r="B14" s="10">
        <v>1</v>
      </c>
      <c r="C14" s="12" t="s">
        <v>17</v>
      </c>
      <c r="D14" s="13" t="s">
        <v>18</v>
      </c>
      <c r="E14" s="68">
        <v>12</v>
      </c>
      <c r="F14" s="14">
        <v>5796300.9199999999</v>
      </c>
      <c r="G14" s="9"/>
      <c r="H14" s="9">
        <f>E14*G14</f>
        <v>0</v>
      </c>
    </row>
    <row r="15" spans="2:9" ht="96" customHeight="1" x14ac:dyDescent="0.25">
      <c r="B15" s="10">
        <v>2</v>
      </c>
      <c r="C15" s="12" t="s">
        <v>19</v>
      </c>
      <c r="D15" s="13" t="s">
        <v>20</v>
      </c>
      <c r="E15" s="13">
        <v>210.88</v>
      </c>
      <c r="F15" s="14">
        <v>101166846.72</v>
      </c>
      <c r="G15" s="9"/>
      <c r="H15" s="9">
        <f>E15*G15</f>
        <v>0</v>
      </c>
    </row>
    <row r="16" spans="2:9" ht="63" customHeight="1" x14ac:dyDescent="0.25">
      <c r="B16" s="10">
        <v>3</v>
      </c>
      <c r="C16" s="12" t="s">
        <v>21</v>
      </c>
      <c r="D16" s="13" t="s">
        <v>20</v>
      </c>
      <c r="E16" s="13">
        <v>99.61</v>
      </c>
      <c r="F16" s="14">
        <v>57620895.93</v>
      </c>
      <c r="G16" s="9"/>
      <c r="H16" s="9">
        <f>E16*G16</f>
        <v>0</v>
      </c>
    </row>
    <row r="17" spans="2:8" ht="63.6" customHeight="1" x14ac:dyDescent="0.25">
      <c r="B17" s="10">
        <v>4</v>
      </c>
      <c r="C17" s="12" t="s">
        <v>22</v>
      </c>
      <c r="D17" s="13" t="s">
        <v>20</v>
      </c>
      <c r="E17" s="13">
        <v>14.35</v>
      </c>
      <c r="F17" s="14">
        <v>2059515.31</v>
      </c>
      <c r="G17" s="9"/>
      <c r="H17" s="9">
        <f>E17*G17</f>
        <v>0</v>
      </c>
    </row>
    <row r="18" spans="2:8" ht="26.45" customHeight="1" x14ac:dyDescent="0.25">
      <c r="B18" s="64" t="s">
        <v>23</v>
      </c>
      <c r="C18" s="65"/>
      <c r="D18" s="65"/>
      <c r="E18" s="66"/>
      <c r="F18" s="20">
        <f>SUM(F14:F17)</f>
        <v>166643558.88</v>
      </c>
      <c r="G18" s="28">
        <f>SUM(G14:G17)</f>
        <v>0</v>
      </c>
      <c r="H18" s="8">
        <f>SUM(H14:H17)</f>
        <v>0</v>
      </c>
    </row>
    <row r="19" spans="2:8" ht="6.75" customHeight="1" x14ac:dyDescent="0.25">
      <c r="B19" s="15"/>
      <c r="C19" s="15"/>
      <c r="D19" s="15"/>
      <c r="E19" s="15"/>
      <c r="F19" s="15"/>
      <c r="G19" s="15"/>
      <c r="H19" s="16"/>
    </row>
    <row r="20" spans="2:8" ht="44.25" customHeight="1" x14ac:dyDescent="0.25">
      <c r="B20" s="3" t="s">
        <v>24</v>
      </c>
      <c r="C20" s="11" t="s">
        <v>25</v>
      </c>
      <c r="D20" s="11" t="s">
        <v>12</v>
      </c>
      <c r="E20" s="11" t="s">
        <v>26</v>
      </c>
      <c r="F20" s="4" t="s">
        <v>14</v>
      </c>
      <c r="G20" s="4" t="s">
        <v>15</v>
      </c>
      <c r="H20" s="5" t="s">
        <v>16</v>
      </c>
    </row>
    <row r="21" spans="2:8" ht="42.95" customHeight="1" x14ac:dyDescent="0.25">
      <c r="B21" s="10">
        <v>5</v>
      </c>
      <c r="C21" s="32" t="s">
        <v>27</v>
      </c>
      <c r="D21" s="13" t="s">
        <v>28</v>
      </c>
      <c r="E21" s="13">
        <v>1</v>
      </c>
      <c r="F21" s="14">
        <v>3466666.67</v>
      </c>
      <c r="G21" s="29"/>
      <c r="H21" s="9">
        <f>E21*G21</f>
        <v>0</v>
      </c>
    </row>
    <row r="22" spans="2:8" ht="26.45" customHeight="1" x14ac:dyDescent="0.25">
      <c r="B22" s="64" t="s">
        <v>29</v>
      </c>
      <c r="C22" s="65"/>
      <c r="D22" s="65"/>
      <c r="E22" s="66"/>
      <c r="F22" s="20">
        <f>+F21</f>
        <v>3466666.67</v>
      </c>
      <c r="G22" s="28">
        <f>+G21</f>
        <v>0</v>
      </c>
      <c r="H22" s="8">
        <f>SUM(H21)</f>
        <v>0</v>
      </c>
    </row>
    <row r="23" spans="2:8" s="18" customFormat="1" ht="5.25" customHeight="1" x14ac:dyDescent="0.25">
      <c r="B23" s="17"/>
      <c r="C23" s="17"/>
      <c r="D23" s="17"/>
      <c r="E23" s="17"/>
      <c r="F23" s="17"/>
      <c r="G23" s="17"/>
      <c r="H23" s="16"/>
    </row>
    <row r="24" spans="2:8" ht="44.25" customHeight="1" x14ac:dyDescent="0.25">
      <c r="B24" s="3" t="s">
        <v>24</v>
      </c>
      <c r="C24" s="11" t="s">
        <v>25</v>
      </c>
      <c r="D24" s="11" t="s">
        <v>12</v>
      </c>
      <c r="E24" s="11" t="s">
        <v>26</v>
      </c>
      <c r="F24" s="4" t="s">
        <v>14</v>
      </c>
      <c r="G24" s="4" t="s">
        <v>15</v>
      </c>
      <c r="H24" s="5" t="s">
        <v>16</v>
      </c>
    </row>
    <row r="25" spans="2:8" ht="42.95" customHeight="1" x14ac:dyDescent="0.25">
      <c r="B25" s="10">
        <v>6</v>
      </c>
      <c r="C25" s="12" t="s">
        <v>30</v>
      </c>
      <c r="D25" s="13" t="s">
        <v>28</v>
      </c>
      <c r="E25" s="13">
        <v>1</v>
      </c>
      <c r="F25" s="14">
        <v>16956103.98</v>
      </c>
      <c r="G25" s="29"/>
      <c r="H25" s="9">
        <f>E25*G25</f>
        <v>0</v>
      </c>
    </row>
    <row r="26" spans="2:8" ht="26.45" customHeight="1" x14ac:dyDescent="0.25">
      <c r="B26" s="64" t="s">
        <v>31</v>
      </c>
      <c r="C26" s="65"/>
      <c r="D26" s="65"/>
      <c r="E26" s="66"/>
      <c r="F26" s="20">
        <f>SUM(F25:F25)</f>
        <v>16956103.98</v>
      </c>
      <c r="G26" s="28">
        <f>SUM(G25:G25)</f>
        <v>0</v>
      </c>
      <c r="H26" s="8">
        <f>SUM(H25)</f>
        <v>0</v>
      </c>
    </row>
    <row r="27" spans="2:8" s="18" customFormat="1" ht="6.75" customHeight="1" x14ac:dyDescent="0.25">
      <c r="B27" s="17"/>
      <c r="C27" s="17"/>
      <c r="D27" s="17"/>
      <c r="E27" s="17"/>
      <c r="F27" s="17"/>
      <c r="G27" s="17"/>
      <c r="H27" s="16"/>
    </row>
    <row r="28" spans="2:8" ht="21" customHeight="1" x14ac:dyDescent="0.25">
      <c r="B28" s="61" t="s">
        <v>32</v>
      </c>
      <c r="C28" s="62"/>
      <c r="D28" s="62"/>
      <c r="E28" s="63"/>
      <c r="F28" s="5">
        <f>F18+F22+F26</f>
        <v>187066329.52999997</v>
      </c>
      <c r="G28" s="5">
        <f>G18+G22+G26</f>
        <v>0</v>
      </c>
      <c r="H28" s="5">
        <f t="shared" ref="H28" si="0">H18+H22+H26</f>
        <v>0</v>
      </c>
    </row>
    <row r="29" spans="2:8" ht="26.45" customHeight="1" x14ac:dyDescent="0.25">
      <c r="B29" s="67" t="s">
        <v>33</v>
      </c>
      <c r="C29" s="67"/>
      <c r="D29" s="67"/>
      <c r="E29" s="24">
        <v>0.19</v>
      </c>
      <c r="F29" s="20">
        <f>ROUND(F28*E29,2)</f>
        <v>35542602.609999999</v>
      </c>
      <c r="G29" s="28">
        <f>G28*E29</f>
        <v>0</v>
      </c>
      <c r="H29" s="9">
        <f>H28*E29</f>
        <v>0</v>
      </c>
    </row>
    <row r="30" spans="2:8" ht="26.45" customHeight="1" x14ac:dyDescent="0.25">
      <c r="B30" s="19" t="s">
        <v>34</v>
      </c>
      <c r="C30" s="21"/>
      <c r="D30" s="22"/>
      <c r="E30" s="23"/>
      <c r="F30" s="20">
        <f>ROUND(F28+F29,0)</f>
        <v>222608932</v>
      </c>
      <c r="G30" s="28">
        <f>ROUND(G28+G29,0)</f>
        <v>0</v>
      </c>
      <c r="H30" s="8">
        <f>ROUND(H28+H29,0)</f>
        <v>0</v>
      </c>
    </row>
    <row r="31" spans="2:8" s="18" customFormat="1" ht="26.45" customHeight="1" x14ac:dyDescent="0.25">
      <c r="B31" s="17"/>
      <c r="C31" s="17"/>
      <c r="D31" s="17"/>
      <c r="E31" s="17"/>
      <c r="F31" s="17"/>
      <c r="G31" s="17"/>
      <c r="H31" s="16"/>
    </row>
    <row r="32" spans="2:8" ht="18.75" x14ac:dyDescent="0.25">
      <c r="B32" s="43" t="s">
        <v>35</v>
      </c>
      <c r="C32" s="43"/>
      <c r="D32" s="43"/>
      <c r="E32" s="43"/>
      <c r="F32" s="43"/>
      <c r="G32" s="43"/>
      <c r="H32" s="43"/>
    </row>
    <row r="33" spans="2:8" ht="44.25" customHeight="1" x14ac:dyDescent="0.25">
      <c r="B33" s="3" t="s">
        <v>24</v>
      </c>
      <c r="C33" s="11" t="s">
        <v>25</v>
      </c>
      <c r="D33" s="11" t="s">
        <v>12</v>
      </c>
      <c r="E33" s="11" t="s">
        <v>26</v>
      </c>
      <c r="F33" s="4" t="s">
        <v>14</v>
      </c>
      <c r="G33" s="4" t="s">
        <v>15</v>
      </c>
      <c r="H33" s="5" t="s">
        <v>16</v>
      </c>
    </row>
    <row r="34" spans="2:8" ht="63.6" customHeight="1" x14ac:dyDescent="0.25">
      <c r="B34" s="10">
        <v>1</v>
      </c>
      <c r="C34" s="12" t="s">
        <v>36</v>
      </c>
      <c r="D34" s="13" t="s">
        <v>18</v>
      </c>
      <c r="E34" s="68">
        <v>12</v>
      </c>
      <c r="F34" s="14">
        <v>5796300.9199999999</v>
      </c>
      <c r="G34" s="29"/>
      <c r="H34" s="9">
        <f>E34*G34</f>
        <v>0</v>
      </c>
    </row>
    <row r="35" spans="2:8" ht="63.6" customHeight="1" x14ac:dyDescent="0.25">
      <c r="B35" s="10">
        <v>2</v>
      </c>
      <c r="C35" s="12" t="s">
        <v>37</v>
      </c>
      <c r="D35" s="13" t="s">
        <v>20</v>
      </c>
      <c r="E35" s="13">
        <v>210.87999999999994</v>
      </c>
      <c r="F35" s="14">
        <v>101166846.72</v>
      </c>
      <c r="G35" s="29"/>
      <c r="H35" s="9">
        <f>E35*G35</f>
        <v>0</v>
      </c>
    </row>
    <row r="36" spans="2:8" ht="63.6" customHeight="1" x14ac:dyDescent="0.25">
      <c r="B36" s="10">
        <v>3</v>
      </c>
      <c r="C36" s="12" t="s">
        <v>21</v>
      </c>
      <c r="D36" s="13" t="s">
        <v>20</v>
      </c>
      <c r="E36" s="13">
        <v>99.61</v>
      </c>
      <c r="F36" s="14">
        <v>57620895.93</v>
      </c>
      <c r="G36" s="29"/>
      <c r="H36" s="9">
        <f>E36*G36</f>
        <v>0</v>
      </c>
    </row>
    <row r="37" spans="2:8" ht="63.6" customHeight="1" x14ac:dyDescent="0.25">
      <c r="B37" s="10">
        <v>4</v>
      </c>
      <c r="C37" s="12" t="s">
        <v>22</v>
      </c>
      <c r="D37" s="13" t="s">
        <v>20</v>
      </c>
      <c r="E37" s="13">
        <v>14.35</v>
      </c>
      <c r="F37" s="14">
        <v>2059515.3</v>
      </c>
      <c r="G37" s="29"/>
      <c r="H37" s="9">
        <f>E37*G37</f>
        <v>0</v>
      </c>
    </row>
    <row r="38" spans="2:8" ht="26.45" customHeight="1" x14ac:dyDescent="0.25">
      <c r="B38" s="64" t="s">
        <v>38</v>
      </c>
      <c r="C38" s="65"/>
      <c r="D38" s="65"/>
      <c r="E38" s="66"/>
      <c r="F38" s="25">
        <f>SUM(F34:F37)</f>
        <v>166643558.87</v>
      </c>
      <c r="G38" s="30">
        <f>SUM(G34:G37)</f>
        <v>0</v>
      </c>
      <c r="H38" s="8">
        <f>SUM(H34:H37)</f>
        <v>0</v>
      </c>
    </row>
    <row r="39" spans="2:8" ht="6.75" customHeight="1" x14ac:dyDescent="0.25">
      <c r="B39" s="15"/>
      <c r="C39" s="15"/>
      <c r="D39" s="15"/>
      <c r="E39" s="15"/>
      <c r="F39" s="15"/>
      <c r="G39" s="15"/>
      <c r="H39" s="16"/>
    </row>
    <row r="40" spans="2:8" ht="44.25" customHeight="1" x14ac:dyDescent="0.25">
      <c r="B40" s="3" t="s">
        <v>24</v>
      </c>
      <c r="C40" s="11" t="s">
        <v>25</v>
      </c>
      <c r="D40" s="11" t="s">
        <v>12</v>
      </c>
      <c r="E40" s="11" t="s">
        <v>26</v>
      </c>
      <c r="F40" s="4" t="s">
        <v>14</v>
      </c>
      <c r="G40" s="4" t="s">
        <v>15</v>
      </c>
      <c r="H40" s="5" t="s">
        <v>16</v>
      </c>
    </row>
    <row r="41" spans="2:8" ht="42.95" customHeight="1" x14ac:dyDescent="0.25">
      <c r="B41" s="10">
        <v>5</v>
      </c>
      <c r="C41" s="12" t="s">
        <v>39</v>
      </c>
      <c r="D41" s="13" t="s">
        <v>28</v>
      </c>
      <c r="E41" s="13">
        <v>1</v>
      </c>
      <c r="F41" s="14">
        <v>5957350</v>
      </c>
      <c r="G41" s="29"/>
      <c r="H41" s="9">
        <f>E41*G41</f>
        <v>0</v>
      </c>
    </row>
    <row r="42" spans="2:8" ht="26.45" customHeight="1" x14ac:dyDescent="0.25">
      <c r="B42" s="64" t="s">
        <v>29</v>
      </c>
      <c r="C42" s="65"/>
      <c r="D42" s="65"/>
      <c r="E42" s="66"/>
      <c r="F42" s="25">
        <f>+F41</f>
        <v>5957350</v>
      </c>
      <c r="G42" s="30">
        <f>+G41</f>
        <v>0</v>
      </c>
      <c r="H42" s="8">
        <f>SUM(H41)</f>
        <v>0</v>
      </c>
    </row>
    <row r="43" spans="2:8" s="18" customFormat="1" ht="5.25" customHeight="1" x14ac:dyDescent="0.25">
      <c r="B43" s="17"/>
      <c r="C43" s="17"/>
      <c r="D43" s="17"/>
      <c r="E43" s="17"/>
      <c r="F43" s="17"/>
      <c r="G43" s="17"/>
      <c r="H43" s="16"/>
    </row>
    <row r="44" spans="2:8" ht="44.25" customHeight="1" x14ac:dyDescent="0.25">
      <c r="B44" s="3" t="s">
        <v>24</v>
      </c>
      <c r="C44" s="11" t="s">
        <v>25</v>
      </c>
      <c r="D44" s="11" t="s">
        <v>12</v>
      </c>
      <c r="E44" s="11" t="s">
        <v>26</v>
      </c>
      <c r="F44" s="4" t="s">
        <v>14</v>
      </c>
      <c r="G44" s="4" t="s">
        <v>15</v>
      </c>
      <c r="H44" s="5" t="s">
        <v>16</v>
      </c>
    </row>
    <row r="45" spans="2:8" ht="42.95" customHeight="1" x14ac:dyDescent="0.25">
      <c r="B45" s="10">
        <v>6</v>
      </c>
      <c r="C45" s="12" t="s">
        <v>30</v>
      </c>
      <c r="D45" s="13" t="s">
        <v>28</v>
      </c>
      <c r="E45" s="13">
        <v>1</v>
      </c>
      <c r="F45" s="14">
        <v>19063486.32</v>
      </c>
      <c r="G45" s="29"/>
      <c r="H45" s="9">
        <f>E45*G45</f>
        <v>0</v>
      </c>
    </row>
    <row r="46" spans="2:8" ht="26.45" customHeight="1" x14ac:dyDescent="0.25">
      <c r="B46" s="64" t="s">
        <v>31</v>
      </c>
      <c r="C46" s="65"/>
      <c r="D46" s="65"/>
      <c r="E46" s="66"/>
      <c r="F46" s="25">
        <f>SUM(F45:F45)</f>
        <v>19063486.32</v>
      </c>
      <c r="G46" s="30">
        <f>SUM(G45:G45)</f>
        <v>0</v>
      </c>
      <c r="H46" s="8">
        <f>SUM(H45)</f>
        <v>0</v>
      </c>
    </row>
    <row r="47" spans="2:8" s="18" customFormat="1" ht="6.75" customHeight="1" x14ac:dyDescent="0.25">
      <c r="B47" s="17"/>
      <c r="C47" s="17"/>
      <c r="D47" s="17"/>
      <c r="E47" s="17"/>
      <c r="F47" s="17"/>
      <c r="G47" s="17"/>
      <c r="H47" s="16"/>
    </row>
    <row r="48" spans="2:8" ht="21" customHeight="1" x14ac:dyDescent="0.25">
      <c r="B48" s="61" t="s">
        <v>40</v>
      </c>
      <c r="C48" s="62"/>
      <c r="D48" s="62"/>
      <c r="E48" s="63"/>
      <c r="F48" s="5">
        <f>F38+F42+F46</f>
        <v>191664395.19</v>
      </c>
      <c r="G48" s="5">
        <f t="shared" ref="G48:H48" si="1">G38+G42+G46</f>
        <v>0</v>
      </c>
      <c r="H48" s="5">
        <f t="shared" si="1"/>
        <v>0</v>
      </c>
    </row>
    <row r="49" spans="2:8" ht="26.45" customHeight="1" x14ac:dyDescent="0.25">
      <c r="B49" s="67" t="s">
        <v>33</v>
      </c>
      <c r="C49" s="67"/>
      <c r="D49" s="67"/>
      <c r="E49" s="24">
        <v>0.19</v>
      </c>
      <c r="F49" s="26">
        <f>F48*E49</f>
        <v>36416235.086099997</v>
      </c>
      <c r="G49" s="31">
        <f>G48*E49</f>
        <v>0</v>
      </c>
      <c r="H49" s="9">
        <f>H48*E49</f>
        <v>0</v>
      </c>
    </row>
    <row r="50" spans="2:8" ht="26.45" customHeight="1" x14ac:dyDescent="0.25">
      <c r="B50" s="64" t="s">
        <v>41</v>
      </c>
      <c r="C50" s="65"/>
      <c r="D50" s="65"/>
      <c r="E50" s="66"/>
      <c r="F50" s="25">
        <f>ROUND(F48+F49,0)</f>
        <v>228080630</v>
      </c>
      <c r="G50" s="30">
        <f>ROUND(G48+G49,0)</f>
        <v>0</v>
      </c>
      <c r="H50" s="8">
        <f>H48+H49</f>
        <v>0</v>
      </c>
    </row>
    <row r="51" spans="2:8" s="18" customFormat="1" ht="26.45" customHeight="1" x14ac:dyDescent="0.25">
      <c r="B51" s="17"/>
      <c r="C51" s="17"/>
      <c r="D51" s="17"/>
      <c r="E51" s="17"/>
      <c r="F51" s="17"/>
      <c r="G51" s="17"/>
      <c r="H51" s="16"/>
    </row>
    <row r="52" spans="2:8" ht="26.45" customHeight="1" x14ac:dyDescent="0.25">
      <c r="B52" s="61" t="s">
        <v>42</v>
      </c>
      <c r="C52" s="62"/>
      <c r="D52" s="62"/>
      <c r="E52" s="63"/>
      <c r="F52" s="27">
        <f>F30+F50</f>
        <v>450689562</v>
      </c>
      <c r="G52" s="8">
        <f>G30+G50</f>
        <v>0</v>
      </c>
      <c r="H52" s="8">
        <f>H30+H50</f>
        <v>0</v>
      </c>
    </row>
    <row r="53" spans="2:8" ht="16.5" customHeight="1" x14ac:dyDescent="0.25">
      <c r="B53" s="1"/>
      <c r="C53" s="1"/>
      <c r="D53" s="1"/>
      <c r="E53" s="1"/>
      <c r="F53" s="1"/>
      <c r="G53" s="1"/>
      <c r="H53" s="2"/>
    </row>
    <row r="54" spans="2:8" ht="51" customHeight="1" x14ac:dyDescent="0.25">
      <c r="B54" s="60" t="s">
        <v>43</v>
      </c>
      <c r="C54" s="60"/>
      <c r="D54" s="60"/>
      <c r="E54" s="60"/>
      <c r="F54" s="60"/>
      <c r="G54" s="60"/>
      <c r="H54" s="60"/>
    </row>
    <row r="55" spans="2:8" ht="18.600000000000001" customHeight="1" x14ac:dyDescent="0.25">
      <c r="B55" s="46"/>
      <c r="C55" s="47"/>
      <c r="D55" s="47"/>
      <c r="E55" s="47"/>
      <c r="F55" s="47"/>
      <c r="G55" s="47"/>
      <c r="H55" s="48"/>
    </row>
    <row r="56" spans="2:8" ht="17.100000000000001" customHeight="1" x14ac:dyDescent="0.25">
      <c r="B56" s="39" t="s">
        <v>44</v>
      </c>
      <c r="C56" s="40"/>
      <c r="D56" s="40"/>
      <c r="E56" s="40"/>
      <c r="F56" s="40"/>
      <c r="G56" s="40"/>
      <c r="H56" s="41"/>
    </row>
    <row r="57" spans="2:8" ht="17.100000000000001" customHeight="1" x14ac:dyDescent="0.25">
      <c r="B57" s="33" t="s">
        <v>45</v>
      </c>
      <c r="C57" s="34"/>
      <c r="D57" s="34"/>
      <c r="E57" s="34"/>
      <c r="F57" s="34"/>
      <c r="G57" s="34"/>
      <c r="H57" s="35"/>
    </row>
    <row r="58" spans="2:8" ht="29.1" customHeight="1" x14ac:dyDescent="0.25">
      <c r="B58" s="42" t="s">
        <v>46</v>
      </c>
      <c r="C58" s="34"/>
      <c r="D58" s="34"/>
      <c r="E58" s="34"/>
      <c r="F58" s="34"/>
      <c r="G58" s="34"/>
      <c r="H58" s="35"/>
    </row>
    <row r="59" spans="2:8" ht="51.95" customHeight="1" x14ac:dyDescent="0.25">
      <c r="B59" s="33" t="s">
        <v>47</v>
      </c>
      <c r="C59" s="34"/>
      <c r="D59" s="34"/>
      <c r="E59" s="34"/>
      <c r="F59" s="34"/>
      <c r="G59" s="34"/>
      <c r="H59" s="35"/>
    </row>
    <row r="60" spans="2:8" ht="51.95" customHeight="1" x14ac:dyDescent="0.25">
      <c r="B60" s="36" t="s">
        <v>48</v>
      </c>
      <c r="C60" s="37"/>
      <c r="D60" s="37"/>
      <c r="E60" s="37"/>
      <c r="F60" s="37"/>
      <c r="G60" s="37"/>
      <c r="H60" s="38"/>
    </row>
    <row r="61" spans="2:8" x14ac:dyDescent="0.25">
      <c r="B61" s="1"/>
      <c r="C61" s="1"/>
      <c r="D61" s="1"/>
      <c r="E61" s="1"/>
      <c r="F61" s="1"/>
      <c r="G61" s="1"/>
      <c r="H61" s="2"/>
    </row>
  </sheetData>
  <mergeCells count="33">
    <mergeCell ref="B52:E52"/>
    <mergeCell ref="B18:E18"/>
    <mergeCell ref="B22:E22"/>
    <mergeCell ref="B26:E26"/>
    <mergeCell ref="B28:E28"/>
    <mergeCell ref="B38:E38"/>
    <mergeCell ref="B46:E46"/>
    <mergeCell ref="B42:E42"/>
    <mergeCell ref="B48:E48"/>
    <mergeCell ref="B50:E50"/>
    <mergeCell ref="B49:D49"/>
    <mergeCell ref="B29:D29"/>
    <mergeCell ref="B12:H12"/>
    <mergeCell ref="B32:H32"/>
    <mergeCell ref="E10:H10"/>
    <mergeCell ref="B55:H55"/>
    <mergeCell ref="B1:H1"/>
    <mergeCell ref="B2:H2"/>
    <mergeCell ref="B3:H3"/>
    <mergeCell ref="B4:H4"/>
    <mergeCell ref="B5:H5"/>
    <mergeCell ref="B6:D10"/>
    <mergeCell ref="B11:H11"/>
    <mergeCell ref="B54:H54"/>
    <mergeCell ref="E6:H6"/>
    <mergeCell ref="E7:H7"/>
    <mergeCell ref="E8:H8"/>
    <mergeCell ref="E9:H9"/>
    <mergeCell ref="B59:H59"/>
    <mergeCell ref="B60:H60"/>
    <mergeCell ref="B56:H56"/>
    <mergeCell ref="B57:H57"/>
    <mergeCell ref="B58:H58"/>
  </mergeCells>
  <conditionalFormatting sqref="B56">
    <cfRule type="duplicateValues" dxfId="1" priority="2"/>
  </conditionalFormatting>
  <conditionalFormatting sqref="B57:B60">
    <cfRule type="duplicateValues" dxfId="0" priority="3"/>
  </conditionalFormatting>
  <pageMargins left="0.7" right="0.7" top="0.75" bottom="0.75" header="0.3" footer="0.3"/>
  <pageSetup scale="65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58e5f28-318d-4981-a7d2-b9c93ee8f7ff" xsi:nil="true"/>
    <lcf76f155ced4ddcb4097134ff3c332f xmlns="82cc6493-a2f1-474d-97d1-b64b89afd698">
      <Terms xmlns="http://schemas.microsoft.com/office/infopath/2007/PartnerControls"/>
    </lcf76f155ced4ddcb4097134ff3c332f>
    <SharedWithUsers xmlns="358e5f28-318d-4981-a7d2-b9c93ee8f7ff">
      <UserInfo>
        <DisplayName/>
        <AccountId xsi:nil="true"/>
        <AccountType/>
      </UserInfo>
    </SharedWithUsers>
    <MediaLengthInSeconds xmlns="82cc6493-a2f1-474d-97d1-b64b89afd698" xsi:nil="true"/>
    <Categoria xmlns="82cc6493-a2f1-474d-97d1-b64b89afd698" xsi:nil="true"/>
    <Resumen xmlns="82cc6493-a2f1-474d-97d1-b64b89afd69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63236A02D6A94F8686D2479D722B1E" ma:contentTypeVersion="20" ma:contentTypeDescription="Crear nuevo documento." ma:contentTypeScope="" ma:versionID="74cf0547fc7f884bb8fef1ebe0bec453">
  <xsd:schema xmlns:xsd="http://www.w3.org/2001/XMLSchema" xmlns:xs="http://www.w3.org/2001/XMLSchema" xmlns:p="http://schemas.microsoft.com/office/2006/metadata/properties" xmlns:ns2="82cc6493-a2f1-474d-97d1-b64b89afd698" xmlns:ns3="358e5f28-318d-4981-a7d2-b9c93ee8f7ff" targetNamespace="http://schemas.microsoft.com/office/2006/metadata/properties" ma:root="true" ma:fieldsID="834d7d01f11eebeb44e60d1a588e97b4" ns2:_="" ns3:_="">
    <xsd:import namespace="82cc6493-a2f1-474d-97d1-b64b89afd698"/>
    <xsd:import namespace="358e5f28-318d-4981-a7d2-b9c93ee8f7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Categoria" minOccurs="0"/>
                <xsd:element ref="ns2:Resum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cc6493-a2f1-474d-97d1-b64b89afd6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Categoria" ma:index="10" nillable="true" ma:displayName="Categoria" ma:format="Dropdown" ma:internalName="Categoria">
      <xsd:simpleType>
        <xsd:restriction base="dms:Choice">
          <xsd:enumeration value="Manual"/>
          <xsd:enumeration value="Presentación"/>
          <xsd:enumeration value="Pólitifca"/>
        </xsd:restriction>
      </xsd:simpleType>
    </xsd:element>
    <xsd:element name="Resumen" ma:index="11" nillable="true" ma:displayName="Resumen" ma:format="Dropdown" ma:internalName="Resumen">
      <xsd:simpleType>
        <xsd:restriction base="dms:Text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8e5f28-318d-4981-a7d2-b9c93ee8f7f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2a7b0a5-ffee-4887-8472-5370f5eaaee7}" ma:internalName="TaxCatchAll" ma:showField="CatchAllData" ma:web="358e5f28-318d-4981-a7d2-b9c93ee8f7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DDCD5E-AD0A-44A6-A984-D1E23E0C79F4}">
  <ds:schemaRefs>
    <ds:schemaRef ds:uri="http://schemas.microsoft.com/office/2006/metadata/properties"/>
    <ds:schemaRef ds:uri="http://schemas.microsoft.com/office/infopath/2007/PartnerControls"/>
    <ds:schemaRef ds:uri="358e5f28-318d-4981-a7d2-b9c93ee8f7ff"/>
    <ds:schemaRef ds:uri="82cc6493-a2f1-474d-97d1-b64b89afd698"/>
  </ds:schemaRefs>
</ds:datastoreItem>
</file>

<file path=customXml/itemProps2.xml><?xml version="1.0" encoding="utf-8"?>
<ds:datastoreItem xmlns:ds="http://schemas.openxmlformats.org/officeDocument/2006/customXml" ds:itemID="{C22DB4F1-64E7-4641-AB9B-334364E7EF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cc6493-a2f1-474d-97d1-b64b89afd698"/>
    <ds:schemaRef ds:uri="358e5f28-318d-4981-a7d2-b9c93ee8f7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FC4CD6-E078-44BE-97C8-78E0BE5A9D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Cristhian Javier Sastoque Martinez</cp:lastModifiedBy>
  <cp:revision/>
  <dcterms:created xsi:type="dcterms:W3CDTF">2023-09-01T16:18:49Z</dcterms:created>
  <dcterms:modified xsi:type="dcterms:W3CDTF">2024-10-03T16:54:54Z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0x010100A163236A02D6A94F8686D2479D722B1E</vt:lpwstr>
  </property>
  <property fmtid="{D5CDD505-2E9C-101B-9397-08002B2CF9AE}" pid="3" name="MediaServiceImageTags">
    <vt:lpwstr/>
  </property>
  <property fmtid="{D5CDD505-2E9C-101B-9397-08002B2CF9AE}" pid="4" name="Order">
    <vt:r8>12181300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