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Maritza\Desktop\Maritza\Maritza\2024\contratación\evaluación\EVALUACIÓN\"/>
    </mc:Choice>
  </mc:AlternateContent>
  <xr:revisionPtr revIDLastSave="0" documentId="13_ncr:1_{20CFA0E4-11B3-4950-9C4A-C5E126BF5FEB}" xr6:coauthVersionLast="47" xr6:coauthVersionMax="47" xr10:uidLastSave="{00000000-0000-0000-0000-000000000000}"/>
  <bookViews>
    <workbookView xWindow="-120" yWindow="-120" windowWidth="20730" windowHeight="11040" xr2:uid="{4A8B4C77-C549-4D21-AD3C-4EBA3A65987E}"/>
  </bookViews>
  <sheets>
    <sheet name="HABILITANTES" sheetId="1" r:id="rId1"/>
    <sheet name="PUNTUABLES" sheetId="2" r:id="rId2"/>
    <sheet name="VERIFICACIÓN PROP ECONÓMICA" sheetId="3" r:id="rId3"/>
    <sheet name="Hoja4" sheetId="4"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3" l="1"/>
  <c r="F17" i="3"/>
  <c r="E18" i="3"/>
  <c r="E19" i="3"/>
  <c r="F19" i="3"/>
  <c r="F22" i="3" s="1"/>
  <c r="E20" i="3"/>
  <c r="E21" i="3"/>
  <c r="E22" i="3"/>
  <c r="E23" i="3" s="1"/>
  <c r="G6" i="1"/>
  <c r="G3" i="1"/>
  <c r="E24" i="3" l="1"/>
  <c r="I8" i="3"/>
  <c r="G8" i="3"/>
  <c r="G10" i="2"/>
  <c r="G7" i="1"/>
  <c r="G7" i="2"/>
  <c r="G4" i="4" l="1"/>
  <c r="G3" i="4"/>
  <c r="G2" i="4"/>
  <c r="F4" i="4"/>
  <c r="F3" i="4"/>
  <c r="F2" i="4"/>
  <c r="E4" i="4"/>
  <c r="E3" i="4"/>
  <c r="E2" i="4"/>
  <c r="D4" i="4"/>
  <c r="D3" i="4"/>
  <c r="D2" i="4"/>
  <c r="C4" i="4"/>
  <c r="C3" i="4"/>
  <c r="M10" i="2"/>
  <c r="M7" i="2"/>
  <c r="G4" i="2"/>
  <c r="C2" i="4" s="1"/>
  <c r="H4" i="4" l="1"/>
  <c r="H3" i="4"/>
  <c r="H2" i="4"/>
  <c r="M4" i="2"/>
</calcChain>
</file>

<file path=xl/sharedStrings.xml><?xml version="1.0" encoding="utf-8"?>
<sst xmlns="http://schemas.openxmlformats.org/spreadsheetml/2006/main" count="134" uniqueCount="71">
  <si>
    <t>No.</t>
  </si>
  <si>
    <t>REQUERIMIENTO</t>
  </si>
  <si>
    <t>RELACIÓN DE EQUIPO HUMANO MÍNIMO PARA LA EJECUCIÓN DEL CONTRATO</t>
  </si>
  <si>
    <t>CUMPLE</t>
  </si>
  <si>
    <t>EVALUACIÓN TÉCNICA</t>
  </si>
  <si>
    <t>NOMBRE DEL PROPONENTE</t>
  </si>
  <si>
    <t>OBSERVACIÓN</t>
  </si>
  <si>
    <t>CONDICIÓN</t>
  </si>
  <si>
    <t>VALOR EN SMMLV</t>
  </si>
  <si>
    <t>KRATOS CONSULTORES SAS</t>
  </si>
  <si>
    <t>PROINSO S.F</t>
  </si>
  <si>
    <t>UNIVERSIDAD LIBRE</t>
  </si>
  <si>
    <t>PARTICIPACIÓN MYPIMES
MÁXIMO 0,25</t>
  </si>
  <si>
    <t>EMPRENDIMIENTOS Y EMPRESAS DE MUJERES
MÁXIMO 0,25</t>
  </si>
  <si>
    <t>PUNTUACIÓN TOTAL</t>
  </si>
  <si>
    <t>OBERVACIÓN</t>
  </si>
  <si>
    <t>PUNTAJE</t>
  </si>
  <si>
    <t>TOTAL PUNTOS</t>
  </si>
  <si>
    <t xml:space="preserve">PERSONAL CON DISCAPACIDAD
1 </t>
  </si>
  <si>
    <r>
      <t xml:space="preserve">REGISTRO ÚNICO DE PROPONENTES- RUP
</t>
    </r>
    <r>
      <rPr>
        <b/>
        <sz val="14"/>
        <color rgb="FFFF0000"/>
        <rFont val="Aptos Narrow"/>
        <family val="2"/>
        <scheme val="minor"/>
      </rPr>
      <t xml:space="preserve">80111600 Servicios de Personal Temporal   
80101500 Servicios de Consultoría de Negocios y Administración Corporativa
80101500 Gerencia de Proyectos
80161500 Servicios de apoyo gerencial
</t>
    </r>
    <r>
      <rPr>
        <b/>
        <sz val="14"/>
        <color theme="1"/>
        <rFont val="Aptos Narrow"/>
        <family val="2"/>
        <scheme val="minor"/>
      </rPr>
      <t>El RUP debe renovarse a más tardar el quinto día hábil del mes de abril de cada año, de lo contrario cesan sus efectos. La información contenida en el RUP, previa a la suministrada para renovar el registro, continúa vigente y en firme.
Se debe presentar el registro único de proponentes con fecha de expedición no mayor de 30 días calendarios a la fecha del cierre del presente proceso de selección.
La experiencia objeto de verificación deberá estar clasificada en el RUP en alguno de los códigos establecidos en el pliego de condiciones y los contratos deberán tener relación con el objeto a contratar.
En el evento que la propuesta se presente por una estructura plural, cada uno de los integrantes podrá estar registrado en la clasificación exigida por el MEN para el proceso de selección, según la norma que lo cobije; pero la experiencia objeto de verificación de cada integrante deberá estar clasificada en el RUP en alguno de los códigos establecidos en el pliego de condiciones y los contratos deberán tener relación con el objeto a contratar</t>
    </r>
  </si>
  <si>
    <t>EXPERIENCIA MÍNIMA
Máximo dos (2) contratos
Valor estimado: $498.457.178,00
Sea igual o superior al 100% del presupuesto oficial, esto es 383,43 SMMLV 
Mujeres: máximo tres (3) contratos  / sea igual o superior al100% del presupuesto oficial, esto es 383,43 SMMLV</t>
  </si>
  <si>
    <t>TOTAL SMMLV (383,43 SMMLV  )</t>
  </si>
  <si>
    <t>CARTA DE COMPROMISO-FORMATO No.5</t>
  </si>
  <si>
    <t>CALIDAD MÁXIMO 88,50 PUNTOS</t>
  </si>
  <si>
    <t>NO CUMPLE</t>
  </si>
  <si>
    <t>HABILITADO</t>
  </si>
  <si>
    <t>200 SMMLV</t>
  </si>
  <si>
    <t>300 SMMLV</t>
  </si>
  <si>
    <t>380 SMMLV</t>
  </si>
  <si>
    <t>Director de proyecto, por tres (3) meses de experiencia adicional a la mínima requerida se darán cinco (5) puntos hasta un máximo de quince (15)</t>
  </si>
  <si>
    <t>Profesionales universitarios con Experiencia en el apoyo o elaboración de procesos de evaluación y selección de personas. Por cada tres (3) de experiencia adicional a la mínima exigida, se asignarán cinco (5) puntos hasta un máximo de quince (15) puntos</t>
  </si>
  <si>
    <t>EXPERIENCIA Y FORMACIÓN ADICIONAL ESPECÍFICA DEL EQUIPO DE TRABAJO (30
PUNTOS). 
“FORMATO No. 7 - OFRECIMIENTO DE FORMACIÓN Y EXPERIENCIA ADICIONAL DEL PERSONAL EVALUABLE</t>
  </si>
  <si>
    <t>EXPERIENCIA ADICIONAL DEL OFERENTE (FORMATO No. 6):
EXPERIENCIA PONDERABLE DEL PROPONENTE (58,50) PUNTOS</t>
  </si>
  <si>
    <t>PRESPUESTO OFICIAL</t>
  </si>
  <si>
    <t>Componente costos Directos</t>
  </si>
  <si>
    <t>Valor registrados en la propuesta</t>
  </si>
  <si>
    <t>Verificación de cumplimiento</t>
  </si>
  <si>
    <t>VALOR TECHO</t>
  </si>
  <si>
    <t>Componente costos indirectos</t>
  </si>
  <si>
    <t>Administración</t>
  </si>
  <si>
    <t>Utilidad</t>
  </si>
  <si>
    <t>VERIFICACIÓN  PROPUESTA ECONÓMICA</t>
  </si>
  <si>
    <t>CALIDAD DE LA PROPUESTA</t>
  </si>
  <si>
    <t>ORDEN DE ELEGIBILIDAD</t>
  </si>
  <si>
    <t xml:space="preserve">CONTRATO FM-SECRETARIA DE ASUNTOS ÉTNICOS-ESCULA DE LIDERAZGO-0158-01-2023
SUSCRITO CON FONDO MIXTO PARA LA PROMOCIÓN DEL DEPORTE, EL DESARROLLO INTEGRAL Y LA GESTIÓN SOCIAL
NO RUP:  28 FOLIO 14
80111600: FOLIO: 14 PDF
80101500: FOLIO: 14 PDF
80161500:FOLIO: 14 PDF
</t>
  </si>
  <si>
    <t xml:space="preserve">CONTRATO 1010-12-003-295-2020
SUSCRITO CON EL MUNICIPIO DE MIRANDA CAUCA
NO. RUP 16: FOLIO 10
80111600:FOLIO 10
80101500:FOLIO 10
</t>
  </si>
  <si>
    <t>Se adjunta carta de compromiso firmada por Martha Lucía Murillo Murillo, Representante Legal</t>
  </si>
  <si>
    <t>Director</t>
  </si>
  <si>
    <t>profesionales</t>
  </si>
  <si>
    <t>dos pro</t>
  </si>
  <si>
    <t>tecnolo</t>
  </si>
  <si>
    <t>presencial</t>
  </si>
  <si>
    <t>virtual</t>
  </si>
  <si>
    <t>IVA</t>
  </si>
  <si>
    <t>Código de Naciones Unidas:
80111600: CUMPLE - Folio 4
80161500: CUMPLE- Folio 4
Fecha de Inscripción: 18/06/2024- Folio 1
Fecha de renovación: NO TIENE
Fecha de expedición cetificación: 19/09/2024</t>
  </si>
  <si>
    <t xml:space="preserve">CONTRATO NO-2223 
GOBERNACIÓN DE BOLÍVAR
NO. RUP 2 : FOLIO 5
80101500: 5
80161500:5
CUMPLE. Su objeto y actividades están relacionadas con la "Conceptualización o diseño o elaboración de instrumentos para
evaluación de habilidades o competencias o desempeño de equipos de trabajo o de persona"
</t>
  </si>
  <si>
    <t>Se adjunta carta de compromiso firmada por Shaik Fuentes Yaset de Jesús , Representante Legal</t>
  </si>
  <si>
    <t>Se adjunta carta de compromiso firmada por Jorgew Alarcón NIño, Representante Legal</t>
  </si>
  <si>
    <t>PROINSO</t>
  </si>
  <si>
    <t>LIBRE</t>
  </si>
  <si>
    <t xml:space="preserve">Conrato 458 de 2022
Suscrito con Comisión Nacional del Servicio Civil
No. RUP: 41 FOLIO 57
80161500: FOLIO 57
80101500: FOLIO 57
80161500: FOLIO 57
CUMPLE. Su objeto y actividades están relacionadas con la "Conceptualización o diseño o elaboración de instrumentos para
evaluación de habilidades o competencias o desempeño de equipos de trabajo o de persona"
</t>
  </si>
  <si>
    <r>
      <t xml:space="preserve">Código de Naciones Unidas:
</t>
    </r>
    <r>
      <rPr>
        <sz val="11"/>
        <rFont val="Aptos Narrow"/>
        <family val="2"/>
        <scheme val="minor"/>
      </rPr>
      <t>80111600: FOLIO 12</t>
    </r>
    <r>
      <rPr>
        <sz val="11"/>
        <color theme="1"/>
        <rFont val="Aptos Narrow"/>
        <family val="2"/>
        <scheme val="minor"/>
      </rPr>
      <t xml:space="preserve">
80101500: FOLIO 12
80161500:FOLIO 12
Fecha de Inscripción: 17/07/2023- Folio 1
Fecha de renovación:10/04/2024- Folio 1
Fecha de expedición cetificación: 5/09/2024</t>
    </r>
  </si>
  <si>
    <r>
      <t xml:space="preserve">Código de Naciones Unidas:
80111660: CUMPLE - Folio 5
80101500: CUMPLE - Folio 5
80161500: CUMPLE- Folio 5
</t>
    </r>
    <r>
      <rPr>
        <sz val="11"/>
        <rFont val="Aptos Narrow"/>
        <family val="2"/>
        <scheme val="minor"/>
      </rPr>
      <t>Fecha de Inscripción: 02/05/2024- Folio 1
Fecha de expedición cetificación: 26/08/2024</t>
    </r>
    <r>
      <rPr>
        <sz val="11"/>
        <color theme="1"/>
        <rFont val="Aptos Narrow"/>
        <family val="2"/>
        <scheme val="minor"/>
      </rPr>
      <t xml:space="preserve">
</t>
    </r>
  </si>
  <si>
    <t>Contrato No.642 de 2018
Suscrio con Comisión Nacional del Sevicio Civil
No. RUP: 29 FOLIO 44
80101500 FOLIO 44
80161500: FOLIO 44
80111600: FOLIO 44
CUMPLE. Su objeto y actividades están relacionadas con la "Conceptualización o diseño o elaboración de instrumentos para
evaluación de habilidades o competencias o desempeño de equipos de trabajo o de persona"</t>
  </si>
  <si>
    <t>APOYO A LA INDUSTRIA MÁXIMO 10
 (FORMATO No. 9)</t>
  </si>
  <si>
    <t>APOYO A LA INDUSTRIA MÁXIMO 10 
(FORMATO No. 9)</t>
  </si>
  <si>
    <t xml:space="preserve">CONTRATO CPS.2-2023
SUSCRITO POWER LOGISTIC SOLUTION
NO. RUP 29 FOLIO 14
80111600: FOLIO 14
80101500: FOLIO 14
80161500: FOLIO 14
CUMPLE. Su objeto y actividades están relacionadas con la "Conceptualización o diseño o elaboración de instrumentos para evaluación de habilidades o competencias o desempeño de equipos de trabajo o de persona"
</t>
  </si>
  <si>
    <r>
      <t>*</t>
    </r>
    <r>
      <rPr>
        <b/>
        <sz val="11"/>
        <color theme="1"/>
        <rFont val="Aptos Narrow"/>
        <family val="2"/>
        <scheme val="minor"/>
      </rPr>
      <t>Contrato 1125-11 -2019</t>
    </r>
    <r>
      <rPr>
        <sz val="11"/>
        <color theme="1"/>
        <rFont val="Aptos Narrow"/>
        <family val="2"/>
        <scheme val="minor"/>
      </rPr>
      <t xml:space="preserve">
Suscrito con la Alcaldía Municipal de Sabana Larga
No. RUP 5 FOLIO 6
SMMLV:505,68 FOLIO 6
80101500: FOLIO 7
80111600::FOLIO 7
80161500: FOLIO 7
*</t>
    </r>
    <r>
      <rPr>
        <b/>
        <sz val="11"/>
        <color theme="1"/>
        <rFont val="Aptos Narrow"/>
        <family val="2"/>
        <scheme val="minor"/>
      </rPr>
      <t>Contrato CM-9-1128-2021</t>
    </r>
    <r>
      <rPr>
        <sz val="11"/>
        <color theme="1"/>
        <rFont val="Aptos Narrow"/>
        <family val="2"/>
        <scheme val="minor"/>
      </rPr>
      <t xml:space="preserve">
Suscrito con la Gobernación de Sucre
No. RUP 1.  FOLIO 4
SMMLV: 641,96
80111600: FOLIO 4
* </t>
    </r>
    <r>
      <rPr>
        <b/>
        <sz val="11"/>
        <color theme="1"/>
        <rFont val="Aptos Narrow"/>
        <family val="2"/>
        <scheme val="minor"/>
      </rPr>
      <t>Contrato 11-32-2017</t>
    </r>
    <r>
      <rPr>
        <sz val="11"/>
        <color theme="1"/>
        <rFont val="Aptos Narrow"/>
        <family val="2"/>
        <scheme val="minor"/>
      </rPr>
      <t xml:space="preserve">
Suscrito con Alcaldía de Repelón
No. RUP 4. FOLIO 6
SMMLV: 635,99 FOLIO 6
80101500 FOLIO 6
80111600 FOLIO 6
</t>
    </r>
    <r>
      <rPr>
        <b/>
        <sz val="11"/>
        <color theme="1"/>
        <rFont val="Aptos Narrow"/>
        <family val="2"/>
        <scheme val="minor"/>
      </rPr>
      <t>CUMPLEN</t>
    </r>
    <r>
      <rPr>
        <sz val="11"/>
        <color theme="1"/>
        <rFont val="Aptos Narrow"/>
        <family val="2"/>
        <scheme val="minor"/>
      </rPr>
      <t xml:space="preserve">:  Sus objetos y actividades están relacionadas con la "Conceptualización o diseño o elaboración de instrumentos para
evaluación de habilidades o competencias o desempeño de equipos de trabajo o de persona"
</t>
    </r>
  </si>
  <si>
    <r>
      <t xml:space="preserve">
*</t>
    </r>
    <r>
      <rPr>
        <b/>
        <sz val="11"/>
        <color theme="1"/>
        <rFont val="Aptos Narrow"/>
        <family val="2"/>
        <scheme val="minor"/>
      </rPr>
      <t>Contrato FGNNC-0037-2021</t>
    </r>
    <r>
      <rPr>
        <sz val="11"/>
        <color theme="1"/>
        <rFont val="Aptos Narrow"/>
        <family val="2"/>
        <scheme val="minor"/>
      </rPr>
      <t xml:space="preserve">
Suscrito Fiscalia General de la Nación
No. RUP 44 FOLIO 58
SMMLV:14919,42 PARTICIPACIÓN 80%
80101500: FOLIO 58
80111600; FOLIO 58
80161500: FOLIO 59
*</t>
    </r>
    <r>
      <rPr>
        <b/>
        <sz val="11"/>
        <color theme="1"/>
        <rFont val="Aptos Narrow"/>
        <family val="2"/>
        <scheme val="minor"/>
      </rPr>
      <t>Contrato 108-2022</t>
    </r>
    <r>
      <rPr>
        <sz val="11"/>
        <color theme="1"/>
        <rFont val="Aptos Narrow"/>
        <family val="2"/>
        <scheme val="minor"/>
      </rPr>
      <t xml:space="preserve">
Suscrito Comisión Nacional del Servicio Civil
No.RUP 42 : FOLIO 57
SMMLV: 14291,48
80101500:FOLIO 57
80111600:FOLIO 57
80161500:FOLIO 58
*</t>
    </r>
    <r>
      <rPr>
        <b/>
        <sz val="11"/>
        <color theme="1"/>
        <rFont val="Aptos Narrow"/>
        <family val="2"/>
        <scheme val="minor"/>
      </rPr>
      <t>Contrato 318 - 2019</t>
    </r>
    <r>
      <rPr>
        <sz val="11"/>
        <color theme="1"/>
        <rFont val="Aptos Narrow"/>
        <family val="2"/>
        <scheme val="minor"/>
      </rPr>
      <t xml:space="preserve">
Suscrito con la Comisión Nacioanl del Servicio Civil
No.RUP 22: FOLIO 36
SMMLV:5056,45
80101500: FOLIO:36
80161500: FOLIO 36
80111600: FOLIO 36</t>
    </r>
    <r>
      <rPr>
        <sz val="11"/>
        <color rgb="FFFF0000"/>
        <rFont val="Aptos Narrow"/>
        <family val="2"/>
        <scheme val="minor"/>
      </rPr>
      <t xml:space="preserve">
</t>
    </r>
    <r>
      <rPr>
        <b/>
        <sz val="11"/>
        <rFont val="Aptos Narrow"/>
        <family val="2"/>
        <scheme val="minor"/>
      </rPr>
      <t xml:space="preserve">CUMPLEN:  </t>
    </r>
    <r>
      <rPr>
        <sz val="11"/>
        <rFont val="Aptos Narrow"/>
        <family val="2"/>
        <scheme val="minor"/>
      </rPr>
      <t xml:space="preserve">Sus objetos y actividades están relacionadas con la "Conceptualización o diseño o elaboración de instrumentos para
evaluación de habilidades o competencias o desempeño de equipos de trabajo o de persona"
</t>
    </r>
    <r>
      <rPr>
        <sz val="11"/>
        <color theme="1"/>
        <rFont val="Aptos Narrow"/>
        <family val="2"/>
        <scheme val="minor"/>
      </rPr>
      <t xml:space="preserve">
</t>
    </r>
  </si>
  <si>
    <t>RECHAZADO</t>
  </si>
  <si>
    <t xml:space="preserve">a)	El proponente no allego durante el traslado del informe de verificación la póliza de seriedad de la oferta con el cumplimiento de los requisitos contemplados en el numeral 2 de los requisitos habilitantes jurídicos señalados en el pliego de condiciones definitivo, en específico lo señalado con relación a cuantía que reza, “(…) CUANTÍA: (Valor Asegurado y Vigencia) De acuerdo con el artículo 2.2.1.2.3.1.9 del Decreto 1082 de 2015 el valor asegurado de la garantía de seriedad será el DIEZ POR CIENTO (10%) del PRESUPUESTO OFICIAL, estimado del Proceso de Contratación (…)”.
b)	El proponente no allego durante el traslado del informe documentación que considerara necesaria para contrastar, verificar y tener certeza que las actividades corresponden con el requisito de experiencia contemplado en el pliego de condiciones definitivo: numeral 3.2 EXPERIENCIA ESPECÍFICA MÍNIMA DEL PROPONENTE (CUMPLE / NO CUMPLE) "Conceptualización o diseño o elaboración de instrumentos para evaluación de habilidades o competencias o desempeño de equipos de trabajo o de persona": 
Por lo anterior, el proponente es RECHAZADO, teniendo en cuenta lo señalado en el pliego de condiciones definitivo, TÍTULO L, causales de rechazo, literal M, que reza: “(…) Cuando el proponente no cumpla los requisitos de habilitación, o desatienda los requerimientos del MEN, una vez le hayan solicitado subsanarlos o aclararlos, o desatienda los aspectos sustanciales del requerimiento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</si>
</sst>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14"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b/>
      <sz val="12"/>
      <color theme="1"/>
      <name val="Aptos Narrow"/>
      <family val="2"/>
      <scheme val="minor"/>
    </font>
    <font>
      <b/>
      <sz val="14"/>
      <color theme="1"/>
      <name val="Aptos Narrow"/>
      <family val="2"/>
      <scheme val="minor"/>
    </font>
    <font>
      <b/>
      <sz val="14"/>
      <color rgb="FFFF0000"/>
      <name val="Aptos Narrow"/>
      <family val="2"/>
      <scheme val="minor"/>
    </font>
    <font>
      <sz val="10"/>
      <color theme="1"/>
      <name val="Arial"/>
      <family val="2"/>
    </font>
    <font>
      <b/>
      <sz val="11"/>
      <color rgb="FFFF0000"/>
      <name val="Aptos Narrow"/>
      <family val="2"/>
      <scheme val="minor"/>
    </font>
    <font>
      <b/>
      <sz val="7"/>
      <color theme="1"/>
      <name val="Arial"/>
      <family val="2"/>
    </font>
    <font>
      <sz val="7"/>
      <color theme="1"/>
      <name val="Arial"/>
      <family val="2"/>
    </font>
    <font>
      <sz val="11"/>
      <name val="Aptos Narrow"/>
      <family val="2"/>
      <scheme val="minor"/>
    </font>
    <font>
      <sz val="14"/>
      <color theme="1"/>
      <name val="Aptos Narrow"/>
      <family val="2"/>
      <scheme val="minor"/>
    </font>
    <font>
      <b/>
      <sz val="11"/>
      <name val="Aptos Narrow"/>
      <family val="2"/>
      <scheme val="minor"/>
    </font>
  </fonts>
  <fills count="1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3" tint="0.49998474074526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rgb="FFFFC000"/>
        <bgColor indexed="64"/>
      </patternFill>
    </fill>
    <fill>
      <patternFill patternType="solid">
        <fgColor theme="5" tint="0.39997558519241921"/>
        <bgColor indexed="64"/>
      </patternFill>
    </fill>
    <fill>
      <patternFill patternType="solid">
        <fgColor theme="3" tint="0.89999084444715716"/>
        <bgColor indexed="64"/>
      </patternFill>
    </fill>
    <fill>
      <patternFill patternType="solid">
        <fgColor rgb="FF92D050"/>
        <bgColor indexed="64"/>
      </patternFill>
    </fill>
    <fill>
      <patternFill patternType="solid">
        <fgColor theme="0" tint="-0.14999847407452621"/>
        <bgColor indexed="64"/>
      </patternFill>
    </fill>
    <fill>
      <patternFill patternType="solid">
        <fgColor rgb="FF00FF00"/>
        <bgColor indexed="64"/>
      </patternFill>
    </fill>
    <fill>
      <patternFill patternType="solid">
        <fgColor rgb="FFE9776B"/>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4" fontId="7" fillId="0" borderId="0" applyFont="0" applyFill="0" applyBorder="0" applyAlignment="0" applyProtection="0"/>
  </cellStyleXfs>
  <cellXfs count="164">
    <xf numFmtId="0" fontId="0" fillId="0" borderId="0" xfId="0"/>
    <xf numFmtId="0" fontId="0" fillId="0" borderId="1" xfId="0" applyBorder="1" applyAlignment="1">
      <alignment horizontal="center"/>
    </xf>
    <xf numFmtId="0" fontId="0" fillId="0" borderId="1" xfId="0" applyBorder="1"/>
    <xf numFmtId="0" fontId="5" fillId="3" borderId="5"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0" fillId="0" borderId="0" xfId="0" applyAlignment="1">
      <alignment vertical="center"/>
    </xf>
    <xf numFmtId="0" fontId="5" fillId="6" borderId="1" xfId="0" applyFont="1" applyFill="1" applyBorder="1" applyAlignment="1">
      <alignment horizontal="center" vertical="center"/>
    </xf>
    <xf numFmtId="0" fontId="5" fillId="7"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0" fillId="0" borderId="1" xfId="0" applyBorder="1" applyAlignment="1">
      <alignment horizontal="center" vertical="center"/>
    </xf>
    <xf numFmtId="0" fontId="5" fillId="6" borderId="11" xfId="0" applyFont="1" applyFill="1" applyBorder="1" applyAlignment="1">
      <alignment horizontal="center" vertical="center"/>
    </xf>
    <xf numFmtId="0" fontId="0" fillId="0" borderId="10" xfId="0" applyBorder="1" applyAlignment="1">
      <alignment horizontal="center"/>
    </xf>
    <xf numFmtId="0" fontId="0" fillId="0" borderId="2" xfId="0" applyBorder="1" applyAlignment="1">
      <alignment horizontal="center"/>
    </xf>
    <xf numFmtId="0" fontId="0" fillId="0" borderId="2" xfId="0" applyBorder="1"/>
    <xf numFmtId="0" fontId="5" fillId="15"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8" fontId="8" fillId="13" borderId="2" xfId="0" applyNumberFormat="1" applyFont="1" applyFill="1" applyBorder="1"/>
    <xf numFmtId="8" fontId="6" fillId="6" borderId="19" xfId="0" applyNumberFormat="1" applyFont="1" applyFill="1" applyBorder="1" applyAlignment="1">
      <alignment horizontal="center" vertical="center"/>
    </xf>
    <xf numFmtId="0" fontId="3" fillId="13" borderId="1" xfId="0" applyFont="1" applyFill="1" applyBorder="1" applyAlignment="1">
      <alignment wrapText="1"/>
    </xf>
    <xf numFmtId="44" fontId="0" fillId="0" borderId="7" xfId="1" applyFont="1" applyBorder="1" applyAlignment="1">
      <alignment horizontal="center"/>
    </xf>
    <xf numFmtId="4" fontId="0" fillId="0" borderId="0" xfId="0" applyNumberFormat="1"/>
    <xf numFmtId="44" fontId="0" fillId="0" borderId="0" xfId="1" applyFont="1"/>
    <xf numFmtId="44" fontId="0" fillId="0" borderId="0" xfId="0" applyNumberFormat="1"/>
    <xf numFmtId="9" fontId="0" fillId="0" borderId="7" xfId="2" applyFont="1" applyBorder="1" applyAlignment="1">
      <alignment horizontal="center"/>
    </xf>
    <xf numFmtId="10" fontId="0" fillId="0" borderId="0" xfId="2" applyNumberFormat="1" applyFont="1"/>
    <xf numFmtId="2" fontId="0" fillId="0" borderId="7" xfId="0" applyNumberFormat="1" applyBorder="1" applyAlignment="1">
      <alignment horizontal="center"/>
    </xf>
    <xf numFmtId="8" fontId="8" fillId="13" borderId="19" xfId="0" applyNumberFormat="1" applyFont="1" applyFill="1" applyBorder="1" applyAlignment="1">
      <alignment horizontal="center"/>
    </xf>
    <xf numFmtId="9" fontId="8" fillId="13" borderId="19" xfId="0" applyNumberFormat="1" applyFont="1" applyFill="1" applyBorder="1" applyAlignment="1">
      <alignment horizontal="center"/>
    </xf>
    <xf numFmtId="8" fontId="10" fillId="0" borderId="0" xfId="0" applyNumberFormat="1" applyFont="1"/>
    <xf numFmtId="2" fontId="0" fillId="0" borderId="0" xfId="0" applyNumberFormat="1"/>
    <xf numFmtId="44" fontId="0" fillId="0" borderId="10" xfId="1" applyFont="1" applyBorder="1" applyAlignment="1">
      <alignment horizontal="center"/>
    </xf>
    <xf numFmtId="44" fontId="9" fillId="0" borderId="0" xfId="0" applyNumberFormat="1" applyFont="1"/>
    <xf numFmtId="44" fontId="0" fillId="0" borderId="0" xfId="2" applyNumberFormat="1" applyFont="1"/>
    <xf numFmtId="4" fontId="0" fillId="15" borderId="0" xfId="0" applyNumberFormat="1" applyFill="1"/>
    <xf numFmtId="10" fontId="0" fillId="0" borderId="10" xfId="2" applyNumberFormat="1" applyFont="1" applyBorder="1" applyAlignment="1">
      <alignment horizontal="center"/>
    </xf>
    <xf numFmtId="0" fontId="0" fillId="0" borderId="1" xfId="0" applyBorder="1" applyAlignment="1">
      <alignment vertical="center" wrapText="1"/>
    </xf>
    <xf numFmtId="0" fontId="5" fillId="5" borderId="5" xfId="0" applyFont="1" applyFill="1" applyBorder="1" applyAlignment="1">
      <alignment vertical="center"/>
    </xf>
    <xf numFmtId="0" fontId="5" fillId="2" borderId="5" xfId="0" applyFont="1" applyFill="1" applyBorder="1" applyAlignment="1">
      <alignment horizontal="center" vertical="center" wrapText="1"/>
    </xf>
    <xf numFmtId="0" fontId="0" fillId="0" borderId="10" xfId="0" applyBorder="1" applyAlignment="1">
      <alignment horizontal="center" vertical="center"/>
    </xf>
    <xf numFmtId="0" fontId="2" fillId="0" borderId="10" xfId="0" applyFont="1" applyBorder="1" applyAlignment="1">
      <alignment vertical="center" wrapText="1"/>
    </xf>
    <xf numFmtId="0" fontId="2" fillId="0" borderId="10" xfId="0" applyFont="1" applyBorder="1" applyAlignment="1">
      <alignment horizontal="center" vertical="center"/>
    </xf>
    <xf numFmtId="0" fontId="0" fillId="0" borderId="2" xfId="0" applyBorder="1" applyAlignment="1">
      <alignment horizontal="center" vertical="center"/>
    </xf>
    <xf numFmtId="0" fontId="2" fillId="0" borderId="2" xfId="0" applyFont="1" applyBorder="1" applyAlignment="1">
      <alignment vertical="center" wrapText="1"/>
    </xf>
    <xf numFmtId="0" fontId="2" fillId="0" borderId="2" xfId="0" applyFont="1"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5" xfId="0" applyBorder="1" applyAlignment="1">
      <alignment horizontal="center" vertical="center" wrapText="1"/>
    </xf>
    <xf numFmtId="0" fontId="0" fillId="0" borderId="25" xfId="0" applyBorder="1" applyAlignment="1">
      <alignment vertical="center" wrapText="1"/>
    </xf>
    <xf numFmtId="0" fontId="0" fillId="0" borderId="10" xfId="0" applyBorder="1" applyAlignment="1">
      <alignment vertical="center" wrapText="1"/>
    </xf>
    <xf numFmtId="0" fontId="0" fillId="0" borderId="2" xfId="0" applyBorder="1" applyAlignment="1">
      <alignment vertical="center" wrapText="1"/>
    </xf>
    <xf numFmtId="0" fontId="0" fillId="0" borderId="10" xfId="0" applyBorder="1" applyAlignment="1">
      <alignment horizontal="left" vertical="center" wrapText="1" shrinkToFit="1"/>
    </xf>
    <xf numFmtId="0" fontId="0" fillId="0" borderId="28" xfId="0" applyBorder="1" applyAlignment="1">
      <alignment vertical="center"/>
    </xf>
    <xf numFmtId="0" fontId="0" fillId="0" borderId="29" xfId="0" applyBorder="1" applyAlignment="1">
      <alignment vertical="center"/>
    </xf>
    <xf numFmtId="0" fontId="0" fillId="0" borderId="28" xfId="0" applyBorder="1" applyAlignment="1">
      <alignment horizontal="center" vertical="center"/>
    </xf>
    <xf numFmtId="0" fontId="0" fillId="0" borderId="0" xfId="0" applyAlignment="1">
      <alignment horizontal="center" vertical="center"/>
    </xf>
    <xf numFmtId="0" fontId="0" fillId="0" borderId="29" xfId="0" applyBorder="1" applyAlignment="1">
      <alignment horizontal="center" vertical="center"/>
    </xf>
    <xf numFmtId="0" fontId="0" fillId="0" borderId="28" xfId="0" applyBorder="1" applyAlignment="1">
      <alignment horizontal="left" vertical="center" wrapText="1" shrinkToFit="1"/>
    </xf>
    <xf numFmtId="0" fontId="5" fillId="10" borderId="10" xfId="0" applyFont="1" applyFill="1" applyBorder="1" applyAlignment="1">
      <alignment horizontal="center" vertical="center" wrapText="1"/>
    </xf>
    <xf numFmtId="0" fontId="5" fillId="7" borderId="10" xfId="0" applyFont="1" applyFill="1" applyBorder="1" applyAlignment="1">
      <alignment horizontal="center" vertical="center" wrapText="1"/>
    </xf>
    <xf numFmtId="0" fontId="5" fillId="11" borderId="10"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11" borderId="2" xfId="0" applyFont="1" applyFill="1" applyBorder="1" applyAlignment="1">
      <alignment horizontal="center" vertical="center" wrapText="1"/>
    </xf>
    <xf numFmtId="0" fontId="0" fillId="3" borderId="7" xfId="0" applyFill="1" applyBorder="1"/>
    <xf numFmtId="0" fontId="0" fillId="3" borderId="2" xfId="0" applyFill="1" applyBorder="1"/>
    <xf numFmtId="0" fontId="0" fillId="3" borderId="10" xfId="0" applyFill="1" applyBorder="1"/>
    <xf numFmtId="44" fontId="0" fillId="0" borderId="7" xfId="1" applyFont="1" applyBorder="1" applyAlignment="1">
      <alignment horizontal="center" vertical="center"/>
    </xf>
    <xf numFmtId="10" fontId="0" fillId="0" borderId="10" xfId="0" applyNumberFormat="1" applyBorder="1" applyAlignment="1">
      <alignment horizontal="center"/>
    </xf>
    <xf numFmtId="0" fontId="5" fillId="0" borderId="26" xfId="0" applyFont="1" applyBorder="1" applyAlignment="1">
      <alignment horizontal="center" vertical="center"/>
    </xf>
    <xf numFmtId="0" fontId="5" fillId="8" borderId="30" xfId="0" applyFont="1" applyFill="1" applyBorder="1" applyAlignment="1">
      <alignment horizontal="center" vertical="center" wrapText="1"/>
    </xf>
    <xf numFmtId="0" fontId="5" fillId="8" borderId="34" xfId="0" applyFont="1" applyFill="1" applyBorder="1" applyAlignment="1">
      <alignment horizontal="center" vertical="center" wrapText="1"/>
    </xf>
    <xf numFmtId="4" fontId="11" fillId="0" borderId="0" xfId="0" applyNumberFormat="1" applyFont="1"/>
    <xf numFmtId="0" fontId="5" fillId="0" borderId="13" xfId="0" applyFont="1" applyBorder="1" applyAlignment="1">
      <alignment horizontal="center" vertical="center"/>
    </xf>
    <xf numFmtId="0" fontId="5" fillId="0" borderId="16" xfId="0" applyFont="1" applyBorder="1" applyAlignment="1">
      <alignment horizontal="center" vertical="center"/>
    </xf>
    <xf numFmtId="0" fontId="0" fillId="0" borderId="10" xfId="0" applyBorder="1" applyAlignment="1">
      <alignment horizontal="justify" vertical="center" wrapText="1"/>
    </xf>
    <xf numFmtId="0" fontId="0" fillId="0" borderId="1" xfId="0" applyBorder="1" applyAlignment="1">
      <alignment horizontal="justify" vertical="center" wrapText="1"/>
    </xf>
    <xf numFmtId="0" fontId="0" fillId="0" borderId="2" xfId="0" applyBorder="1" applyAlignment="1">
      <alignment horizontal="justify" vertical="center" wrapText="1"/>
    </xf>
    <xf numFmtId="0" fontId="0" fillId="0" borderId="27"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27" xfId="0" applyBorder="1" applyAlignment="1">
      <alignment horizontal="center" vertical="center" wrapText="1"/>
    </xf>
    <xf numFmtId="0" fontId="0" fillId="0" borderId="18" xfId="0"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1" fillId="0" borderId="10"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5" fillId="6" borderId="1" xfId="0" applyFont="1" applyFill="1" applyBorder="1" applyAlignment="1">
      <alignment horizontal="center" vertical="center"/>
    </xf>
    <xf numFmtId="0" fontId="5" fillId="6" borderId="5" xfId="0" applyFont="1" applyFill="1" applyBorder="1" applyAlignment="1">
      <alignment horizontal="center" vertical="center"/>
    </xf>
    <xf numFmtId="0" fontId="5" fillId="5"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0" xfId="0" applyFont="1" applyFill="1" applyAlignment="1">
      <alignment horizontal="center" vertical="center" wrapText="1"/>
    </xf>
    <xf numFmtId="0" fontId="5" fillId="4" borderId="1" xfId="0" applyFont="1" applyFill="1" applyBorder="1" applyAlignment="1">
      <alignment horizontal="center" vertical="center" wrapText="1"/>
    </xf>
    <xf numFmtId="0" fontId="0" fillId="0" borderId="21" xfId="0" applyBorder="1" applyAlignment="1">
      <alignment horizontal="center" vertical="center"/>
    </xf>
    <xf numFmtId="0" fontId="12" fillId="0" borderId="33" xfId="0" applyFont="1" applyBorder="1" applyAlignment="1">
      <alignment horizontal="center" vertical="center"/>
    </xf>
    <xf numFmtId="0" fontId="12" fillId="0" borderId="4" xfId="0" applyFont="1" applyBorder="1" applyAlignment="1">
      <alignment horizontal="center" vertical="center"/>
    </xf>
    <xf numFmtId="0" fontId="12" fillId="0" borderId="19" xfId="0" applyFont="1" applyBorder="1" applyAlignment="1">
      <alignment horizontal="center" vertical="center"/>
    </xf>
    <xf numFmtId="0" fontId="12" fillId="0" borderId="10" xfId="0" applyFont="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27" xfId="0" applyFont="1" applyBorder="1" applyAlignment="1">
      <alignment horizontal="center" vertical="center"/>
    </xf>
    <xf numFmtId="0" fontId="12" fillId="0" borderId="6" xfId="0" applyFont="1" applyBorder="1" applyAlignment="1">
      <alignment horizontal="center" vertical="center"/>
    </xf>
    <xf numFmtId="0" fontId="12" fillId="0" borderId="18" xfId="0" applyFont="1" applyBorder="1" applyAlignment="1">
      <alignment horizontal="center" vertical="center"/>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2" fontId="5" fillId="0" borderId="40" xfId="0" applyNumberFormat="1" applyFont="1" applyBorder="1" applyAlignment="1">
      <alignment horizontal="center" vertical="center"/>
    </xf>
    <xf numFmtId="2" fontId="5" fillId="0" borderId="41" xfId="0" applyNumberFormat="1" applyFont="1" applyBorder="1" applyAlignment="1">
      <alignment horizontal="center" vertical="center"/>
    </xf>
    <xf numFmtId="2" fontId="5" fillId="0" borderId="42" xfId="0" applyNumberFormat="1" applyFont="1" applyBorder="1" applyAlignment="1">
      <alignment horizontal="center" vertical="center"/>
    </xf>
    <xf numFmtId="0" fontId="5" fillId="9" borderId="30" xfId="0" applyFont="1" applyFill="1" applyBorder="1" applyAlignment="1">
      <alignment horizontal="center" vertical="center" wrapText="1"/>
    </xf>
    <xf numFmtId="0" fontId="5" fillId="9" borderId="31" xfId="0" applyFont="1" applyFill="1" applyBorder="1" applyAlignment="1">
      <alignment horizontal="center" vertical="center" wrapText="1"/>
    </xf>
    <xf numFmtId="0" fontId="5" fillId="9" borderId="32" xfId="0" applyFont="1" applyFill="1" applyBorder="1" applyAlignment="1">
      <alignment horizontal="center" vertical="center" wrapText="1"/>
    </xf>
    <xf numFmtId="0" fontId="0" fillId="0" borderId="5" xfId="0" applyBorder="1" applyAlignment="1">
      <alignment horizontal="center" vertical="center"/>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5" xfId="0" applyBorder="1" applyAlignment="1">
      <alignment horizontal="left" vertical="center" wrapText="1"/>
    </xf>
    <xf numFmtId="0" fontId="0" fillId="0" borderId="18" xfId="0" applyBorder="1" applyAlignment="1">
      <alignment horizontal="left" vertical="center" wrapText="1"/>
    </xf>
    <xf numFmtId="0" fontId="0" fillId="0" borderId="1" xfId="0" applyBorder="1" applyAlignment="1">
      <alignment horizontal="justify" vertical="center"/>
    </xf>
    <xf numFmtId="0" fontId="0" fillId="0" borderId="2" xfId="0" applyBorder="1" applyAlignment="1">
      <alignment horizontal="justify" vertical="center"/>
    </xf>
    <xf numFmtId="0" fontId="0" fillId="0" borderId="6" xfId="0" applyBorder="1" applyAlignment="1">
      <alignment horizontal="center" vertical="center"/>
    </xf>
    <xf numFmtId="0" fontId="0" fillId="0" borderId="27" xfId="0" applyBorder="1" applyAlignment="1">
      <alignment horizontal="justify" vertical="center" wrapText="1"/>
    </xf>
    <xf numFmtId="0" fontId="0" fillId="0" borderId="6" xfId="0" applyBorder="1" applyAlignment="1">
      <alignment horizontal="justify" vertical="center"/>
    </xf>
    <xf numFmtId="0" fontId="0" fillId="0" borderId="18" xfId="0" applyBorder="1" applyAlignment="1">
      <alignment horizontal="justify" vertical="center"/>
    </xf>
    <xf numFmtId="0" fontId="5" fillId="12" borderId="36" xfId="0" applyFont="1" applyFill="1" applyBorder="1" applyAlignment="1">
      <alignment horizontal="center" vertical="center"/>
    </xf>
    <xf numFmtId="0" fontId="5" fillId="12" borderId="37" xfId="0" applyFont="1" applyFill="1" applyBorder="1" applyAlignment="1">
      <alignment horizontal="center" vertical="center"/>
    </xf>
    <xf numFmtId="0" fontId="5" fillId="9" borderId="34" xfId="0" applyFont="1" applyFill="1" applyBorder="1" applyAlignment="1">
      <alignment horizontal="center" vertical="center" wrapText="1"/>
    </xf>
    <xf numFmtId="0" fontId="5" fillId="9" borderId="35" xfId="0" applyFont="1" applyFill="1" applyBorder="1" applyAlignment="1">
      <alignment horizontal="center" vertical="center" wrapText="1"/>
    </xf>
    <xf numFmtId="0" fontId="0" fillId="0" borderId="1" xfId="0" applyBorder="1" applyAlignment="1">
      <alignment horizontal="left" vertical="center" wrapText="1" shrinkToFit="1"/>
    </xf>
    <xf numFmtId="0" fontId="0" fillId="0" borderId="2" xfId="0" applyBorder="1" applyAlignment="1">
      <alignment horizontal="left" vertical="center" wrapText="1" shrinkToFit="1"/>
    </xf>
    <xf numFmtId="0" fontId="5" fillId="6" borderId="12" xfId="0" applyFont="1" applyFill="1" applyBorder="1" applyAlignment="1">
      <alignment horizontal="center" vertical="center"/>
    </xf>
    <xf numFmtId="0" fontId="5" fillId="6" borderId="15"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2" xfId="0" applyFont="1" applyFill="1"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3" fillId="13" borderId="1" xfId="0" applyFont="1" applyFill="1" applyBorder="1" applyAlignment="1">
      <alignment horizontal="center"/>
    </xf>
    <xf numFmtId="0" fontId="3" fillId="13" borderId="2" xfId="0" applyFont="1" applyFill="1" applyBorder="1" applyAlignment="1">
      <alignment horizontal="center"/>
    </xf>
    <xf numFmtId="0" fontId="5" fillId="13" borderId="1" xfId="0" applyFont="1" applyFill="1" applyBorder="1" applyAlignment="1">
      <alignment horizontal="center" vertical="center"/>
    </xf>
    <xf numFmtId="10" fontId="8" fillId="13" borderId="2" xfId="0" applyNumberFormat="1" applyFont="1" applyFill="1" applyBorder="1" applyAlignment="1">
      <alignment horizontal="center"/>
    </xf>
    <xf numFmtId="0" fontId="8" fillId="13" borderId="2" xfId="0" applyFont="1" applyFill="1" applyBorder="1" applyAlignment="1">
      <alignment horizontal="center"/>
    </xf>
    <xf numFmtId="0" fontId="5" fillId="6" borderId="8" xfId="0" applyFont="1" applyFill="1" applyBorder="1" applyAlignment="1">
      <alignment horizontal="center" vertical="center"/>
    </xf>
    <xf numFmtId="0" fontId="5" fillId="6" borderId="9" xfId="0" applyFont="1" applyFill="1" applyBorder="1" applyAlignment="1">
      <alignment horizontal="center" vertical="center"/>
    </xf>
    <xf numFmtId="0" fontId="5" fillId="6" borderId="11"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18" xfId="0" applyFont="1" applyFill="1" applyBorder="1" applyAlignment="1">
      <alignment horizontal="center" vertical="center"/>
    </xf>
    <xf numFmtId="0" fontId="5" fillId="13" borderId="38" xfId="0" applyFont="1" applyFill="1" applyBorder="1" applyAlignment="1">
      <alignment horizontal="center" vertical="center"/>
    </xf>
    <xf numFmtId="0" fontId="5" fillId="13" borderId="39" xfId="0" applyFont="1" applyFill="1" applyBorder="1" applyAlignment="1">
      <alignment horizontal="center" vertical="center"/>
    </xf>
    <xf numFmtId="0" fontId="0" fillId="0" borderId="17" xfId="0" applyBorder="1" applyAlignment="1">
      <alignment horizontal="center" vertical="center"/>
    </xf>
    <xf numFmtId="0" fontId="0" fillId="0" borderId="7" xfId="0" applyBorder="1" applyAlignment="1">
      <alignment horizontal="center" vertical="center"/>
    </xf>
    <xf numFmtId="0" fontId="0" fillId="0" borderId="14" xfId="0" applyFill="1" applyBorder="1" applyAlignment="1">
      <alignment horizontal="center"/>
    </xf>
    <xf numFmtId="0" fontId="0" fillId="0" borderId="16" xfId="0" applyFill="1" applyBorder="1" applyAlignment="1">
      <alignment horizontal="center"/>
    </xf>
    <xf numFmtId="0" fontId="5" fillId="3" borderId="20"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23" xfId="0" applyFont="1" applyFill="1" applyBorder="1" applyAlignment="1">
      <alignment horizontal="center" vertical="center"/>
    </xf>
  </cellXfs>
  <cellStyles count="4">
    <cellStyle name="Currency" xfId="3" xr:uid="{ED2F1FA9-F885-49AB-8146-40653048C415}"/>
    <cellStyle name="Moneda" xfId="1" builtinId="4"/>
    <cellStyle name="Normal" xfId="0" builtinId="0"/>
    <cellStyle name="Porcentaje" xfId="2" builtinId="5"/>
  </cellStyles>
  <dxfs count="21">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ill>
        <patternFill>
          <bgColor rgb="FF92D050"/>
        </patternFill>
      </fill>
    </dxf>
    <dxf>
      <font>
        <color rgb="FF006100"/>
      </font>
      <fill>
        <patternFill>
          <bgColor rgb="FFC6EFCE"/>
        </patternFill>
      </fill>
    </dxf>
  </dxfs>
  <tableStyles count="0" defaultTableStyle="TableStyleMedium2" defaultPivotStyle="PivotStyleLight16"/>
  <colors>
    <mruColors>
      <color rgb="FFE9776B"/>
      <color rgb="FF00FF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778F4-2D38-4B6D-9884-2F7B436AEDC2}">
  <dimension ref="A1:M8"/>
  <sheetViews>
    <sheetView tabSelected="1" topLeftCell="F4" zoomScale="60" zoomScaleNormal="60" workbookViewId="0">
      <selection activeCell="O3" sqref="O3"/>
    </sheetView>
  </sheetViews>
  <sheetFormatPr baseColWidth="10" defaultRowHeight="15" x14ac:dyDescent="0.25"/>
  <cols>
    <col min="2" max="2" width="33" bestFit="1" customWidth="1"/>
    <col min="3" max="3" width="48" customWidth="1"/>
    <col min="4" max="4" width="45.7109375" customWidth="1"/>
    <col min="5" max="5" width="69.140625" customWidth="1"/>
    <col min="6" max="6" width="37.28515625" customWidth="1"/>
    <col min="7" max="7" width="21" customWidth="1"/>
    <col min="8" max="8" width="103.5703125" customWidth="1"/>
    <col min="9" max="9" width="22.140625" customWidth="1"/>
    <col min="10" max="10" width="20.7109375" customWidth="1"/>
    <col min="11" max="11" width="21.140625" customWidth="1"/>
    <col min="13" max="13" width="17.28515625" customWidth="1"/>
  </cols>
  <sheetData>
    <row r="1" spans="1:13" ht="263.10000000000002" customHeight="1" x14ac:dyDescent="0.25">
      <c r="A1" s="96" t="s">
        <v>0</v>
      </c>
      <c r="B1" s="96" t="s">
        <v>5</v>
      </c>
      <c r="C1" s="98" t="s">
        <v>19</v>
      </c>
      <c r="D1" s="98"/>
      <c r="E1" s="99" t="s">
        <v>20</v>
      </c>
      <c r="F1" s="100"/>
      <c r="G1" s="100"/>
      <c r="H1" s="100"/>
      <c r="I1" s="100"/>
      <c r="J1" s="101" t="s">
        <v>2</v>
      </c>
      <c r="K1" s="101"/>
      <c r="L1" s="101"/>
      <c r="M1" s="5"/>
    </row>
    <row r="2" spans="1:13" ht="57" thickBot="1" x14ac:dyDescent="0.3">
      <c r="A2" s="97"/>
      <c r="B2" s="97"/>
      <c r="C2" s="39" t="s">
        <v>6</v>
      </c>
      <c r="D2" s="39" t="s">
        <v>7</v>
      </c>
      <c r="E2" s="3" t="s">
        <v>6</v>
      </c>
      <c r="F2" s="3" t="s">
        <v>8</v>
      </c>
      <c r="G2" s="3" t="s">
        <v>21</v>
      </c>
      <c r="H2" s="3" t="s">
        <v>1</v>
      </c>
      <c r="I2" s="3" t="s">
        <v>7</v>
      </c>
      <c r="J2" s="4" t="s">
        <v>22</v>
      </c>
      <c r="K2" s="4" t="s">
        <v>1</v>
      </c>
      <c r="L2" s="4" t="s">
        <v>3</v>
      </c>
      <c r="M2" s="40" t="s">
        <v>4</v>
      </c>
    </row>
    <row r="3" spans="1:13" s="5" customFormat="1" ht="181.5" customHeight="1" x14ac:dyDescent="0.25">
      <c r="A3" s="94">
        <v>1</v>
      </c>
      <c r="B3" s="88" t="s">
        <v>9</v>
      </c>
      <c r="C3" s="83" t="s">
        <v>62</v>
      </c>
      <c r="D3" s="88" t="s">
        <v>3</v>
      </c>
      <c r="E3" s="42" t="s">
        <v>44</v>
      </c>
      <c r="F3" s="43"/>
      <c r="G3" s="91">
        <f>F4</f>
        <v>301.72000000000003</v>
      </c>
      <c r="H3" s="78" t="s">
        <v>70</v>
      </c>
      <c r="I3" s="88" t="s">
        <v>24</v>
      </c>
      <c r="J3" s="83" t="s">
        <v>46</v>
      </c>
      <c r="K3" s="88"/>
      <c r="L3" s="88" t="s">
        <v>3</v>
      </c>
      <c r="M3" s="161" t="s">
        <v>69</v>
      </c>
    </row>
    <row r="4" spans="1:13" s="5" customFormat="1" ht="192.6" customHeight="1" x14ac:dyDescent="0.25">
      <c r="A4" s="102"/>
      <c r="B4" s="89"/>
      <c r="C4" s="89"/>
      <c r="D4" s="89"/>
      <c r="E4" s="38" t="s">
        <v>66</v>
      </c>
      <c r="F4" s="12">
        <v>301.72000000000003</v>
      </c>
      <c r="G4" s="92"/>
      <c r="H4" s="79"/>
      <c r="I4" s="89"/>
      <c r="J4" s="84"/>
      <c r="K4" s="89"/>
      <c r="L4" s="89"/>
      <c r="M4" s="162"/>
    </row>
    <row r="5" spans="1:13" s="5" customFormat="1" ht="409.5" customHeight="1" thickBot="1" x14ac:dyDescent="0.3">
      <c r="A5" s="95"/>
      <c r="B5" s="90"/>
      <c r="C5" s="90"/>
      <c r="D5" s="90"/>
      <c r="E5" s="45" t="s">
        <v>45</v>
      </c>
      <c r="F5" s="46"/>
      <c r="G5" s="93"/>
      <c r="H5" s="80"/>
      <c r="I5" s="90"/>
      <c r="J5" s="85"/>
      <c r="K5" s="90"/>
      <c r="L5" s="90"/>
      <c r="M5" s="163"/>
    </row>
    <row r="6" spans="1:13" s="5" customFormat="1" ht="172.5" customHeight="1" thickBot="1" x14ac:dyDescent="0.3">
      <c r="A6" s="47">
        <v>2</v>
      </c>
      <c r="B6" s="48" t="s">
        <v>10</v>
      </c>
      <c r="C6" s="49" t="s">
        <v>54</v>
      </c>
      <c r="D6" s="48" t="s">
        <v>3</v>
      </c>
      <c r="E6" s="50" t="s">
        <v>55</v>
      </c>
      <c r="F6" s="48">
        <v>1187.67</v>
      </c>
      <c r="G6" s="48">
        <f>F6</f>
        <v>1187.67</v>
      </c>
      <c r="H6" s="48"/>
      <c r="I6" s="48" t="s">
        <v>3</v>
      </c>
      <c r="J6" s="49" t="s">
        <v>56</v>
      </c>
      <c r="K6" s="48"/>
      <c r="L6" s="48" t="s">
        <v>3</v>
      </c>
      <c r="M6" s="72" t="s">
        <v>25</v>
      </c>
    </row>
    <row r="7" spans="1:13" s="5" customFormat="1" ht="199.5" customHeight="1" x14ac:dyDescent="0.25">
      <c r="A7" s="94">
        <v>3</v>
      </c>
      <c r="B7" s="81" t="s">
        <v>11</v>
      </c>
      <c r="C7" s="86" t="s">
        <v>61</v>
      </c>
      <c r="D7" s="81" t="s">
        <v>3</v>
      </c>
      <c r="E7" s="51" t="s">
        <v>60</v>
      </c>
      <c r="F7" s="41">
        <v>6634.63</v>
      </c>
      <c r="G7" s="81">
        <f>F7+F8</f>
        <v>9604.0499999999993</v>
      </c>
      <c r="H7" s="81"/>
      <c r="I7" s="81" t="s">
        <v>3</v>
      </c>
      <c r="J7" s="86" t="s">
        <v>57</v>
      </c>
      <c r="K7" s="81"/>
      <c r="L7" s="81" t="s">
        <v>3</v>
      </c>
      <c r="M7" s="76" t="s">
        <v>25</v>
      </c>
    </row>
    <row r="8" spans="1:13" s="5" customFormat="1" ht="177" customHeight="1" thickBot="1" x14ac:dyDescent="0.3">
      <c r="A8" s="95"/>
      <c r="B8" s="82"/>
      <c r="C8" s="82"/>
      <c r="D8" s="82"/>
      <c r="E8" s="52" t="s">
        <v>63</v>
      </c>
      <c r="F8" s="44">
        <v>2969.42</v>
      </c>
      <c r="G8" s="82"/>
      <c r="H8" s="82"/>
      <c r="I8" s="82"/>
      <c r="J8" s="87"/>
      <c r="K8" s="82"/>
      <c r="L8" s="82"/>
      <c r="M8" s="77"/>
    </row>
  </sheetData>
  <sheetProtection algorithmName="SHA-512" hashValue="UHefR9SoyXTVZl9/fidsITzpmv7XxMQcY5WGuQnRSrOgecbH4ng9kwi2MsTIuRolwOtDAwxnUqd2/COjnTn4Lg==" saltValue="yq/k1zyhDDsVt29rkcy7yQ==" spinCount="100000" sheet="1" objects="1" scenarios="1"/>
  <mergeCells count="27">
    <mergeCell ref="C1:D1"/>
    <mergeCell ref="E1:I1"/>
    <mergeCell ref="J1:L1"/>
    <mergeCell ref="A3:A5"/>
    <mergeCell ref="C3:C5"/>
    <mergeCell ref="L3:L5"/>
    <mergeCell ref="A7:A8"/>
    <mergeCell ref="B1:B2"/>
    <mergeCell ref="A1:A2"/>
    <mergeCell ref="B3:B5"/>
    <mergeCell ref="B7:B8"/>
    <mergeCell ref="C7:C8"/>
    <mergeCell ref="D3:D5"/>
    <mergeCell ref="D7:D8"/>
    <mergeCell ref="I3:I5"/>
    <mergeCell ref="I7:I8"/>
    <mergeCell ref="G3:G5"/>
    <mergeCell ref="G7:G8"/>
    <mergeCell ref="M3:M5"/>
    <mergeCell ref="M7:M8"/>
    <mergeCell ref="H3:H5"/>
    <mergeCell ref="H7:H8"/>
    <mergeCell ref="L7:L8"/>
    <mergeCell ref="J3:J5"/>
    <mergeCell ref="J7:J8"/>
    <mergeCell ref="K3:K5"/>
    <mergeCell ref="K7:K8"/>
  </mergeCells>
  <conditionalFormatting sqref="D2">
    <cfRule type="containsText" dxfId="20" priority="11" operator="containsText" text="CUMPLE">
      <formula>NOT(ISERROR(SEARCH("CUMPLE",D2)))</formula>
    </cfRule>
    <cfRule type="containsText" priority="12" operator="containsText" text="CUMPLE;NO CUMPLE">
      <formula>NOT(ISERROR(SEARCH("CUMPLE;NO CUMPLE",D2)))</formula>
    </cfRule>
    <cfRule type="containsText" dxfId="19" priority="14" operator="containsText" text="CUMPLE /NO CUMPLE">
      <formula>NOT(ISERROR(SEARCH("CUMPLE /NO CUMPLE",D2)))</formula>
    </cfRule>
    <cfRule type="containsText" priority="15" operator="containsText" text="CUMPLE / NO CUMPLE">
      <formula>NOT(ISERROR(SEARCH("CUMPLE / NO CUMPLE",D2)))</formula>
    </cfRule>
  </conditionalFormatting>
  <conditionalFormatting sqref="I3:I8">
    <cfRule type="containsText" dxfId="18" priority="9" operator="containsText" text="NO CUMPLE">
      <formula>NOT(ISERROR(SEARCH("NO CUMPLE",I3)))</formula>
    </cfRule>
    <cfRule type="containsText" dxfId="17" priority="10" operator="containsText" text="CUMPLE">
      <formula>NOT(ISERROR(SEARCH("CUMPLE",I3)))</formula>
    </cfRule>
  </conditionalFormatting>
  <conditionalFormatting sqref="L3:L8">
    <cfRule type="containsText" dxfId="16" priority="3" operator="containsText" text="NO CUMPLE">
      <formula>NOT(ISERROR(SEARCH("NO CUMPLE",L3)))</formula>
    </cfRule>
    <cfRule type="containsText" dxfId="15" priority="4" operator="containsText" text="CUMPLE">
      <formula>NOT(ISERROR(SEARCH("CUMPLE",L3)))</formula>
    </cfRule>
  </conditionalFormatting>
  <conditionalFormatting sqref="M3:M5">
    <cfRule type="containsText" dxfId="14" priority="1" operator="containsText" text="NO HABILITADO">
      <formula>NOT(ISERROR(SEARCH("NO HABILITADO",M3)))</formula>
    </cfRule>
  </conditionalFormatting>
  <conditionalFormatting sqref="M3:M8">
    <cfRule type="containsText" dxfId="13" priority="2" operator="containsText" text="HABILITADO">
      <formula>NOT(ISERROR(SEARCH("HABILITADO",M3)))</formula>
    </cfRule>
  </conditionalFormatting>
  <dataValidations count="2">
    <dataValidation type="list" allowBlank="1" showInputMessage="1" showErrorMessage="1" sqref="D3:D8 L3:L8 I2:I8" xr:uid="{1D075041-F7EE-4970-BB19-5AF849EB9E0E}">
      <formula1>"CUMPLE,NO CUMPLE"</formula1>
    </dataValidation>
    <dataValidation type="list" allowBlank="1" showInputMessage="1" showErrorMessage="1" sqref="M3:M8" xr:uid="{41C73B26-21E7-406D-9A4C-3EA41BFA9FBE}">
      <formula1>"HABILITADO, NO HABILITADO"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14726-BE50-47C0-87D8-C5331E7A9979}">
  <dimension ref="A1:M12"/>
  <sheetViews>
    <sheetView zoomScale="66" zoomScaleNormal="66" workbookViewId="0">
      <selection activeCell="M10" sqref="M10:M12"/>
    </sheetView>
  </sheetViews>
  <sheetFormatPr baseColWidth="10" defaultRowHeight="15" x14ac:dyDescent="0.25"/>
  <cols>
    <col min="2" max="2" width="33" bestFit="1" customWidth="1"/>
    <col min="3" max="4" width="20.140625" customWidth="1"/>
    <col min="5" max="5" width="40.42578125" customWidth="1"/>
    <col min="6" max="6" width="16.42578125" customWidth="1"/>
    <col min="7" max="7" width="15.28515625" customWidth="1"/>
    <col min="8" max="8" width="82.28515625" customWidth="1"/>
    <col min="9" max="9" width="28.42578125" customWidth="1"/>
    <col min="10" max="10" width="20.28515625" customWidth="1"/>
    <col min="11" max="11" width="20.85546875" customWidth="1"/>
    <col min="12" max="12" width="25.140625" customWidth="1"/>
    <col min="13" max="13" width="23.28515625" customWidth="1"/>
  </cols>
  <sheetData>
    <row r="1" spans="1:13" ht="15.75" thickBot="1" x14ac:dyDescent="0.3"/>
    <row r="2" spans="1:13" ht="75" x14ac:dyDescent="0.25">
      <c r="A2" s="138" t="s">
        <v>0</v>
      </c>
      <c r="B2" s="140" t="s">
        <v>5</v>
      </c>
      <c r="C2" s="118" t="s">
        <v>23</v>
      </c>
      <c r="D2" s="119"/>
      <c r="E2" s="119"/>
      <c r="F2" s="119"/>
      <c r="G2" s="119"/>
      <c r="H2" s="120"/>
      <c r="I2" s="60" t="s">
        <v>65</v>
      </c>
      <c r="J2" s="61" t="s">
        <v>18</v>
      </c>
      <c r="K2" s="62" t="s">
        <v>12</v>
      </c>
      <c r="L2" s="73" t="s">
        <v>13</v>
      </c>
      <c r="M2" s="132" t="s">
        <v>14</v>
      </c>
    </row>
    <row r="3" spans="1:13" ht="105.75" customHeight="1" thickBot="1" x14ac:dyDescent="0.3">
      <c r="A3" s="139"/>
      <c r="B3" s="141"/>
      <c r="C3" s="134" t="s">
        <v>32</v>
      </c>
      <c r="D3" s="135"/>
      <c r="E3" s="134" t="s">
        <v>31</v>
      </c>
      <c r="F3" s="135"/>
      <c r="G3" s="63" t="s">
        <v>17</v>
      </c>
      <c r="H3" s="63" t="s">
        <v>15</v>
      </c>
      <c r="I3" s="64" t="s">
        <v>16</v>
      </c>
      <c r="J3" s="65" t="s">
        <v>16</v>
      </c>
      <c r="K3" s="66" t="s">
        <v>16</v>
      </c>
      <c r="L3" s="74" t="s">
        <v>16</v>
      </c>
      <c r="M3" s="133"/>
    </row>
    <row r="4" spans="1:13" s="54" customFormat="1" ht="60" x14ac:dyDescent="0.25">
      <c r="A4" s="94">
        <v>1</v>
      </c>
      <c r="B4" s="81" t="s">
        <v>9</v>
      </c>
      <c r="C4" s="41" t="s">
        <v>26</v>
      </c>
      <c r="D4" s="41">
        <v>0</v>
      </c>
      <c r="E4" s="53" t="s">
        <v>29</v>
      </c>
      <c r="F4" s="41">
        <v>0</v>
      </c>
      <c r="G4" s="106">
        <f>D4+F4+D5+F5+D6</f>
        <v>0</v>
      </c>
      <c r="H4" s="86"/>
      <c r="I4" s="109">
        <v>0</v>
      </c>
      <c r="J4" s="109">
        <v>0</v>
      </c>
      <c r="K4" s="109">
        <v>0</v>
      </c>
      <c r="L4" s="103">
        <v>0</v>
      </c>
      <c r="M4" s="112">
        <f>G4+I4+J4+K4+L4</f>
        <v>0</v>
      </c>
    </row>
    <row r="5" spans="1:13" s="5" customFormat="1" ht="105" customHeight="1" x14ac:dyDescent="0.25">
      <c r="A5" s="102"/>
      <c r="B5" s="128"/>
      <c r="C5" s="12" t="s">
        <v>27</v>
      </c>
      <c r="D5" s="12">
        <v>0</v>
      </c>
      <c r="E5" s="136" t="s">
        <v>30</v>
      </c>
      <c r="F5" s="89">
        <v>0</v>
      </c>
      <c r="G5" s="107"/>
      <c r="H5" s="128"/>
      <c r="I5" s="110"/>
      <c r="J5" s="110"/>
      <c r="K5" s="110"/>
      <c r="L5" s="104"/>
      <c r="M5" s="113"/>
    </row>
    <row r="6" spans="1:13" s="55" customFormat="1" ht="70.5" customHeight="1" thickBot="1" x14ac:dyDescent="0.3">
      <c r="A6" s="95"/>
      <c r="B6" s="82"/>
      <c r="C6" s="44" t="s">
        <v>28</v>
      </c>
      <c r="D6" s="44">
        <v>0</v>
      </c>
      <c r="E6" s="137"/>
      <c r="F6" s="90"/>
      <c r="G6" s="108"/>
      <c r="H6" s="82"/>
      <c r="I6" s="111"/>
      <c r="J6" s="111"/>
      <c r="K6" s="111"/>
      <c r="L6" s="105"/>
      <c r="M6" s="114"/>
    </row>
    <row r="7" spans="1:13" s="56" customFormat="1" ht="78" customHeight="1" x14ac:dyDescent="0.25">
      <c r="A7" s="94">
        <v>2</v>
      </c>
      <c r="B7" s="81" t="s">
        <v>10</v>
      </c>
      <c r="C7" s="41" t="s">
        <v>26</v>
      </c>
      <c r="D7" s="41">
        <v>0</v>
      </c>
      <c r="E7" s="53" t="s">
        <v>29</v>
      </c>
      <c r="F7" s="41">
        <v>15</v>
      </c>
      <c r="G7" s="106">
        <f>D7+D8+D9+F7+F8</f>
        <v>88.5</v>
      </c>
      <c r="H7" s="78" t="s">
        <v>67</v>
      </c>
      <c r="I7" s="106">
        <v>10</v>
      </c>
      <c r="J7" s="106">
        <v>0</v>
      </c>
      <c r="K7" s="109">
        <v>0.25</v>
      </c>
      <c r="L7" s="103">
        <v>0</v>
      </c>
      <c r="M7" s="112">
        <f>G7+I7+J7+K7+L7</f>
        <v>98.75</v>
      </c>
    </row>
    <row r="8" spans="1:13" s="57" customFormat="1" ht="54.75" customHeight="1" x14ac:dyDescent="0.25">
      <c r="A8" s="102"/>
      <c r="B8" s="128"/>
      <c r="C8" s="12" t="s">
        <v>27</v>
      </c>
      <c r="D8" s="12">
        <v>0</v>
      </c>
      <c r="E8" s="122" t="s">
        <v>30</v>
      </c>
      <c r="F8" s="89">
        <v>15</v>
      </c>
      <c r="G8" s="107"/>
      <c r="H8" s="126"/>
      <c r="I8" s="107"/>
      <c r="J8" s="107"/>
      <c r="K8" s="110"/>
      <c r="L8" s="104"/>
      <c r="M8" s="113"/>
    </row>
    <row r="9" spans="1:13" s="58" customFormat="1" ht="297.75" customHeight="1" thickBot="1" x14ac:dyDescent="0.3">
      <c r="A9" s="95"/>
      <c r="B9" s="82"/>
      <c r="C9" s="44" t="s">
        <v>28</v>
      </c>
      <c r="D9" s="44">
        <v>58.5</v>
      </c>
      <c r="E9" s="123"/>
      <c r="F9" s="90"/>
      <c r="G9" s="108"/>
      <c r="H9" s="127"/>
      <c r="I9" s="108"/>
      <c r="J9" s="108"/>
      <c r="K9" s="111"/>
      <c r="L9" s="105"/>
      <c r="M9" s="114"/>
    </row>
    <row r="10" spans="1:13" s="54" customFormat="1" ht="60" x14ac:dyDescent="0.25">
      <c r="A10" s="94">
        <v>3</v>
      </c>
      <c r="B10" s="81" t="s">
        <v>11</v>
      </c>
      <c r="C10" s="41" t="s">
        <v>26</v>
      </c>
      <c r="D10" s="41">
        <v>0</v>
      </c>
      <c r="E10" s="59" t="s">
        <v>29</v>
      </c>
      <c r="F10" s="41">
        <v>15</v>
      </c>
      <c r="G10" s="109">
        <f>D10+D11+D12+F10+F11</f>
        <v>88.5</v>
      </c>
      <c r="H10" s="129" t="s">
        <v>68</v>
      </c>
      <c r="I10" s="109">
        <v>10</v>
      </c>
      <c r="J10" s="109">
        <v>0</v>
      </c>
      <c r="K10" s="109">
        <v>0</v>
      </c>
      <c r="L10" s="103">
        <v>0</v>
      </c>
      <c r="M10" s="115">
        <f>G10+I10+J10+K10+L10</f>
        <v>98.5</v>
      </c>
    </row>
    <row r="11" spans="1:13" s="5" customFormat="1" x14ac:dyDescent="0.25">
      <c r="A11" s="102"/>
      <c r="B11" s="128"/>
      <c r="C11" s="12" t="s">
        <v>27</v>
      </c>
      <c r="D11" s="12">
        <v>0</v>
      </c>
      <c r="E11" s="124" t="s">
        <v>30</v>
      </c>
      <c r="F11" s="121">
        <v>15</v>
      </c>
      <c r="G11" s="110"/>
      <c r="H11" s="130"/>
      <c r="I11" s="110"/>
      <c r="J11" s="110"/>
      <c r="K11" s="110"/>
      <c r="L11" s="104"/>
      <c r="M11" s="116"/>
    </row>
    <row r="12" spans="1:13" s="55" customFormat="1" ht="409.5" customHeight="1" thickBot="1" x14ac:dyDescent="0.3">
      <c r="A12" s="95"/>
      <c r="B12" s="82"/>
      <c r="C12" s="44" t="s">
        <v>28</v>
      </c>
      <c r="D12" s="44">
        <v>58.5</v>
      </c>
      <c r="E12" s="125"/>
      <c r="F12" s="82"/>
      <c r="G12" s="111"/>
      <c r="H12" s="131"/>
      <c r="I12" s="111"/>
      <c r="J12" s="111"/>
      <c r="K12" s="111"/>
      <c r="L12" s="105"/>
      <c r="M12" s="117"/>
    </row>
  </sheetData>
  <sheetProtection algorithmName="SHA-512" hashValue="/cUIHr5i3RzrUE/BZHOeh5d473EhbDZtDd2QODncHbdNln6lGEtqfedXcmvPy5b2CScxIQevO+fyt0VFwd7cfg==" saltValue="yy/Ddb7bplC+vB+702ORMw==" spinCount="100000" sheet="1" objects="1" scenarios="1"/>
  <mergeCells count="39">
    <mergeCell ref="B7:B9"/>
    <mergeCell ref="H4:H6"/>
    <mergeCell ref="A10:A12"/>
    <mergeCell ref="B10:B12"/>
    <mergeCell ref="H10:H12"/>
    <mergeCell ref="M2:M3"/>
    <mergeCell ref="C3:D3"/>
    <mergeCell ref="E3:F3"/>
    <mergeCell ref="G4:G6"/>
    <mergeCell ref="E5:E6"/>
    <mergeCell ref="M4:M6"/>
    <mergeCell ref="L4:L6"/>
    <mergeCell ref="A2:A3"/>
    <mergeCell ref="B2:B3"/>
    <mergeCell ref="A4:A6"/>
    <mergeCell ref="B4:B6"/>
    <mergeCell ref="A7:A9"/>
    <mergeCell ref="C2:H2"/>
    <mergeCell ref="J4:J6"/>
    <mergeCell ref="J7:J9"/>
    <mergeCell ref="J10:J12"/>
    <mergeCell ref="K4:K6"/>
    <mergeCell ref="K7:K9"/>
    <mergeCell ref="K10:K12"/>
    <mergeCell ref="F8:F9"/>
    <mergeCell ref="F11:F12"/>
    <mergeCell ref="F5:F6"/>
    <mergeCell ref="E8:E9"/>
    <mergeCell ref="E11:E12"/>
    <mergeCell ref="I4:I6"/>
    <mergeCell ref="H7:H9"/>
    <mergeCell ref="G7:G9"/>
    <mergeCell ref="G10:G12"/>
    <mergeCell ref="L7:L9"/>
    <mergeCell ref="L10:L12"/>
    <mergeCell ref="I7:I9"/>
    <mergeCell ref="I10:I12"/>
    <mergeCell ref="M7:M9"/>
    <mergeCell ref="M10:M12"/>
  </mergeCells>
  <dataValidations count="7">
    <dataValidation type="list" allowBlank="1" showInputMessage="1" showErrorMessage="1" sqref="D4 D7 D10" xr:uid="{77D6A765-BE0A-44F8-8A1B-FCE2132D2E98}">
      <formula1>"0,15"</formula1>
    </dataValidation>
    <dataValidation type="list" allowBlank="1" showInputMessage="1" showErrorMessage="1" sqref="D5 D8 D11" xr:uid="{A165DB57-714D-4F97-8E7E-199C04D68F66}">
      <formula1>"0,32"</formula1>
    </dataValidation>
    <dataValidation type="list" allowBlank="1" showInputMessage="1" showErrorMessage="1" sqref="D6 D9 D12" xr:uid="{AB5E5775-2BA6-4665-9142-8F4D7D73131E}">
      <mc:AlternateContent xmlns:x12ac="http://schemas.microsoft.com/office/spreadsheetml/2011/1/ac" xmlns:mc="http://schemas.openxmlformats.org/markup-compatibility/2006">
        <mc:Choice Requires="x12ac">
          <x12ac:list>0,"58,50"</x12ac:list>
        </mc:Choice>
        <mc:Fallback>
          <formula1>"0,58,50"</formula1>
        </mc:Fallback>
      </mc:AlternateContent>
    </dataValidation>
    <dataValidation type="list" allowBlank="1" showInputMessage="1" showErrorMessage="1" sqref="F4:F5 F7:F8 F10:F11" xr:uid="{38E081F1-5B54-464F-B446-85D950B6BB04}">
      <formula1>"0,5,10,15"</formula1>
    </dataValidation>
    <dataValidation type="list" allowBlank="1" showInputMessage="1" showErrorMessage="1" sqref="I7 I4 I10" xr:uid="{F01BA8F6-184E-46C4-8011-92201FF8A036}">
      <formula1>"0,5,10"</formula1>
    </dataValidation>
    <dataValidation type="list" allowBlank="1" showInputMessage="1" showErrorMessage="1" sqref="J4 J7 J10" xr:uid="{6E610A22-4B09-44CA-82F1-72CD262F4A2F}">
      <formula1>"0,1"</formula1>
    </dataValidation>
    <dataValidation type="list" allowBlank="1" showInputMessage="1" showErrorMessage="1" sqref="K4:L4 K7:L7 K10:L10" xr:uid="{F439D7C9-F0D8-46DE-AEBF-5F6A6FE56D8D}">
      <mc:AlternateContent xmlns:x12ac="http://schemas.microsoft.com/office/spreadsheetml/2011/1/ac" xmlns:mc="http://schemas.openxmlformats.org/markup-compatibility/2006">
        <mc:Choice Requires="x12ac">
          <x12ac:list>0,"0,25"</x12ac:list>
        </mc:Choice>
        <mc:Fallback>
          <formula1>"0,0,25"</formula1>
        </mc:Fallback>
      </mc:AlternateContent>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2FA41-9A8F-436E-B0ED-726A911FC42C}">
  <dimension ref="A1:M25"/>
  <sheetViews>
    <sheetView workbookViewId="0">
      <selection activeCell="D33" sqref="D33"/>
    </sheetView>
  </sheetViews>
  <sheetFormatPr baseColWidth="10" defaultRowHeight="15" x14ac:dyDescent="0.25"/>
  <cols>
    <col min="2" max="2" width="35.28515625" customWidth="1"/>
    <col min="3" max="3" width="30.28515625" customWidth="1"/>
    <col min="4" max="5" width="19.140625" customWidth="1"/>
    <col min="6" max="6" width="18.140625" customWidth="1"/>
    <col min="7" max="7" width="13.28515625" customWidth="1"/>
    <col min="8" max="8" width="17" customWidth="1"/>
    <col min="9" max="9" width="11.7109375" customWidth="1"/>
    <col min="10" max="11" width="16.28515625" customWidth="1"/>
    <col min="12" max="12" width="28.42578125" customWidth="1"/>
    <col min="13" max="13" width="17.42578125" customWidth="1"/>
  </cols>
  <sheetData>
    <row r="1" spans="1:13" ht="18.75" customHeight="1" x14ac:dyDescent="0.25">
      <c r="A1" s="97" t="s">
        <v>0</v>
      </c>
      <c r="B1" s="97" t="s">
        <v>5</v>
      </c>
      <c r="C1" s="149" t="s">
        <v>41</v>
      </c>
      <c r="D1" s="150"/>
      <c r="E1" s="150"/>
      <c r="F1" s="150"/>
      <c r="G1" s="150"/>
      <c r="H1" s="150"/>
      <c r="I1" s="151"/>
      <c r="J1" s="13"/>
      <c r="K1" s="13"/>
      <c r="L1" s="97" t="s">
        <v>33</v>
      </c>
      <c r="M1" s="96" t="s">
        <v>7</v>
      </c>
    </row>
    <row r="2" spans="1:13" ht="29.25" customHeight="1" x14ac:dyDescent="0.25">
      <c r="A2" s="153"/>
      <c r="B2" s="153"/>
      <c r="C2" s="144" t="s">
        <v>37</v>
      </c>
      <c r="D2" s="21" t="s">
        <v>34</v>
      </c>
      <c r="E2" s="21" t="s">
        <v>38</v>
      </c>
      <c r="F2" s="146" t="s">
        <v>39</v>
      </c>
      <c r="G2" s="146"/>
      <c r="H2" s="146" t="s">
        <v>40</v>
      </c>
      <c r="I2" s="146"/>
      <c r="J2" s="155" t="s">
        <v>53</v>
      </c>
      <c r="K2" s="156"/>
      <c r="L2" s="152"/>
      <c r="M2" s="96"/>
    </row>
    <row r="3" spans="1:13" ht="18.75" customHeight="1" thickBot="1" x14ac:dyDescent="0.3">
      <c r="A3" s="154"/>
      <c r="B3" s="154"/>
      <c r="C3" s="145"/>
      <c r="D3" s="19">
        <v>297872269</v>
      </c>
      <c r="E3" s="19">
        <v>43784808</v>
      </c>
      <c r="F3" s="147">
        <v>0.1255</v>
      </c>
      <c r="G3" s="148"/>
      <c r="H3" s="147">
        <v>0.10050000000000001</v>
      </c>
      <c r="I3" s="148"/>
      <c r="J3" s="29"/>
      <c r="K3" s="30">
        <v>0.19</v>
      </c>
      <c r="L3" s="20">
        <v>498457178</v>
      </c>
      <c r="M3" s="141"/>
    </row>
    <row r="4" spans="1:13" x14ac:dyDescent="0.25">
      <c r="A4" s="157">
        <v>1</v>
      </c>
      <c r="B4" s="158" t="s">
        <v>9</v>
      </c>
      <c r="C4" s="67" t="s">
        <v>35</v>
      </c>
      <c r="D4" s="22"/>
      <c r="E4" s="22"/>
      <c r="F4" s="22"/>
      <c r="G4" s="26"/>
      <c r="H4" s="22"/>
      <c r="I4" s="71"/>
      <c r="J4" s="22"/>
      <c r="K4" s="28"/>
      <c r="L4" s="70"/>
      <c r="M4" s="159"/>
    </row>
    <row r="5" spans="1:13" ht="15.75" thickBot="1" x14ac:dyDescent="0.3">
      <c r="A5" s="95"/>
      <c r="B5" s="90"/>
      <c r="C5" s="68" t="s">
        <v>36</v>
      </c>
      <c r="D5" s="15"/>
      <c r="E5" s="15"/>
      <c r="F5" s="15"/>
      <c r="G5" s="15"/>
      <c r="H5" s="15"/>
      <c r="I5" s="15"/>
      <c r="J5" s="15"/>
      <c r="K5" s="15"/>
      <c r="L5" s="15"/>
      <c r="M5" s="160"/>
    </row>
    <row r="6" spans="1:13" x14ac:dyDescent="0.25">
      <c r="A6" s="94">
        <v>2</v>
      </c>
      <c r="B6" s="88" t="s">
        <v>10</v>
      </c>
      <c r="C6" s="69" t="s">
        <v>35</v>
      </c>
      <c r="D6" s="33">
        <v>297872268</v>
      </c>
      <c r="E6" s="33">
        <v>43784807.5</v>
      </c>
      <c r="F6" s="24">
        <v>42877964</v>
      </c>
      <c r="G6" s="14">
        <v>12.55</v>
      </c>
      <c r="H6" s="24">
        <v>34336537</v>
      </c>
      <c r="I6" s="71">
        <v>0.10050000000000001</v>
      </c>
      <c r="J6" s="33">
        <v>79585600</v>
      </c>
      <c r="K6" s="14" t="s">
        <v>3</v>
      </c>
      <c r="L6" s="33">
        <v>498457176.5</v>
      </c>
      <c r="M6" s="142" t="s">
        <v>3</v>
      </c>
    </row>
    <row r="7" spans="1:13" ht="15.75" thickBot="1" x14ac:dyDescent="0.3">
      <c r="A7" s="95"/>
      <c r="B7" s="90"/>
      <c r="C7" s="68" t="s">
        <v>36</v>
      </c>
      <c r="D7" s="15" t="s">
        <v>3</v>
      </c>
      <c r="E7" s="15" t="s">
        <v>3</v>
      </c>
      <c r="F7" s="15"/>
      <c r="G7" s="15" t="s">
        <v>3</v>
      </c>
      <c r="H7" s="15"/>
      <c r="I7" s="15" t="s">
        <v>3</v>
      </c>
      <c r="J7" s="15"/>
      <c r="K7" s="15" t="s">
        <v>3</v>
      </c>
      <c r="L7" s="15" t="s">
        <v>3</v>
      </c>
      <c r="M7" s="143"/>
    </row>
    <row r="8" spans="1:13" x14ac:dyDescent="0.25">
      <c r="A8" s="94">
        <v>3</v>
      </c>
      <c r="B8" s="88" t="s">
        <v>11</v>
      </c>
      <c r="C8" s="69" t="s">
        <v>35</v>
      </c>
      <c r="D8" s="33">
        <v>296000000</v>
      </c>
      <c r="E8" s="33">
        <v>42500000</v>
      </c>
      <c r="F8" s="33">
        <v>42481750</v>
      </c>
      <c r="G8" s="37">
        <f>F8/F19</f>
        <v>0.1255</v>
      </c>
      <c r="H8" s="33">
        <v>34019250</v>
      </c>
      <c r="I8" s="37">
        <f>H8/F19</f>
        <v>0.10050000000000001</v>
      </c>
      <c r="J8" s="14">
        <v>0</v>
      </c>
      <c r="K8" s="14"/>
      <c r="L8" s="33">
        <v>415001000</v>
      </c>
      <c r="M8" s="142" t="s">
        <v>3</v>
      </c>
    </row>
    <row r="9" spans="1:13" ht="15.75" thickBot="1" x14ac:dyDescent="0.3">
      <c r="A9" s="95"/>
      <c r="B9" s="90"/>
      <c r="C9" s="68" t="s">
        <v>36</v>
      </c>
      <c r="D9" s="15" t="s">
        <v>3</v>
      </c>
      <c r="E9" s="15" t="s">
        <v>3</v>
      </c>
      <c r="F9" s="16"/>
      <c r="G9" s="15" t="s">
        <v>3</v>
      </c>
      <c r="H9" s="16"/>
      <c r="I9" s="15" t="s">
        <v>3</v>
      </c>
      <c r="J9" s="16"/>
      <c r="K9" s="16"/>
      <c r="L9" s="15" t="s">
        <v>3</v>
      </c>
      <c r="M9" s="143"/>
    </row>
    <row r="10" spans="1:13" hidden="1" x14ac:dyDescent="0.25">
      <c r="E10" t="s">
        <v>58</v>
      </c>
      <c r="F10" t="s">
        <v>59</v>
      </c>
    </row>
    <row r="11" spans="1:13" hidden="1" x14ac:dyDescent="0.25">
      <c r="C11" t="s">
        <v>47</v>
      </c>
      <c r="D11" s="31">
        <v>45552453</v>
      </c>
      <c r="E11" s="23">
        <v>45552452.5</v>
      </c>
      <c r="F11" s="24">
        <v>25000000</v>
      </c>
      <c r="G11" s="25"/>
      <c r="I11" s="23">
        <v>498457176.5</v>
      </c>
    </row>
    <row r="12" spans="1:13" hidden="1" x14ac:dyDescent="0.25">
      <c r="C12" t="s">
        <v>48</v>
      </c>
      <c r="D12" s="31">
        <v>150141898</v>
      </c>
      <c r="E12" s="23">
        <v>150141897.5</v>
      </c>
      <c r="F12" s="24">
        <v>105000000</v>
      </c>
      <c r="G12" s="27"/>
      <c r="H12" s="27"/>
      <c r="J12" s="25"/>
    </row>
    <row r="13" spans="1:13" hidden="1" x14ac:dyDescent="0.25">
      <c r="C13" t="s">
        <v>49</v>
      </c>
      <c r="D13" s="31">
        <v>41197344</v>
      </c>
      <c r="E13" s="32">
        <v>41197344</v>
      </c>
      <c r="F13" s="24">
        <v>24000000</v>
      </c>
      <c r="J13" s="25"/>
    </row>
    <row r="14" spans="1:13" hidden="1" x14ac:dyDescent="0.25">
      <c r="C14" t="s">
        <v>50</v>
      </c>
      <c r="D14" s="31">
        <v>26547240</v>
      </c>
      <c r="E14" s="32">
        <v>26547240</v>
      </c>
      <c r="F14" s="24">
        <v>15000000</v>
      </c>
      <c r="J14" s="25"/>
    </row>
    <row r="15" spans="1:13" hidden="1" x14ac:dyDescent="0.25">
      <c r="C15" t="s">
        <v>51</v>
      </c>
      <c r="D15" s="75">
        <v>29833334</v>
      </c>
      <c r="E15" s="75">
        <v>29833334</v>
      </c>
      <c r="F15" s="24">
        <v>108000000</v>
      </c>
      <c r="J15" s="25"/>
      <c r="K15" s="25"/>
      <c r="L15" s="25"/>
    </row>
    <row r="16" spans="1:13" hidden="1" x14ac:dyDescent="0.25">
      <c r="C16" t="s">
        <v>52</v>
      </c>
      <c r="D16" s="23">
        <v>4600000</v>
      </c>
      <c r="E16" s="23">
        <v>4600000</v>
      </c>
      <c r="F16" s="24">
        <v>19000000</v>
      </c>
    </row>
    <row r="17" spans="5:6" hidden="1" x14ac:dyDescent="0.25">
      <c r="E17" s="25">
        <f>E11+E12+E13+E14+E15+E16</f>
        <v>297872268</v>
      </c>
      <c r="F17" s="25">
        <f>F11+F12+F13+F14+F15+F16</f>
        <v>296000000</v>
      </c>
    </row>
    <row r="18" spans="5:6" hidden="1" x14ac:dyDescent="0.25">
      <c r="E18" s="34">
        <f>E6</f>
        <v>43784807.5</v>
      </c>
      <c r="F18" s="25">
        <v>42500000</v>
      </c>
    </row>
    <row r="19" spans="5:6" hidden="1" x14ac:dyDescent="0.25">
      <c r="E19" s="25">
        <f>E17+E18</f>
        <v>341657075.5</v>
      </c>
      <c r="F19" s="25">
        <f>F17+F18</f>
        <v>338500000</v>
      </c>
    </row>
    <row r="20" spans="5:6" hidden="1" x14ac:dyDescent="0.25">
      <c r="E20" s="35">
        <f>F6</f>
        <v>42877964</v>
      </c>
      <c r="F20" s="24">
        <v>42481750</v>
      </c>
    </row>
    <row r="21" spans="5:6" hidden="1" x14ac:dyDescent="0.25">
      <c r="E21" s="23">
        <f>H6</f>
        <v>34336537</v>
      </c>
      <c r="F21" s="24">
        <v>34019250</v>
      </c>
    </row>
    <row r="22" spans="5:6" hidden="1" x14ac:dyDescent="0.25">
      <c r="E22" s="25">
        <f>E19+E20+E21</f>
        <v>418871576.5</v>
      </c>
      <c r="F22" s="25">
        <f>F19+F20+F21</f>
        <v>415001000</v>
      </c>
    </row>
    <row r="23" spans="5:6" hidden="1" x14ac:dyDescent="0.25">
      <c r="E23" s="25">
        <f>ROUND(E22*19%,0)</f>
        <v>79585600</v>
      </c>
    </row>
    <row r="24" spans="5:6" hidden="1" x14ac:dyDescent="0.25">
      <c r="E24" s="25">
        <f>E22+E23</f>
        <v>498457176.5</v>
      </c>
    </row>
    <row r="25" spans="5:6" hidden="1" x14ac:dyDescent="0.25">
      <c r="E25" s="36">
        <v>498457176.5</v>
      </c>
    </row>
  </sheetData>
  <sheetProtection algorithmName="SHA-512" hashValue="LlJ3y3vasBpFPfCUNl21RM3jdOBHS3jzsCs7ySPxGw8Dxl1DRW0R4hXcUlaIs0/BxIDDOQlrlsoW+YM9p97MVg==" saltValue="Ly68DwNpCroEOyo4pi6+Cw==" spinCount="100000" sheet="1" objects="1" scenarios="1"/>
  <mergeCells count="20">
    <mergeCell ref="A1:A3"/>
    <mergeCell ref="J2:K2"/>
    <mergeCell ref="A4:A5"/>
    <mergeCell ref="B4:B5"/>
    <mergeCell ref="B6:B7"/>
    <mergeCell ref="A6:A7"/>
    <mergeCell ref="A8:A9"/>
    <mergeCell ref="B8:B9"/>
    <mergeCell ref="M1:M3"/>
    <mergeCell ref="M4:M5"/>
    <mergeCell ref="M6:M7"/>
    <mergeCell ref="M8:M9"/>
    <mergeCell ref="C2:C3"/>
    <mergeCell ref="F2:G2"/>
    <mergeCell ref="F3:G3"/>
    <mergeCell ref="H2:I2"/>
    <mergeCell ref="H3:I3"/>
    <mergeCell ref="C1:I1"/>
    <mergeCell ref="L1:L2"/>
    <mergeCell ref="B1:B3"/>
  </mergeCells>
  <conditionalFormatting sqref="D5:E5">
    <cfRule type="containsText" dxfId="12" priority="17" operator="containsText" text="CUMPLE">
      <formula>NOT(ISERROR(SEARCH("CUMPLE",D5)))</formula>
    </cfRule>
  </conditionalFormatting>
  <conditionalFormatting sqref="D7:E7">
    <cfRule type="containsText" dxfId="11" priority="12" operator="containsText" text="CUMPLE">
      <formula>NOT(ISERROR(SEARCH("CUMPLE",D7)))</formula>
    </cfRule>
  </conditionalFormatting>
  <conditionalFormatting sqref="D9:E9">
    <cfRule type="containsText" dxfId="10" priority="10" operator="containsText" text="CUMPLE">
      <formula>NOT(ISERROR(SEARCH("CUMPLE",D9)))</formula>
    </cfRule>
  </conditionalFormatting>
  <conditionalFormatting sqref="G5">
    <cfRule type="containsText" dxfId="9" priority="16" operator="containsText" text="CUMPLE">
      <formula>NOT(ISERROR(SEARCH("CUMPLE",G5)))</formula>
    </cfRule>
  </conditionalFormatting>
  <conditionalFormatting sqref="G7">
    <cfRule type="containsText" dxfId="8" priority="9" operator="containsText" text="CUMPLE">
      <formula>NOT(ISERROR(SEARCH("CUMPLE",G7)))</formula>
    </cfRule>
  </conditionalFormatting>
  <conditionalFormatting sqref="G9">
    <cfRule type="containsText" dxfId="7" priority="8" operator="containsText" text="CUMPLE">
      <formula>NOT(ISERROR(SEARCH("CUMPLE",G9)))</formula>
    </cfRule>
  </conditionalFormatting>
  <conditionalFormatting sqref="I5">
    <cfRule type="containsText" dxfId="6" priority="15" operator="containsText" text="CUMPLE">
      <formula>NOT(ISERROR(SEARCH("CUMPLE",I5)))</formula>
    </cfRule>
  </conditionalFormatting>
  <conditionalFormatting sqref="I7">
    <cfRule type="containsText" dxfId="5" priority="7" operator="containsText" text="CUMPLE">
      <formula>NOT(ISERROR(SEARCH("CUMPLE",I7)))</formula>
    </cfRule>
  </conditionalFormatting>
  <conditionalFormatting sqref="I9">
    <cfRule type="containsText" dxfId="4" priority="6" operator="containsText" text="CUMPLE">
      <formula>NOT(ISERROR(SEARCH("CUMPLE",I9)))</formula>
    </cfRule>
  </conditionalFormatting>
  <conditionalFormatting sqref="K5:L5">
    <cfRule type="containsText" dxfId="3" priority="2" operator="containsText" text="CUMPLE">
      <formula>NOT(ISERROR(SEARCH("CUMPLE",K5)))</formula>
    </cfRule>
  </conditionalFormatting>
  <conditionalFormatting sqref="K7:L7">
    <cfRule type="containsText" dxfId="2" priority="4" operator="containsText" text="CUMPLE">
      <formula>NOT(ISERROR(SEARCH("CUMPLE",K7)))</formula>
    </cfRule>
  </conditionalFormatting>
  <conditionalFormatting sqref="L9">
    <cfRule type="containsText" dxfId="1" priority="3" operator="containsText" text="CUMPLE">
      <formula>NOT(ISERROR(SEARCH("CUMPLE",L9)))</formula>
    </cfRule>
  </conditionalFormatting>
  <conditionalFormatting sqref="M6:M9">
    <cfRule type="containsText" dxfId="0" priority="1" operator="containsText" text="CUMPLE">
      <formula>NOT(ISERROR(SEARCH("CUMPLE",M6)))</formula>
    </cfRule>
  </conditionalFormatting>
  <dataValidations count="1">
    <dataValidation type="list" allowBlank="1" showInputMessage="1" showErrorMessage="1" sqref="M4:M9" xr:uid="{7A80F86A-86EC-49B8-8D9C-9BB57D663992}">
      <formula1>"CUMPLE,NO CUMPLE"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A8F76-6398-4FE7-B8D2-5B431E2EC642}">
  <dimension ref="A1:I4"/>
  <sheetViews>
    <sheetView workbookViewId="0">
      <selection activeCell="D10" sqref="D10"/>
    </sheetView>
  </sheetViews>
  <sheetFormatPr baseColWidth="10" defaultRowHeight="15" x14ac:dyDescent="0.25"/>
  <cols>
    <col min="1" max="1" width="5.28515625" customWidth="1"/>
    <col min="2" max="2" width="30.5703125" customWidth="1"/>
    <col min="3" max="3" width="19.42578125" customWidth="1"/>
    <col min="4" max="4" width="25.28515625" customWidth="1"/>
    <col min="5" max="5" width="21.7109375" customWidth="1"/>
    <col min="6" max="6" width="20" customWidth="1"/>
    <col min="7" max="8" width="21.28515625" customWidth="1"/>
    <col min="9" max="9" width="18.5703125" customWidth="1"/>
  </cols>
  <sheetData>
    <row r="1" spans="1:9" ht="93.75" customHeight="1" x14ac:dyDescent="0.25">
      <c r="A1" s="6" t="s">
        <v>0</v>
      </c>
      <c r="B1" s="6" t="s">
        <v>5</v>
      </c>
      <c r="C1" s="11" t="s">
        <v>42</v>
      </c>
      <c r="D1" s="9" t="s">
        <v>64</v>
      </c>
      <c r="E1" s="7" t="s">
        <v>18</v>
      </c>
      <c r="F1" s="10" t="s">
        <v>12</v>
      </c>
      <c r="G1" s="8" t="s">
        <v>13</v>
      </c>
      <c r="H1" s="17" t="s">
        <v>14</v>
      </c>
      <c r="I1" s="18" t="s">
        <v>43</v>
      </c>
    </row>
    <row r="2" spans="1:9" x14ac:dyDescent="0.25">
      <c r="A2" s="1">
        <v>1</v>
      </c>
      <c r="B2" s="1" t="s">
        <v>9</v>
      </c>
      <c r="C2" s="1">
        <f>PUNTUABLES!G4</f>
        <v>0</v>
      </c>
      <c r="D2" s="1">
        <f>PUNTUABLES!I4</f>
        <v>0</v>
      </c>
      <c r="E2" s="1">
        <f>PUNTUABLES!J4</f>
        <v>0</v>
      </c>
      <c r="F2" s="1">
        <f>PUNTUABLES!K4</f>
        <v>0</v>
      </c>
      <c r="G2" s="1">
        <f>PUNTUABLES!L4</f>
        <v>0</v>
      </c>
      <c r="H2" s="1">
        <f>C2+D2+E2+F2+G2</f>
        <v>0</v>
      </c>
      <c r="I2" s="2"/>
    </row>
    <row r="3" spans="1:9" x14ac:dyDescent="0.25">
      <c r="A3" s="1">
        <v>2</v>
      </c>
      <c r="B3" s="1" t="s">
        <v>10</v>
      </c>
      <c r="C3" s="1">
        <f>PUNTUABLES!G7</f>
        <v>88.5</v>
      </c>
      <c r="D3" s="1">
        <f>PUNTUABLES!I7</f>
        <v>10</v>
      </c>
      <c r="E3" s="1">
        <f>PUNTUABLES!J7</f>
        <v>0</v>
      </c>
      <c r="F3" s="1">
        <f>PUNTUABLES!K7</f>
        <v>0.25</v>
      </c>
      <c r="G3" s="1">
        <f>PUNTUABLES!L7</f>
        <v>0</v>
      </c>
      <c r="H3" s="1">
        <f t="shared" ref="H3:H4" si="0">C3+D3+E3+F3+G3</f>
        <v>98.75</v>
      </c>
      <c r="I3" s="2"/>
    </row>
    <row r="4" spans="1:9" x14ac:dyDescent="0.25">
      <c r="A4" s="1">
        <v>3</v>
      </c>
      <c r="B4" s="1" t="s">
        <v>11</v>
      </c>
      <c r="C4" s="1">
        <f>PUNTUABLES!G10</f>
        <v>88.5</v>
      </c>
      <c r="D4" s="1">
        <f>PUNTUABLES!I10</f>
        <v>10</v>
      </c>
      <c r="E4" s="1">
        <f>PUNTUABLES!J10</f>
        <v>0</v>
      </c>
      <c r="F4" s="1">
        <f>PUNTUABLES!K10</f>
        <v>0</v>
      </c>
      <c r="G4" s="1">
        <f>PUNTUABLES!L10</f>
        <v>0</v>
      </c>
      <c r="H4" s="1">
        <f t="shared" si="0"/>
        <v>98.5</v>
      </c>
      <c r="I4"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HABILITANTES</vt:lpstr>
      <vt:lpstr>PUNTUABLES</vt:lpstr>
      <vt:lpstr>VERIFICACIÓN PROP ECONÓMICA</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Maritza Yolima Gomez Penaloza</dc:creator>
  <cp:lastModifiedBy>Maritza Yolima Gomez Penaloza</cp:lastModifiedBy>
  <dcterms:created xsi:type="dcterms:W3CDTF">2024-09-23T12:06:57Z</dcterms:created>
  <dcterms:modified xsi:type="dcterms:W3CDTF">2024-10-04T01:00:00Z</dcterms:modified>
</cp:coreProperties>
</file>