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azmor Ingenieria\Desktop\RV__Presupuestos_Valle\PUBLICADOS pliegos\"/>
    </mc:Choice>
  </mc:AlternateContent>
  <bookViews>
    <workbookView xWindow="0" yWindow="0" windowWidth="20490" windowHeight="6225"/>
  </bookViews>
  <sheets>
    <sheet name="Presupuesto Oficial" sheetId="1" r:id="rId1"/>
    <sheet name="Oferta económica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6" i="2" l="1"/>
  <c r="D78" i="2"/>
  <c r="D77" i="2"/>
  <c r="D76" i="2"/>
  <c r="D75" i="2"/>
  <c r="D74" i="2"/>
  <c r="D71" i="2"/>
  <c r="D70" i="2"/>
  <c r="D67" i="2"/>
  <c r="D66" i="2"/>
  <c r="D65" i="2"/>
  <c r="D62" i="2"/>
  <c r="D61" i="2"/>
  <c r="D60" i="2"/>
  <c r="D57" i="2"/>
  <c r="D56" i="2"/>
  <c r="D53" i="2"/>
  <c r="D52" i="2"/>
  <c r="D51" i="2"/>
  <c r="D48" i="2"/>
  <c r="D47" i="2"/>
  <c r="D46" i="2"/>
  <c r="D45" i="2"/>
  <c r="D44" i="2"/>
  <c r="D43" i="2"/>
  <c r="D42" i="2"/>
  <c r="D41" i="2"/>
  <c r="D40" i="2"/>
  <c r="C39" i="2"/>
  <c r="C50" i="2" s="1"/>
  <c r="C55" i="2" s="1"/>
  <c r="C59" i="2" s="1"/>
  <c r="C64" i="2" s="1"/>
  <c r="C69" i="2" s="1"/>
  <c r="C73" i="2" s="1"/>
  <c r="C85" i="2" s="1"/>
  <c r="D37" i="2"/>
  <c r="D36" i="2"/>
  <c r="D33" i="2"/>
  <c r="D32" i="2"/>
  <c r="D31" i="2"/>
  <c r="D30" i="2"/>
  <c r="D29" i="2"/>
  <c r="D28" i="2"/>
  <c r="D27" i="2"/>
  <c r="D26" i="2"/>
  <c r="D23" i="2"/>
  <c r="D22" i="2"/>
  <c r="D19" i="2"/>
  <c r="D16" i="2"/>
  <c r="D15" i="2"/>
  <c r="C15" i="2"/>
  <c r="C16" i="2" s="1"/>
  <c r="C19" i="2" s="1"/>
  <c r="C22" i="2" s="1"/>
  <c r="C23" i="2" s="1"/>
  <c r="C26" i="2" s="1"/>
  <c r="C27" i="2" s="1"/>
  <c r="C28" i="2" s="1"/>
  <c r="C29" i="2" s="1"/>
  <c r="C30" i="2" s="1"/>
  <c r="C31" i="2" s="1"/>
  <c r="C32" i="2" s="1"/>
  <c r="C33" i="2" s="1"/>
  <c r="C36" i="2" s="1"/>
  <c r="C37" i="2" s="1"/>
  <c r="C40" i="2" s="1"/>
  <c r="C41" i="2" s="1"/>
  <c r="C42" i="2" s="1"/>
  <c r="C43" i="2" s="1"/>
  <c r="C44" i="2" s="1"/>
  <c r="C45" i="2" s="1"/>
  <c r="C46" i="2" s="1"/>
  <c r="C47" i="2" s="1"/>
  <c r="C48" i="2" s="1"/>
  <c r="C51" i="2" s="1"/>
  <c r="C52" i="2" s="1"/>
  <c r="C53" i="2" s="1"/>
  <c r="C56" i="2" s="1"/>
  <c r="C57" i="2" s="1"/>
  <c r="C60" i="2" s="1"/>
  <c r="C61" i="2" s="1"/>
  <c r="C62" i="2" s="1"/>
  <c r="C65" i="2" s="1"/>
  <c r="C66" i="2" s="1"/>
  <c r="C67" i="2" s="1"/>
  <c r="C70" i="2" s="1"/>
  <c r="C71" i="2" s="1"/>
  <c r="C74" i="2" s="1"/>
  <c r="C75" i="2" s="1"/>
  <c r="C76" i="2" s="1"/>
  <c r="C77" i="2" s="1"/>
  <c r="C78" i="2" s="1"/>
  <c r="C86" i="2" s="1"/>
  <c r="D12" i="2"/>
  <c r="K79" i="1" l="1"/>
  <c r="D37" i="1" l="1"/>
  <c r="C39" i="1"/>
  <c r="C50" i="1" s="1"/>
  <c r="C55" i="1" s="1"/>
  <c r="C59" i="1" s="1"/>
  <c r="C64" i="1" s="1"/>
  <c r="C69" i="1" s="1"/>
  <c r="C73" i="1" s="1"/>
  <c r="C85" i="1" s="1"/>
  <c r="D36" i="1"/>
  <c r="K38" i="1" l="1"/>
  <c r="C15" i="1"/>
  <c r="C16" i="1" s="1"/>
  <c r="D16" i="1"/>
  <c r="K17" i="1"/>
  <c r="C19" i="1" l="1"/>
  <c r="C22" i="1" s="1"/>
  <c r="C23" i="1" s="1"/>
  <c r="C26" i="1" s="1"/>
  <c r="C27" i="1" s="1"/>
  <c r="C28" i="1" s="1"/>
  <c r="C29" i="1" s="1"/>
  <c r="C30" i="1" s="1"/>
  <c r="C31" i="1" s="1"/>
  <c r="C32" i="1" s="1"/>
  <c r="C33" i="1" s="1"/>
  <c r="C36" i="1" s="1"/>
  <c r="C37" i="1" s="1"/>
  <c r="C40" i="1" s="1"/>
  <c r="C41" i="1" s="1"/>
  <c r="C42" i="1" s="1"/>
  <c r="C43" i="1" s="1"/>
  <c r="C44" i="1" s="1"/>
  <c r="C45" i="1" s="1"/>
  <c r="C46" i="1" s="1"/>
  <c r="C47" i="1" s="1"/>
  <c r="C48" i="1" s="1"/>
  <c r="C51" i="1" s="1"/>
  <c r="C52" i="1" s="1"/>
  <c r="C53" i="1" s="1"/>
  <c r="C56" i="1" s="1"/>
  <c r="C57" i="1" s="1"/>
  <c r="C60" i="1" s="1"/>
  <c r="C61" i="1" s="1"/>
  <c r="C62" i="1" s="1"/>
  <c r="C65" i="1" s="1"/>
  <c r="C66" i="1" s="1"/>
  <c r="C67" i="1" s="1"/>
  <c r="C70" i="1" s="1"/>
  <c r="C71" i="1" s="1"/>
  <c r="C74" i="1" s="1"/>
  <c r="C75" i="1" s="1"/>
  <c r="C76" i="1" s="1"/>
  <c r="C77" i="1" s="1"/>
  <c r="C78" i="1" s="1"/>
  <c r="C86" i="1" s="1"/>
  <c r="D78" i="1"/>
  <c r="D77" i="1"/>
  <c r="D76" i="1"/>
  <c r="D75" i="1"/>
  <c r="D74" i="1"/>
  <c r="K87" i="1"/>
  <c r="K88" i="1" s="1"/>
  <c r="D86" i="1"/>
  <c r="K72" i="1"/>
  <c r="K68" i="1"/>
  <c r="K63" i="1"/>
  <c r="K58" i="1"/>
  <c r="K54" i="1"/>
  <c r="K49" i="1"/>
  <c r="K34" i="1"/>
  <c r="K24" i="1"/>
  <c r="K20" i="1"/>
  <c r="K13" i="1"/>
  <c r="D71" i="1"/>
  <c r="D66" i="1"/>
  <c r="D65" i="1"/>
  <c r="D60" i="1"/>
  <c r="D61" i="1"/>
  <c r="D62" i="1"/>
  <c r="D67" i="1"/>
  <c r="D70" i="1"/>
  <c r="D57" i="1"/>
  <c r="D56" i="1"/>
  <c r="D53" i="1"/>
  <c r="D52" i="1"/>
  <c r="D51" i="1"/>
  <c r="D48" i="1"/>
  <c r="D47" i="1"/>
  <c r="D46" i="1"/>
  <c r="D45" i="1"/>
  <c r="D44" i="1"/>
  <c r="D43" i="1"/>
  <c r="D42" i="1"/>
  <c r="D41" i="1"/>
  <c r="D40" i="1"/>
  <c r="D33" i="1"/>
  <c r="D32" i="1"/>
  <c r="D31" i="1"/>
  <c r="D30" i="1"/>
  <c r="D29" i="1"/>
  <c r="D28" i="1"/>
  <c r="D27" i="1"/>
  <c r="D26" i="1"/>
  <c r="D23" i="1"/>
  <c r="D22" i="1"/>
  <c r="D19" i="1"/>
  <c r="D15" i="1"/>
  <c r="D12" i="1"/>
  <c r="K80" i="1" l="1"/>
  <c r="K82" i="1" s="1"/>
  <c r="K83" i="1" s="1"/>
  <c r="K91" i="1" s="1"/>
</calcChain>
</file>

<file path=xl/sharedStrings.xml><?xml version="1.0" encoding="utf-8"?>
<sst xmlns="http://schemas.openxmlformats.org/spreadsheetml/2006/main" count="302" uniqueCount="99">
  <si>
    <t>Código</t>
  </si>
  <si>
    <t>CCE-EICP-FM-14</t>
  </si>
  <si>
    <t>Versión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</si>
  <si>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</si>
  <si>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</si>
  <si>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</si>
  <si>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</si>
  <si>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</si>
  <si>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</si>
  <si>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</si>
  <si>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</si>
  <si>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</si>
  <si>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</si>
  <si>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</si>
  <si>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ROCERÍA</t>
  </si>
  <si>
    <t>Subtotal</t>
  </si>
  <si>
    <t>ESTRUCTURAS Y DRENAJES</t>
  </si>
  <si>
    <t>CERRAMIENTOS</t>
  </si>
  <si>
    <t xml:space="preserve">PAVIMENTOS </t>
  </si>
  <si>
    <t>CRISTALERIA</t>
  </si>
  <si>
    <t>LIMIPIEZA PROFUNDA</t>
  </si>
  <si>
    <t>UND</t>
  </si>
  <si>
    <t>M2</t>
  </si>
  <si>
    <t xml:space="preserve">    IVA  (sobre la utilidad)</t>
  </si>
  <si>
    <t>BOLSA DEMONTO AGOTABLE LADO TIERRA</t>
  </si>
  <si>
    <t>TOTAL BOLSA DE MONTO AGOTABLE INSUMOS APROXIMADO AL PESO</t>
  </si>
  <si>
    <t>VALOR TOTAL</t>
  </si>
  <si>
    <t>LIMPIEZA MANUAL DE ENCOLES Y/O DESCOLES Y/O DISIPADORES Y/O CÁMARAS Y/O ALCANTARILLAS Y/O CAJAS DE INSPECCIÓN Y/O POZOS Y/O BOX COULVERT (INCLUYE DISPOSICIÓN FINAL)</t>
  </si>
  <si>
    <t>LIMPIEZA Y REACONDICIONAMIENTO DE CANALES Y/O ZANJAS DE CORONACIÓN Y/O DISIPADORES Y/O BOX COULVERT REVESTIDOS Y NO REVESTIDOS (INCLUYE DISPOSICIÓN FINAL)</t>
  </si>
  <si>
    <t>M3</t>
  </si>
  <si>
    <t>ALISTADO DE PISOS ( e= 0,01m a 0,04m- INCLUYE RETIRO)</t>
  </si>
  <si>
    <t>KG</t>
  </si>
  <si>
    <t>SUMINISTRO E INSTALACIÓN  DE  CONCRETO DE RESISTENCIA 21 Mpa  (3000P.S.I) (INCLUYE DEMOLICIÓN Y RETIRO)</t>
  </si>
  <si>
    <t>SUMINISTRO E INSTALACIÓN  DE MEZCLA EN CALIENTE TIPO MDC-19 PARA BACHEOS Y PARCHEOS (INCLUYE IMPRIMACIÓN EXCAVACIÓN Y RETIRO DE MATERIAL EXISTENTE).</t>
  </si>
  <si>
    <t>SUMINISTRO E INSTALACIÓN  DE SELLO DE FISURAS EN PAVIMENTO ASFÁLTICO SIN RUTEO (INCLUYE EMULSIÓN CRR-2)</t>
  </si>
  <si>
    <t>SUMINISTRO E INSTALACIÓN  DE SELLO DE FISURAS EN PAVIMENTO ASFÁLTICO CON RUTEO (INCLUYE EMULSIÓN CRR-2)</t>
  </si>
  <si>
    <t>DESCONTAMINACIÓN POR CAUCHO CON HIDROLAVADO</t>
  </si>
  <si>
    <t>MEDICIÓN DE COEFICIENTE DE ROZAMIENTO INCLUYE MOVILIZACIÓN DEL EQUIPO, PERSONAL Y ANALISIS DEL INFORME</t>
  </si>
  <si>
    <t>ESTUCO Y PINTURA</t>
  </si>
  <si>
    <t>PINTURA</t>
  </si>
  <si>
    <t>RE-EMBOQUILLADO PARA CERÁMICA 2MM</t>
  </si>
  <si>
    <t>SUMINITRO E INSTALACIÓN DE VIDRIO 3MM</t>
  </si>
  <si>
    <t>LIMPIEZA DE CUBIERTA INCLUYE ESTRUCTURA METALICA</t>
  </si>
  <si>
    <t>LIMPIEZA DE CANALES Y BAJANTES</t>
  </si>
  <si>
    <t xml:space="preserve">MANTENIMIIENTO GENERAL DE BATERIA DE BAÑOS INCLUYE DESINFECCIÓN </t>
  </si>
  <si>
    <t>LIMPIEZA PULIDA Y BRILLO DE PISOS INCLUYE GUARDAESCOBA</t>
  </si>
  <si>
    <t>PROPUESTA ECONÓMICA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</si>
  <si>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</si>
  <si>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</si>
  <si>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</si>
  <si>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</si>
  <si>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</si>
  <si>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</si>
  <si>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</si>
  <si>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</si>
  <si>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</si>
  <si>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</si>
  <si>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</si>
  <si>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</si>
  <si>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</si>
  <si>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ROCERÍA Y LIMPIEZA MANUAL (INCLUYE DISPOSICIÓN FINALY FUMIGACION)</t>
  </si>
  <si>
    <t>UN</t>
  </si>
  <si>
    <t>ML</t>
  </si>
  <si>
    <t>SUMINISTRO E INSTALACIÓN PARA REPARACIÓN DE CERRAMIENTO EN MALLA ESLABONADA</t>
  </si>
  <si>
    <t>SEÑALIZACION Y DEMARCACIÒN</t>
  </si>
  <si>
    <t>SUMINISTRO E INSTALACIÓN  DE PINTURA PARA SEÑALIZACIÓN HORIZONTAL DE PISTA, CALLES DE RODAJE Y PLATAFORMA, SEGÚN NORMA FAA - P620</t>
  </si>
  <si>
    <t>SUMINISTRO E INSTALACIÓN  DE PINTURA PARA SEÑALIZACIÓN HORIZONTAL DE PISTA,  CALLES DE RODAJE Y PLATAFORMA SEGÚN NORMA FAA - P620</t>
  </si>
  <si>
    <t>SUMINISTRO E INSTALACIÓN  DE BASE GRANULAR PARA BACHEO TIPO INVIAS (INCLUYE EXCAVACIÓN Y RETIRO DE MATERIAL EXISTENTE)</t>
  </si>
  <si>
    <t>SUMINISTRO Y APLICACIÓN DE EZ STREET O SIMILAR PARA REPARCHEOS DE EMERGENCIA INCLUYE DEMOLICION Y RETIRO.</t>
  </si>
  <si>
    <t>ACERO FIGURADO (60000 PSI) (INCLUYE ALAMBRE NEGRO Y FIGURACIÓN)</t>
  </si>
  <si>
    <t>SUMINISTRO E INSTALACIÓN  DE  CONCRETO HIDRAULICO MR 43 (INCLUYE DEMOLICIÓN Y RETIRO)</t>
  </si>
  <si>
    <t>MURO DIVISORIO (BLOQUE No. 4)</t>
  </si>
  <si>
    <t>PAÑETE LISO IMPERMEABILIZADO MUROS 1:4 (INCLUYE FILOS Y DILATACIONES)</t>
  </si>
  <si>
    <t>PAÑETE LISO IMPERMEABILIZADO MUROS 1:4 e= 0,04m (INCLUYE FILOS Y DILATACIONES)</t>
  </si>
  <si>
    <t>ENCHAPE MURO EN CERÁMICA (INCLUYE RETIRO Y ENBOQUILLADO)</t>
  </si>
  <si>
    <t>PISOS</t>
  </si>
  <si>
    <t>ENCHAPE PISO EN CERÁMICA  (INCLUYE RETIRO Y ENBOQUILLADO)</t>
  </si>
  <si>
    <t>ENCHAPE PISO EN BALDOSA  DE GRANITO PULIDO (INCLUYE RETIRO Y EMBOQILLADO)</t>
  </si>
  <si>
    <t>CUBIERTA Y CIELORASO</t>
  </si>
  <si>
    <t>SUMINISTRO E INSTALACIÓN DE TEJA FIBROCEMENTO P7 N°6 (INCLUYE RETIRO)</t>
  </si>
  <si>
    <t>SUMINISTRO E INSTALACIÓN DE CIELORRASO PLANO SUPERBOARD 8MM (INCLUYE RETIRO)</t>
  </si>
  <si>
    <t>CARPINTERIA METÁLICA</t>
  </si>
  <si>
    <t>SUMINITRO E INSTALACIÓN DE PUERTA LAMINA Y MARCO (INCLUYE RETIRO Y CERRADURA)</t>
  </si>
  <si>
    <t>ESMALTE SOBRE LAMINA LINEAL (INCLUYE DISOLVENTE)</t>
  </si>
  <si>
    <t>ESMALTE SOBRE LAMINA LLENA (INCLUYE DISOLVENTE)</t>
  </si>
  <si>
    <t>CARPINTERIA MADERA</t>
  </si>
  <si>
    <t>SUMINISTRO E INSTALACIÓN DE PUERTA Y MARCO (INCLUYE RETIRO Y CERRADURA)</t>
  </si>
  <si>
    <t>TINTILLA SOBRE MADERA LINEAL</t>
  </si>
  <si>
    <t>TINTILLA SOBRE MADERA LLENA</t>
  </si>
  <si>
    <t>SUMINISTRO E INSTALACIÓN DE VENTANAL Y MARCO Y/O PUERTA CRISTAL TEMPLADO 8 MM</t>
  </si>
  <si>
    <t>BOLSA  DE MONTO AGOTABLE PARA SUMINISTRO E INSTALACIÓN Y/O REPARACIÓN DE PUNTOS  ELÉCTRICOS, SANITARIOS E HIDRÁULICOS</t>
  </si>
  <si>
    <t>DESCONTAMINACIÓN DE PISTA</t>
  </si>
  <si>
    <t>MAMPOSTERIA</t>
  </si>
  <si>
    <t>LOTE 5</t>
  </si>
  <si>
    <t>OBJETO: LOTE 5: REALIZAR EL MANTENIMIENTO LADO AIRE Y LADO TIERRA DEL AEROPUERTO SAN LUIS DE IPIALES, NARIÑO</t>
  </si>
  <si>
    <t>LIMPIEZA DE FACHADA INCLUYE VENTANERIA Y PUERTAS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</si>
  <si>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:El valor estimado de la  bolsa de monto agotable para suministro e instalación y/o reparación de: puntos eléctricos, sanitarios e hidraulicos tiene incluido el iva y no tiene AIU. Asi mismo  no podrá ser modificado por los proponentes del proceso licitatorio. El no cumplimiento de lo anterior es causal de rechazo. (ver detalle estudio previo y especificaciones técnicas). </t>
    </r>
  </si>
  <si>
    <t>SUBTOTAL COSTOS DE MANTENIMIENTO</t>
  </si>
  <si>
    <t>SUBTOTAL COSTOS DE MANTENIMIENTO  (INCLUYE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</si>
</sst>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_-[$$-240A]\ * #,##0.00_-;\-[$$-240A]\ * #,##0.00_-;_-[$$-240A]\ * &quot;-&quot;??_-;_-@_-"/>
    <numFmt numFmtId="174" formatCode="_([$$-240A]\ * #,##0_);_([$$-240A]\ * \(#,##0\);_([$$-240A]\ * &quot;-&quot;??_);_(@_)"/>
    <numFmt numFmtId="175" formatCode="_ [$$-240A]\ * #,##0.00_ ;_ [$$-240A]\ * \-#,##0.00_ ;_ [$$-240A]\ * &quot;-&quot;??_ ;_ @_ "/>
    <numFmt numFmtId="176" formatCode="_ * #,##0_ ;_ * \-#,##0_ ;_ * &quot;-&quot;??_ ;_ @_ "/>
    <numFmt numFmtId="177" formatCode="0#.00\ \L\t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</fills>
  <borders count="5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71" fontId="8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/>
    <xf numFmtId="177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166">
    <xf numFmtId="0" fontId="0" fillId="0" borderId="0" xfId="0"/>
    <xf numFmtId="0" fontId="2" fillId="0" borderId="0" xfId="2" applyFont="1"/>
    <xf numFmtId="0" fontId="2" fillId="0" borderId="0" xfId="2" applyFont="1" applyAlignment="1">
      <alignment horizontal="center"/>
    </xf>
    <xf numFmtId="0" fontId="3" fillId="0" borderId="0" xfId="2" applyFont="1"/>
    <xf numFmtId="0" fontId="2" fillId="0" borderId="1" xfId="2" applyFont="1" applyBorder="1"/>
    <xf numFmtId="0" fontId="2" fillId="0" borderId="2" xfId="2" applyFont="1" applyBorder="1" applyAlignment="1">
      <alignment horizontal="center"/>
    </xf>
    <xf numFmtId="0" fontId="2" fillId="0" borderId="2" xfId="2" applyFont="1" applyBorder="1"/>
    <xf numFmtId="0" fontId="2" fillId="0" borderId="3" xfId="2" applyFont="1" applyBorder="1"/>
    <xf numFmtId="0" fontId="2" fillId="0" borderId="4" xfId="2" applyFont="1" applyBorder="1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6" xfId="2" applyFont="1" applyBorder="1"/>
    <xf numFmtId="0" fontId="6" fillId="4" borderId="24" xfId="4" applyFont="1" applyFill="1" applyBorder="1" applyAlignment="1">
      <alignment horizontal="center" vertical="center"/>
    </xf>
    <xf numFmtId="0" fontId="7" fillId="0" borderId="27" xfId="4" applyFont="1" applyBorder="1" applyAlignment="1">
      <alignment horizontal="center" vertical="center"/>
    </xf>
    <xf numFmtId="0" fontId="7" fillId="0" borderId="28" xfId="5" applyFont="1" applyBorder="1" applyAlignment="1">
      <alignment horizontal="center" vertical="center"/>
    </xf>
    <xf numFmtId="0" fontId="7" fillId="0" borderId="28" xfId="5" applyFont="1" applyBorder="1" applyAlignment="1">
      <alignment horizontal="left" vertical="center" wrapText="1"/>
    </xf>
    <xf numFmtId="4" fontId="7" fillId="0" borderId="28" xfId="6" applyNumberFormat="1" applyFont="1" applyBorder="1" applyAlignment="1">
      <alignment horizontal="center" vertical="center" wrapText="1"/>
    </xf>
    <xf numFmtId="167" fontId="7" fillId="0" borderId="28" xfId="7" applyNumberFormat="1" applyFont="1" applyBorder="1" applyAlignment="1">
      <alignment horizontal="right" vertical="center" wrapText="1"/>
    </xf>
    <xf numFmtId="168" fontId="6" fillId="0" borderId="35" xfId="6" applyNumberFormat="1" applyFont="1" applyBorder="1" applyAlignment="1">
      <alignment horizontal="right" vertical="center"/>
    </xf>
    <xf numFmtId="0" fontId="6" fillId="4" borderId="36" xfId="4" applyFont="1" applyFill="1" applyBorder="1" applyAlignment="1">
      <alignment horizontal="center" vertical="center"/>
    </xf>
    <xf numFmtId="0" fontId="7" fillId="0" borderId="18" xfId="4" applyFont="1" applyBorder="1" applyAlignment="1">
      <alignment horizontal="center" vertical="center"/>
    </xf>
    <xf numFmtId="0" fontId="7" fillId="0" borderId="19" xfId="5" applyFont="1" applyBorder="1" applyAlignment="1">
      <alignment horizontal="center" vertical="center"/>
    </xf>
    <xf numFmtId="0" fontId="7" fillId="0" borderId="19" xfId="5" applyFont="1" applyBorder="1" applyAlignment="1">
      <alignment horizontal="left" vertical="center" wrapText="1"/>
    </xf>
    <xf numFmtId="4" fontId="7" fillId="0" borderId="19" xfId="6" applyNumberFormat="1" applyFont="1" applyBorder="1" applyAlignment="1">
      <alignment horizontal="center" vertical="center" wrapText="1"/>
    </xf>
    <xf numFmtId="167" fontId="7" fillId="0" borderId="19" xfId="7" applyNumberFormat="1" applyFont="1" applyBorder="1" applyAlignment="1">
      <alignment horizontal="right" vertical="center" wrapText="1"/>
    </xf>
    <xf numFmtId="0" fontId="7" fillId="0" borderId="39" xfId="4" applyFont="1" applyBorder="1" applyAlignment="1">
      <alignment horizontal="center" vertical="center"/>
    </xf>
    <xf numFmtId="0" fontId="7" fillId="0" borderId="28" xfId="4" applyFont="1" applyBorder="1" applyAlignment="1">
      <alignment horizontal="center" vertical="center"/>
    </xf>
    <xf numFmtId="4" fontId="7" fillId="0" borderId="22" xfId="6" applyNumberFormat="1" applyFont="1" applyBorder="1" applyAlignment="1">
      <alignment horizontal="center" vertical="center" wrapText="1"/>
    </xf>
    <xf numFmtId="0" fontId="7" fillId="0" borderId="40" xfId="4" applyFont="1" applyBorder="1" applyAlignment="1">
      <alignment horizontal="center" vertical="center"/>
    </xf>
    <xf numFmtId="0" fontId="7" fillId="0" borderId="22" xfId="5" applyFont="1" applyBorder="1" applyAlignment="1">
      <alignment horizontal="center" vertical="center"/>
    </xf>
    <xf numFmtId="4" fontId="7" fillId="0" borderId="42" xfId="6" applyNumberFormat="1" applyFont="1" applyBorder="1" applyAlignment="1">
      <alignment horizontal="center" vertical="center" wrapText="1"/>
    </xf>
    <xf numFmtId="167" fontId="7" fillId="0" borderId="42" xfId="7" applyNumberFormat="1" applyFont="1" applyBorder="1" applyAlignment="1">
      <alignment horizontal="right" vertical="center" wrapText="1"/>
    </xf>
    <xf numFmtId="0" fontId="7" fillId="0" borderId="19" xfId="4" applyFont="1" applyBorder="1" applyAlignment="1">
      <alignment horizontal="center" vertical="center"/>
    </xf>
    <xf numFmtId="0" fontId="7" fillId="0" borderId="22" xfId="5" applyFont="1" applyBorder="1" applyAlignment="1">
      <alignment horizontal="left" vertical="center" wrapText="1"/>
    </xf>
    <xf numFmtId="167" fontId="7" fillId="0" borderId="22" xfId="7" applyNumberFormat="1" applyFont="1" applyBorder="1" applyAlignment="1">
      <alignment horizontal="right" vertical="center" wrapText="1"/>
    </xf>
    <xf numFmtId="169" fontId="6" fillId="4" borderId="43" xfId="4" applyNumberFormat="1" applyFont="1" applyFill="1" applyBorder="1" applyAlignment="1">
      <alignment vertical="center"/>
    </xf>
    <xf numFmtId="49" fontId="6" fillId="0" borderId="0" xfId="10" applyNumberFormat="1" applyFont="1" applyAlignment="1">
      <alignment horizontal="center" vertical="center"/>
    </xf>
    <xf numFmtId="49" fontId="6" fillId="0" borderId="0" xfId="10" applyNumberFormat="1" applyFont="1" applyAlignment="1">
      <alignment horizontal="right" vertical="center"/>
    </xf>
    <xf numFmtId="170" fontId="6" fillId="0" borderId="0" xfId="10" applyNumberFormat="1" applyFont="1" applyAlignment="1">
      <alignment vertical="center"/>
    </xf>
    <xf numFmtId="0" fontId="7" fillId="0" borderId="0" xfId="11" applyFont="1" applyAlignment="1">
      <alignment horizontal="center"/>
    </xf>
    <xf numFmtId="0" fontId="7" fillId="0" borderId="0" xfId="11" applyFont="1"/>
    <xf numFmtId="172" fontId="7" fillId="0" borderId="45" xfId="12" applyNumberFormat="1" applyFont="1" applyBorder="1" applyAlignment="1">
      <alignment vertical="center"/>
    </xf>
    <xf numFmtId="0" fontId="7" fillId="0" borderId="0" xfId="5" applyFont="1" applyAlignment="1">
      <alignment horizontal="center" vertical="center"/>
    </xf>
    <xf numFmtId="9" fontId="7" fillId="0" borderId="46" xfId="11" applyNumberFormat="1" applyFont="1" applyBorder="1" applyAlignment="1">
      <alignment horizontal="center" vertical="center"/>
    </xf>
    <xf numFmtId="172" fontId="6" fillId="4" borderId="48" xfId="12" applyNumberFormat="1" applyFont="1" applyFill="1" applyBorder="1" applyAlignment="1">
      <alignment vertical="center"/>
    </xf>
    <xf numFmtId="167" fontId="7" fillId="0" borderId="20" xfId="7" applyNumberFormat="1" applyFont="1" applyBorder="1" applyAlignment="1">
      <alignment horizontal="right" vertical="center" wrapText="1"/>
    </xf>
    <xf numFmtId="168" fontId="6" fillId="0" borderId="23" xfId="6" applyNumberFormat="1" applyFont="1" applyBorder="1" applyAlignment="1">
      <alignment horizontal="right" vertical="center"/>
    </xf>
    <xf numFmtId="2" fontId="7" fillId="0" borderId="0" xfId="11" applyNumberFormat="1" applyFont="1" applyAlignment="1">
      <alignment horizontal="center"/>
    </xf>
    <xf numFmtId="172" fontId="7" fillId="0" borderId="0" xfId="12" applyNumberFormat="1" applyFont="1"/>
    <xf numFmtId="39" fontId="6" fillId="0" borderId="0" xfId="12" applyNumberFormat="1" applyFont="1" applyAlignment="1">
      <alignment vertical="center"/>
    </xf>
    <xf numFmtId="0" fontId="6" fillId="0" borderId="50" xfId="13" applyFont="1" applyBorder="1" applyAlignment="1">
      <alignment horizontal="center" vertical="center"/>
    </xf>
    <xf numFmtId="0" fontId="3" fillId="0" borderId="0" xfId="2" applyFont="1" applyAlignment="1">
      <alignment horizontal="center"/>
    </xf>
    <xf numFmtId="0" fontId="9" fillId="0" borderId="0" xfId="2" applyFont="1"/>
    <xf numFmtId="0" fontId="7" fillId="0" borderId="25" xfId="11" applyFont="1" applyBorder="1" applyAlignment="1">
      <alignment horizontal="center" wrapText="1"/>
    </xf>
    <xf numFmtId="4" fontId="7" fillId="2" borderId="28" xfId="6" applyNumberFormat="1" applyFont="1" applyFill="1" applyBorder="1" applyAlignment="1">
      <alignment horizontal="center" vertical="center" wrapText="1"/>
    </xf>
    <xf numFmtId="0" fontId="6" fillId="4" borderId="36" xfId="17" applyFont="1" applyFill="1" applyBorder="1" applyAlignment="1">
      <alignment horizontal="center" vertical="center"/>
    </xf>
    <xf numFmtId="0" fontId="7" fillId="0" borderId="18" xfId="17" applyFont="1" applyBorder="1" applyAlignment="1">
      <alignment horizontal="center" vertical="center"/>
    </xf>
    <xf numFmtId="0" fontId="7" fillId="0" borderId="19" xfId="17" applyFont="1" applyBorder="1" applyAlignment="1">
      <alignment horizontal="center" vertical="center"/>
    </xf>
    <xf numFmtId="0" fontId="7" fillId="0" borderId="39" xfId="17" applyFont="1" applyBorder="1" applyAlignment="1">
      <alignment horizontal="center" vertical="center"/>
    </xf>
    <xf numFmtId="0" fontId="7" fillId="0" borderId="28" xfId="17" applyFont="1" applyBorder="1" applyAlignment="1">
      <alignment horizontal="center" vertical="center"/>
    </xf>
    <xf numFmtId="0" fontId="7" fillId="0" borderId="22" xfId="17" applyFont="1" applyBorder="1" applyAlignment="1">
      <alignment horizontal="center" vertical="center"/>
    </xf>
    <xf numFmtId="0" fontId="7" fillId="0" borderId="42" xfId="17" applyFont="1" applyBorder="1" applyAlignment="1">
      <alignment horizontal="center" vertical="center"/>
    </xf>
    <xf numFmtId="170" fontId="6" fillId="5" borderId="28" xfId="18" applyNumberFormat="1" applyFont="1" applyFill="1" applyBorder="1" applyAlignment="1">
      <alignment horizontal="center" vertical="center"/>
    </xf>
    <xf numFmtId="9" fontId="7" fillId="5" borderId="28" xfId="16" applyFont="1" applyFill="1" applyBorder="1" applyAlignment="1">
      <alignment horizontal="center" vertical="center"/>
    </xf>
    <xf numFmtId="0" fontId="6" fillId="0" borderId="22" xfId="5" applyFont="1" applyBorder="1" applyAlignment="1">
      <alignment horizontal="center" vertical="center" wrapText="1"/>
    </xf>
    <xf numFmtId="0" fontId="7" fillId="0" borderId="28" xfId="17" applyFont="1" applyBorder="1" applyAlignment="1">
      <alignment horizontal="left" vertical="center" wrapText="1"/>
    </xf>
    <xf numFmtId="4" fontId="7" fillId="0" borderId="28" xfId="19" applyNumberFormat="1" applyFont="1" applyBorder="1" applyAlignment="1">
      <alignment horizontal="right" vertical="center" wrapText="1"/>
    </xf>
    <xf numFmtId="167" fontId="7" fillId="0" borderId="28" xfId="20" applyNumberFormat="1" applyFont="1" applyBorder="1" applyAlignment="1">
      <alignment horizontal="right" vertical="center" wrapText="1"/>
    </xf>
    <xf numFmtId="167" fontId="7" fillId="0" borderId="29" xfId="20" applyNumberFormat="1" applyFont="1" applyBorder="1" applyAlignment="1">
      <alignment horizontal="right" vertical="center" wrapText="1"/>
    </xf>
    <xf numFmtId="169" fontId="6" fillId="4" borderId="26" xfId="4" applyNumberFormat="1" applyFont="1" applyFill="1" applyBorder="1" applyAlignment="1">
      <alignment vertical="center"/>
    </xf>
    <xf numFmtId="0" fontId="7" fillId="0" borderId="0" xfId="2" applyFont="1"/>
    <xf numFmtId="0" fontId="7" fillId="0" borderId="4" xfId="2" applyFont="1" applyBorder="1"/>
    <xf numFmtId="0" fontId="7" fillId="0" borderId="6" xfId="2" applyFont="1" applyBorder="1"/>
    <xf numFmtId="0" fontId="7" fillId="2" borderId="0" xfId="2" applyFont="1" applyFill="1"/>
    <xf numFmtId="0" fontId="7" fillId="2" borderId="4" xfId="2" applyFont="1" applyFill="1" applyBorder="1"/>
    <xf numFmtId="0" fontId="7" fillId="2" borderId="6" xfId="2" applyFont="1" applyFill="1" applyBorder="1"/>
    <xf numFmtId="164" fontId="7" fillId="0" borderId="29" xfId="8" applyFont="1" applyBorder="1" applyAlignment="1">
      <alignment horizontal="center" vertical="center" wrapText="1"/>
    </xf>
    <xf numFmtId="164" fontId="7" fillId="0" borderId="20" xfId="8" applyFont="1" applyBorder="1" applyAlignment="1">
      <alignment horizontal="center" vertical="center" wrapText="1"/>
    </xf>
    <xf numFmtId="164" fontId="7" fillId="0" borderId="23" xfId="8" applyFont="1" applyBorder="1" applyAlignment="1">
      <alignment horizontal="center" vertical="center" wrapText="1"/>
    </xf>
    <xf numFmtId="0" fontId="7" fillId="0" borderId="0" xfId="9" applyFont="1"/>
    <xf numFmtId="0" fontId="7" fillId="0" borderId="4" xfId="9" applyFont="1" applyBorder="1"/>
    <xf numFmtId="0" fontId="7" fillId="0" borderId="6" xfId="9" applyFont="1" applyBorder="1"/>
    <xf numFmtId="0" fontId="7" fillId="0" borderId="28" xfId="0" applyFont="1" applyBorder="1" applyAlignment="1" applyProtection="1">
      <alignment horizontal="justify" vertical="center" wrapText="1"/>
      <protection locked="0"/>
    </xf>
    <xf numFmtId="173" fontId="7" fillId="0" borderId="0" xfId="9" applyNumberFormat="1" applyFont="1"/>
    <xf numFmtId="174" fontId="7" fillId="0" borderId="6" xfId="9" applyNumberFormat="1" applyFont="1" applyBorder="1"/>
    <xf numFmtId="169" fontId="7" fillId="0" borderId="0" xfId="9" applyNumberFormat="1" applyFont="1"/>
    <xf numFmtId="175" fontId="7" fillId="0" borderId="6" xfId="9" applyNumberFormat="1" applyFont="1" applyBorder="1"/>
    <xf numFmtId="0" fontId="7" fillId="0" borderId="52" xfId="9" applyFont="1" applyBorder="1"/>
    <xf numFmtId="0" fontId="7" fillId="0" borderId="53" xfId="2" applyFont="1" applyBorder="1" applyAlignment="1">
      <alignment horizontal="center"/>
    </xf>
    <xf numFmtId="0" fontId="7" fillId="0" borderId="53" xfId="2" applyFont="1" applyBorder="1"/>
    <xf numFmtId="176" fontId="7" fillId="0" borderId="53" xfId="1" applyNumberFormat="1" applyFont="1" applyBorder="1"/>
    <xf numFmtId="0" fontId="7" fillId="0" borderId="54" xfId="2" applyFont="1" applyBorder="1"/>
    <xf numFmtId="0" fontId="7" fillId="0" borderId="52" xfId="11" applyFont="1" applyBorder="1"/>
    <xf numFmtId="0" fontId="7" fillId="0" borderId="40" xfId="5" applyFont="1" applyBorder="1" applyAlignment="1">
      <alignment horizontal="center" vertical="center"/>
    </xf>
    <xf numFmtId="0" fontId="7" fillId="0" borderId="40" xfId="5" applyFont="1" applyBorder="1" applyAlignment="1">
      <alignment horizontal="left" vertical="center" wrapText="1"/>
    </xf>
    <xf numFmtId="4" fontId="7" fillId="0" borderId="40" xfId="6" applyNumberFormat="1" applyFont="1" applyBorder="1" applyAlignment="1">
      <alignment horizontal="center" vertical="center" wrapText="1"/>
    </xf>
    <xf numFmtId="167" fontId="7" fillId="0" borderId="40" xfId="7" applyNumberFormat="1" applyFont="1" applyBorder="1" applyAlignment="1">
      <alignment horizontal="right" vertical="center" wrapText="1"/>
    </xf>
    <xf numFmtId="164" fontId="7" fillId="0" borderId="55" xfId="8" applyFont="1" applyBorder="1" applyAlignment="1">
      <alignment horizontal="center" vertical="center" wrapText="1"/>
    </xf>
    <xf numFmtId="0" fontId="7" fillId="0" borderId="21" xfId="17" applyFont="1" applyBorder="1" applyAlignment="1">
      <alignment horizontal="center" vertical="center"/>
    </xf>
    <xf numFmtId="0" fontId="7" fillId="0" borderId="25" xfId="11" applyFont="1" applyBorder="1" applyAlignment="1">
      <alignment horizontal="center" wrapText="1"/>
    </xf>
    <xf numFmtId="9" fontId="7" fillId="2" borderId="28" xfId="16" applyFont="1" applyFill="1" applyBorder="1" applyAlignment="1">
      <alignment horizontal="center" vertical="center"/>
    </xf>
    <xf numFmtId="0" fontId="7" fillId="0" borderId="30" xfId="4" applyFont="1" applyBorder="1" applyAlignment="1">
      <alignment horizontal="left" vertical="center" wrapText="1"/>
    </xf>
    <xf numFmtId="0" fontId="7" fillId="0" borderId="31" xfId="4" applyFont="1" applyBorder="1" applyAlignment="1">
      <alignment horizontal="left" vertical="center" wrapText="1"/>
    </xf>
    <xf numFmtId="0" fontId="7" fillId="0" borderId="32" xfId="4" applyFont="1" applyBorder="1" applyAlignment="1">
      <alignment horizontal="left" vertical="center" wrapText="1"/>
    </xf>
    <xf numFmtId="0" fontId="6" fillId="4" borderId="37" xfId="4" applyFont="1" applyFill="1" applyBorder="1" applyAlignment="1">
      <alignment horizontal="left" vertical="center"/>
    </xf>
    <xf numFmtId="0" fontId="6" fillId="4" borderId="38" xfId="4" applyFont="1" applyFill="1" applyBorder="1" applyAlignment="1">
      <alignment horizontal="left" vertical="center"/>
    </xf>
    <xf numFmtId="0" fontId="6" fillId="4" borderId="25" xfId="4" applyFont="1" applyFill="1" applyBorder="1" applyAlignment="1">
      <alignment horizontal="left" vertical="center"/>
    </xf>
    <xf numFmtId="0" fontId="6" fillId="4" borderId="26" xfId="4" applyFont="1" applyFill="1" applyBorder="1" applyAlignment="1">
      <alignment horizontal="left" vertical="center"/>
    </xf>
    <xf numFmtId="0" fontId="6" fillId="4" borderId="37" xfId="17" applyFont="1" applyFill="1" applyBorder="1" applyAlignment="1">
      <alignment horizontal="left" vertical="center" wrapText="1"/>
    </xf>
    <xf numFmtId="0" fontId="6" fillId="4" borderId="38" xfId="17" applyFont="1" applyFill="1" applyBorder="1" applyAlignment="1">
      <alignment horizontal="left" vertical="center" wrapText="1"/>
    </xf>
    <xf numFmtId="0" fontId="7" fillId="0" borderId="41" xfId="17" applyFont="1" applyBorder="1" applyAlignment="1">
      <alignment horizontal="left" vertical="center" wrapText="1"/>
    </xf>
    <xf numFmtId="0" fontId="7" fillId="0" borderId="33" xfId="17" applyFont="1" applyBorder="1" applyAlignment="1">
      <alignment horizontal="left" vertical="center" wrapText="1"/>
    </xf>
    <xf numFmtId="0" fontId="7" fillId="0" borderId="34" xfId="17" applyFont="1" applyBorder="1" applyAlignment="1">
      <alignment horizontal="left" vertical="center" wrapText="1"/>
    </xf>
    <xf numFmtId="0" fontId="6" fillId="4" borderId="41" xfId="4" applyFont="1" applyFill="1" applyBorder="1" applyAlignment="1">
      <alignment horizontal="right" vertical="center"/>
    </xf>
    <xf numFmtId="0" fontId="6" fillId="4" borderId="33" xfId="4" applyFont="1" applyFill="1" applyBorder="1" applyAlignment="1">
      <alignment horizontal="right" vertical="center"/>
    </xf>
    <xf numFmtId="0" fontId="6" fillId="4" borderId="34" xfId="4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7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0" borderId="8" xfId="3" applyFont="1" applyBorder="1" applyAlignment="1">
      <alignment horizontal="center"/>
    </xf>
    <xf numFmtId="0" fontId="6" fillId="3" borderId="9" xfId="2" applyFont="1" applyFill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3" borderId="12" xfId="2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3" borderId="15" xfId="2" applyFont="1" applyFill="1" applyBorder="1" applyAlignment="1">
      <alignment horizontal="center" vertical="center" wrapText="1"/>
    </xf>
    <xf numFmtId="0" fontId="7" fillId="3" borderId="16" xfId="2" applyFont="1" applyFill="1" applyBorder="1" applyAlignment="1">
      <alignment horizontal="center" vertical="center" wrapText="1"/>
    </xf>
    <xf numFmtId="0" fontId="7" fillId="3" borderId="17" xfId="2" applyFont="1" applyFill="1" applyBorder="1" applyAlignment="1">
      <alignment horizontal="center" vertical="center" wrapText="1"/>
    </xf>
    <xf numFmtId="0" fontId="6" fillId="2" borderId="18" xfId="4" applyFont="1" applyFill="1" applyBorder="1" applyAlignment="1">
      <alignment horizontal="center" vertical="center" wrapText="1"/>
    </xf>
    <xf numFmtId="0" fontId="6" fillId="2" borderId="21" xfId="4" applyFont="1" applyFill="1" applyBorder="1" applyAlignment="1">
      <alignment horizontal="center" vertical="center" wrapText="1"/>
    </xf>
    <xf numFmtId="0" fontId="6" fillId="2" borderId="19" xfId="4" applyFont="1" applyFill="1" applyBorder="1" applyAlignment="1">
      <alignment horizontal="center" vertical="center" wrapText="1"/>
    </xf>
    <xf numFmtId="0" fontId="6" fillId="2" borderId="22" xfId="4" applyFont="1" applyFill="1" applyBorder="1" applyAlignment="1">
      <alignment horizontal="center" vertical="center" wrapText="1"/>
    </xf>
    <xf numFmtId="0" fontId="6" fillId="0" borderId="19" xfId="5" applyFont="1" applyBorder="1" applyAlignment="1">
      <alignment horizontal="center" vertical="center" wrapText="1"/>
    </xf>
    <xf numFmtId="4" fontId="6" fillId="2" borderId="19" xfId="4" applyNumberFormat="1" applyFont="1" applyFill="1" applyBorder="1" applyAlignment="1">
      <alignment horizontal="center" vertical="center" wrapText="1"/>
    </xf>
    <xf numFmtId="4" fontId="6" fillId="2" borderId="22" xfId="4" applyNumberFormat="1" applyFont="1" applyFill="1" applyBorder="1" applyAlignment="1">
      <alignment horizontal="center" vertical="center" wrapText="1"/>
    </xf>
    <xf numFmtId="4" fontId="6" fillId="2" borderId="20" xfId="4" applyNumberFormat="1" applyFont="1" applyFill="1" applyBorder="1" applyAlignment="1">
      <alignment horizontal="center" vertical="center" wrapText="1"/>
    </xf>
    <xf numFmtId="4" fontId="6" fillId="2" borderId="23" xfId="4" applyNumberFormat="1" applyFont="1" applyFill="1" applyBorder="1" applyAlignment="1">
      <alignment horizontal="center" vertical="center" wrapText="1"/>
    </xf>
    <xf numFmtId="0" fontId="7" fillId="0" borderId="51" xfId="13" applyFont="1" applyBorder="1" applyAlignment="1">
      <alignment horizontal="center" vertical="center"/>
    </xf>
    <xf numFmtId="0" fontId="7" fillId="0" borderId="44" xfId="13" applyFont="1" applyBorder="1" applyAlignment="1">
      <alignment horizontal="center" vertical="center"/>
    </xf>
    <xf numFmtId="0" fontId="7" fillId="5" borderId="28" xfId="0" applyFont="1" applyFill="1" applyBorder="1" applyAlignment="1">
      <alignment horizontal="justify" vertical="center" wrapText="1"/>
    </xf>
    <xf numFmtId="3" fontId="6" fillId="5" borderId="28" xfId="3" applyNumberFormat="1" applyFont="1" applyFill="1" applyBorder="1" applyAlignment="1">
      <alignment horizontal="center" vertical="center" wrapText="1"/>
    </xf>
    <xf numFmtId="3" fontId="6" fillId="5" borderId="28" xfId="3" applyNumberFormat="1" applyFont="1" applyFill="1" applyBorder="1" applyAlignment="1">
      <alignment horizontal="center" vertical="center"/>
    </xf>
    <xf numFmtId="0" fontId="7" fillId="5" borderId="28" xfId="3" applyFont="1" applyFill="1" applyBorder="1" applyAlignment="1">
      <alignment horizontal="justify" vertical="center" wrapText="1"/>
    </xf>
    <xf numFmtId="0" fontId="6" fillId="4" borderId="37" xfId="4" applyFont="1" applyFill="1" applyBorder="1" applyAlignment="1">
      <alignment horizontal="left" vertical="center" wrapText="1"/>
    </xf>
    <xf numFmtId="0" fontId="6" fillId="4" borderId="38" xfId="4" applyFont="1" applyFill="1" applyBorder="1" applyAlignment="1">
      <alignment horizontal="left" vertical="center" wrapText="1"/>
    </xf>
    <xf numFmtId="0" fontId="6" fillId="4" borderId="41" xfId="4" applyFont="1" applyFill="1" applyBorder="1" applyAlignment="1">
      <alignment horizontal="center" vertical="center"/>
    </xf>
    <xf numFmtId="0" fontId="6" fillId="4" borderId="33" xfId="4" applyFont="1" applyFill="1" applyBorder="1" applyAlignment="1">
      <alignment horizontal="center" vertical="center"/>
    </xf>
    <xf numFmtId="0" fontId="6" fillId="4" borderId="34" xfId="4" applyFont="1" applyFill="1" applyBorder="1" applyAlignment="1">
      <alignment horizontal="center" vertical="center"/>
    </xf>
    <xf numFmtId="0" fontId="7" fillId="0" borderId="25" xfId="11" applyFont="1" applyBorder="1" applyAlignment="1">
      <alignment horizontal="center" wrapText="1"/>
    </xf>
    <xf numFmtId="0" fontId="6" fillId="0" borderId="47" xfId="11" applyFont="1" applyBorder="1" applyAlignment="1">
      <alignment horizontal="center" vertical="center" wrapText="1"/>
    </xf>
    <xf numFmtId="0" fontId="6" fillId="0" borderId="25" xfId="11" applyFont="1" applyBorder="1" applyAlignment="1">
      <alignment horizontal="center" vertical="center" wrapText="1"/>
    </xf>
    <xf numFmtId="0" fontId="6" fillId="0" borderId="49" xfId="11" applyFont="1" applyBorder="1" applyAlignment="1">
      <alignment horizontal="center" vertical="center" wrapText="1"/>
    </xf>
    <xf numFmtId="0" fontId="6" fillId="4" borderId="25" xfId="4" applyFont="1" applyFill="1" applyBorder="1" applyAlignment="1">
      <alignment horizontal="left" vertical="center" wrapText="1"/>
    </xf>
    <xf numFmtId="0" fontId="6" fillId="4" borderId="26" xfId="4" applyFont="1" applyFill="1" applyBorder="1" applyAlignment="1">
      <alignment horizontal="left" vertical="center" wrapText="1"/>
    </xf>
    <xf numFmtId="0" fontId="6" fillId="0" borderId="21" xfId="11" applyFont="1" applyBorder="1" applyAlignment="1">
      <alignment horizontal="center" vertical="center" wrapText="1"/>
    </xf>
    <xf numFmtId="0" fontId="6" fillId="0" borderId="22" xfId="11" applyFont="1" applyBorder="1" applyAlignment="1">
      <alignment horizontal="center" vertical="center" wrapText="1"/>
    </xf>
    <xf numFmtId="0" fontId="6" fillId="0" borderId="23" xfId="11" applyFont="1" applyBorder="1" applyAlignment="1">
      <alignment horizontal="center" vertical="center" wrapText="1"/>
    </xf>
    <xf numFmtId="0" fontId="6" fillId="4" borderId="47" xfId="11" applyFont="1" applyFill="1" applyBorder="1" applyAlignment="1">
      <alignment horizontal="center" vertical="center" wrapText="1"/>
    </xf>
    <xf numFmtId="0" fontId="6" fillId="4" borderId="25" xfId="11" applyFont="1" applyFill="1" applyBorder="1" applyAlignment="1">
      <alignment horizontal="center" vertical="center" wrapText="1"/>
    </xf>
    <xf numFmtId="0" fontId="7" fillId="5" borderId="28" xfId="3" applyFont="1" applyFill="1" applyBorder="1" applyAlignment="1">
      <alignment vertical="center" wrapText="1"/>
    </xf>
    <xf numFmtId="0" fontId="6" fillId="5" borderId="28" xfId="3" applyFont="1" applyFill="1" applyBorder="1" applyAlignment="1">
      <alignment horizontal="center" vertical="center" wrapText="1"/>
    </xf>
    <xf numFmtId="0" fontId="6" fillId="5" borderId="28" xfId="3" applyFont="1" applyFill="1" applyBorder="1" applyAlignment="1">
      <alignment horizontal="center" vertical="center"/>
    </xf>
  </cellXfs>
  <cellStyles count="22">
    <cellStyle name="Millares" xfId="1" builtinId="3"/>
    <cellStyle name="Millares 2" xfId="6"/>
    <cellStyle name="Millares 2 2 2" xfId="19"/>
    <cellStyle name="Millares 2 6" xfId="21"/>
    <cellStyle name="Millares_FORMULARIO 4 - M-OFERENTE PPTA ECONOMICA" xfId="18"/>
    <cellStyle name="Moneda 2" xfId="7"/>
    <cellStyle name="Moneda 2 13" xfId="20"/>
    <cellStyle name="Moneda 2 2 2 2 2" xfId="12"/>
    <cellStyle name="Moneda 5" xfId="8"/>
    <cellStyle name="Normal" xfId="0" builtinId="0"/>
    <cellStyle name="Normal 2" xfId="4"/>
    <cellStyle name="Normal 2 10 2 2" xfId="17"/>
    <cellStyle name="Normal 2 10 3" xfId="5"/>
    <cellStyle name="Normal 2 2" xfId="13"/>
    <cellStyle name="Normal 2 2 2" xfId="14"/>
    <cellStyle name="Normal 3" xfId="2"/>
    <cellStyle name="Normal 3 11" xfId="3"/>
    <cellStyle name="Normal 3 11 2" xfId="15"/>
    <cellStyle name="Normal 3 2" xfId="9"/>
    <cellStyle name="Normal 3 2 2" xfId="11"/>
    <cellStyle name="Normal_PTO OFICIAL PREPLIEGO (CORREGIDO) 2" xfId="10"/>
    <cellStyle name="Porcentaje" xfId="1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tabSelected="1" topLeftCell="A78" zoomScale="70" zoomScaleNormal="70" workbookViewId="0">
      <selection activeCell="G84" sqref="G84"/>
    </sheetView>
  </sheetViews>
  <sheetFormatPr baseColWidth="10" defaultColWidth="11.42578125" defaultRowHeight="16.5" x14ac:dyDescent="0.3"/>
  <cols>
    <col min="1" max="2" width="3.42578125" style="3" customWidth="1"/>
    <col min="3" max="3" width="8.42578125" style="52" customWidth="1"/>
    <col min="4" max="4" width="11.28515625" style="3" customWidth="1"/>
    <col min="5" max="5" width="16.140625" style="52" customWidth="1"/>
    <col min="6" max="6" width="17.5703125" style="3" customWidth="1"/>
    <col min="7" max="7" width="64.7109375" style="3" customWidth="1"/>
    <col min="8" max="8" width="8.7109375" style="3" customWidth="1"/>
    <col min="9" max="9" width="15.42578125" style="52" customWidth="1"/>
    <col min="10" max="10" width="19.7109375" style="3" customWidth="1"/>
    <col min="11" max="11" width="33.5703125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2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6"/>
      <c r="E2" s="5"/>
      <c r="F2" s="6"/>
      <c r="G2" s="6"/>
      <c r="H2" s="6"/>
      <c r="I2" s="5"/>
      <c r="J2" s="6"/>
      <c r="K2" s="6"/>
      <c r="L2" s="7"/>
      <c r="M2" s="1"/>
    </row>
    <row r="3" spans="1:13" x14ac:dyDescent="0.3">
      <c r="A3" s="1"/>
      <c r="B3" s="8"/>
      <c r="C3" s="9" t="s">
        <v>0</v>
      </c>
      <c r="D3" s="10" t="s">
        <v>1</v>
      </c>
      <c r="E3" s="11" t="s">
        <v>2</v>
      </c>
      <c r="F3" s="10">
        <v>2</v>
      </c>
      <c r="G3" s="1"/>
      <c r="H3" s="1"/>
      <c r="I3" s="2"/>
      <c r="J3" s="1"/>
      <c r="K3" s="1"/>
      <c r="L3" s="12"/>
      <c r="M3" s="1"/>
    </row>
    <row r="4" spans="1:13" s="71" customFormat="1" ht="15" x14ac:dyDescent="0.2">
      <c r="B4" s="72"/>
      <c r="C4" s="117" t="s">
        <v>3</v>
      </c>
      <c r="D4" s="118"/>
      <c r="E4" s="118"/>
      <c r="F4" s="118"/>
      <c r="G4" s="118"/>
      <c r="H4" s="118"/>
      <c r="I4" s="118"/>
      <c r="J4" s="118"/>
      <c r="K4" s="119"/>
      <c r="L4" s="73"/>
    </row>
    <row r="5" spans="1:13" s="71" customFormat="1" ht="15" x14ac:dyDescent="0.25">
      <c r="B5" s="72"/>
      <c r="C5" s="120" t="s">
        <v>46</v>
      </c>
      <c r="D5" s="121"/>
      <c r="E5" s="121"/>
      <c r="F5" s="121"/>
      <c r="G5" s="121"/>
      <c r="H5" s="121"/>
      <c r="I5" s="121"/>
      <c r="J5" s="121"/>
      <c r="K5" s="122"/>
      <c r="L5" s="73"/>
    </row>
    <row r="6" spans="1:13" s="74" customFormat="1" ht="16.5" customHeight="1" x14ac:dyDescent="0.2">
      <c r="B6" s="75"/>
      <c r="C6" s="123" t="s">
        <v>94</v>
      </c>
      <c r="D6" s="124"/>
      <c r="E6" s="124"/>
      <c r="F6" s="124"/>
      <c r="G6" s="124"/>
      <c r="H6" s="124"/>
      <c r="I6" s="124"/>
      <c r="J6" s="124"/>
      <c r="K6" s="125"/>
      <c r="L6" s="76"/>
    </row>
    <row r="7" spans="1:13" s="71" customFormat="1" ht="33.75" customHeight="1" x14ac:dyDescent="0.2">
      <c r="B7" s="72"/>
      <c r="C7" s="126"/>
      <c r="D7" s="127"/>
      <c r="E7" s="127"/>
      <c r="F7" s="127"/>
      <c r="G7" s="127"/>
      <c r="H7" s="127"/>
      <c r="I7" s="127"/>
      <c r="J7" s="127"/>
      <c r="K7" s="128"/>
      <c r="L7" s="73"/>
    </row>
    <row r="8" spans="1:13" s="71" customFormat="1" ht="34.5" customHeight="1" thickBot="1" x14ac:dyDescent="0.25">
      <c r="B8" s="72"/>
      <c r="C8" s="129" t="s">
        <v>93</v>
      </c>
      <c r="D8" s="130"/>
      <c r="E8" s="130"/>
      <c r="F8" s="130"/>
      <c r="G8" s="130"/>
      <c r="H8" s="130"/>
      <c r="I8" s="130"/>
      <c r="J8" s="130"/>
      <c r="K8" s="131"/>
      <c r="L8" s="73"/>
    </row>
    <row r="9" spans="1:13" s="71" customFormat="1" ht="30" customHeight="1" x14ac:dyDescent="0.2">
      <c r="B9" s="72"/>
      <c r="C9" s="132" t="s">
        <v>4</v>
      </c>
      <c r="D9" s="134" t="s">
        <v>5</v>
      </c>
      <c r="E9" s="136" t="s">
        <v>6</v>
      </c>
      <c r="F9" s="136"/>
      <c r="G9" s="132" t="s">
        <v>7</v>
      </c>
      <c r="H9" s="134" t="s">
        <v>8</v>
      </c>
      <c r="I9" s="134" t="s">
        <v>9</v>
      </c>
      <c r="J9" s="137" t="s">
        <v>10</v>
      </c>
      <c r="K9" s="139" t="s">
        <v>11</v>
      </c>
      <c r="L9" s="73"/>
    </row>
    <row r="10" spans="1:13" s="71" customFormat="1" ht="30" customHeight="1" thickBot="1" x14ac:dyDescent="0.25">
      <c r="B10" s="72"/>
      <c r="C10" s="133"/>
      <c r="D10" s="135"/>
      <c r="E10" s="65" t="s">
        <v>12</v>
      </c>
      <c r="F10" s="65" t="s">
        <v>13</v>
      </c>
      <c r="G10" s="133"/>
      <c r="H10" s="135"/>
      <c r="I10" s="135"/>
      <c r="J10" s="138"/>
      <c r="K10" s="140"/>
      <c r="L10" s="73"/>
    </row>
    <row r="11" spans="1:13" s="71" customFormat="1" ht="30" customHeight="1" thickBot="1" x14ac:dyDescent="0.25">
      <c r="B11" s="72"/>
      <c r="C11" s="13">
        <v>1</v>
      </c>
      <c r="D11" s="107" t="s">
        <v>14</v>
      </c>
      <c r="E11" s="107"/>
      <c r="F11" s="107"/>
      <c r="G11" s="107"/>
      <c r="H11" s="107"/>
      <c r="I11" s="107"/>
      <c r="J11" s="107"/>
      <c r="K11" s="108"/>
      <c r="L11" s="73"/>
    </row>
    <row r="12" spans="1:13" s="71" customFormat="1" ht="37.5" customHeight="1" x14ac:dyDescent="0.2">
      <c r="B12" s="72"/>
      <c r="C12" s="14">
        <v>1</v>
      </c>
      <c r="D12" s="15">
        <f>+F12</f>
        <v>1.1000000000000001</v>
      </c>
      <c r="E12" s="15"/>
      <c r="F12" s="15">
        <v>1.1000000000000001</v>
      </c>
      <c r="G12" s="16" t="s">
        <v>60</v>
      </c>
      <c r="H12" s="15" t="s">
        <v>22</v>
      </c>
      <c r="I12" s="55">
        <v>3450000</v>
      </c>
      <c r="J12" s="18">
        <v>117</v>
      </c>
      <c r="K12" s="77">
        <v>403650000</v>
      </c>
      <c r="L12" s="73"/>
    </row>
    <row r="13" spans="1:13" s="71" customFormat="1" ht="30" customHeight="1" thickBot="1" x14ac:dyDescent="0.25">
      <c r="B13" s="72"/>
      <c r="C13" s="102" t="s">
        <v>15</v>
      </c>
      <c r="D13" s="103"/>
      <c r="E13" s="103"/>
      <c r="F13" s="103"/>
      <c r="G13" s="103"/>
      <c r="H13" s="103"/>
      <c r="I13" s="103"/>
      <c r="J13" s="104"/>
      <c r="K13" s="19">
        <f>SUM(K12)</f>
        <v>403650000</v>
      </c>
      <c r="L13" s="73"/>
    </row>
    <row r="14" spans="1:13" s="71" customFormat="1" ht="30" customHeight="1" thickBot="1" x14ac:dyDescent="0.25">
      <c r="B14" s="72"/>
      <c r="C14" s="20">
        <v>2</v>
      </c>
      <c r="D14" s="105" t="s">
        <v>16</v>
      </c>
      <c r="E14" s="105"/>
      <c r="F14" s="105"/>
      <c r="G14" s="105"/>
      <c r="H14" s="105"/>
      <c r="I14" s="105"/>
      <c r="J14" s="105"/>
      <c r="K14" s="106"/>
      <c r="L14" s="73"/>
    </row>
    <row r="15" spans="1:13" s="71" customFormat="1" ht="69.75" customHeight="1" x14ac:dyDescent="0.2">
      <c r="B15" s="72"/>
      <c r="C15" s="21">
        <f>+C12+1</f>
        <v>2</v>
      </c>
      <c r="D15" s="15">
        <f>+F15</f>
        <v>2.1</v>
      </c>
      <c r="E15" s="22"/>
      <c r="F15" s="22">
        <v>2.1</v>
      </c>
      <c r="G15" s="23" t="s">
        <v>27</v>
      </c>
      <c r="H15" s="22" t="s">
        <v>61</v>
      </c>
      <c r="I15" s="24">
        <v>100</v>
      </c>
      <c r="J15" s="25">
        <v>48707</v>
      </c>
      <c r="K15" s="78">
        <v>4870700</v>
      </c>
      <c r="L15" s="73"/>
    </row>
    <row r="16" spans="1:13" s="71" customFormat="1" ht="69.75" customHeight="1" x14ac:dyDescent="0.2">
      <c r="B16" s="72"/>
      <c r="C16" s="14">
        <f>+C15+1</f>
        <v>3</v>
      </c>
      <c r="D16" s="15">
        <f>+F16</f>
        <v>2.2000000000000002</v>
      </c>
      <c r="E16" s="94"/>
      <c r="F16" s="94">
        <v>2.2000000000000002</v>
      </c>
      <c r="G16" s="95" t="s">
        <v>28</v>
      </c>
      <c r="H16" s="94" t="s">
        <v>62</v>
      </c>
      <c r="I16" s="96">
        <v>5798</v>
      </c>
      <c r="J16" s="97">
        <v>12709</v>
      </c>
      <c r="K16" s="98">
        <v>73686782</v>
      </c>
      <c r="L16" s="73"/>
    </row>
    <row r="17" spans="2:12" s="71" customFormat="1" ht="43.5" customHeight="1" thickBot="1" x14ac:dyDescent="0.25">
      <c r="B17" s="72"/>
      <c r="C17" s="102" t="s">
        <v>15</v>
      </c>
      <c r="D17" s="103"/>
      <c r="E17" s="103"/>
      <c r="F17" s="103"/>
      <c r="G17" s="103"/>
      <c r="H17" s="103"/>
      <c r="I17" s="103"/>
      <c r="J17" s="104"/>
      <c r="K17" s="19">
        <f>SUM(K15:K16)</f>
        <v>78557482</v>
      </c>
      <c r="L17" s="73"/>
    </row>
    <row r="18" spans="2:12" s="71" customFormat="1" ht="69.75" customHeight="1" thickBot="1" x14ac:dyDescent="0.25">
      <c r="B18" s="72"/>
      <c r="C18" s="13">
        <v>3</v>
      </c>
      <c r="D18" s="107" t="s">
        <v>17</v>
      </c>
      <c r="E18" s="107"/>
      <c r="F18" s="107"/>
      <c r="G18" s="107"/>
      <c r="H18" s="107"/>
      <c r="I18" s="107"/>
      <c r="J18" s="107"/>
      <c r="K18" s="108"/>
      <c r="L18" s="73"/>
    </row>
    <row r="19" spans="2:12" s="71" customFormat="1" ht="41.25" customHeight="1" x14ac:dyDescent="0.2">
      <c r="B19" s="72"/>
      <c r="C19" s="26">
        <f>C16+1</f>
        <v>4</v>
      </c>
      <c r="D19" s="15">
        <f>+F19</f>
        <v>3.1</v>
      </c>
      <c r="E19" s="27"/>
      <c r="F19" s="15">
        <v>3.1</v>
      </c>
      <c r="G19" s="16" t="s">
        <v>63</v>
      </c>
      <c r="H19" s="15" t="s">
        <v>62</v>
      </c>
      <c r="I19" s="17">
        <v>150</v>
      </c>
      <c r="J19" s="18">
        <v>80780</v>
      </c>
      <c r="K19" s="77">
        <v>12117000</v>
      </c>
      <c r="L19" s="73"/>
    </row>
    <row r="20" spans="2:12" s="71" customFormat="1" ht="30" customHeight="1" thickBot="1" x14ac:dyDescent="0.25">
      <c r="B20" s="72"/>
      <c r="C20" s="102" t="s">
        <v>15</v>
      </c>
      <c r="D20" s="103"/>
      <c r="E20" s="103"/>
      <c r="F20" s="103"/>
      <c r="G20" s="103"/>
      <c r="H20" s="103"/>
      <c r="I20" s="103"/>
      <c r="J20" s="104"/>
      <c r="K20" s="19">
        <f>SUM(K19:K19)</f>
        <v>12117000</v>
      </c>
      <c r="L20" s="73"/>
    </row>
    <row r="21" spans="2:12" s="71" customFormat="1" ht="30" customHeight="1" thickBot="1" x14ac:dyDescent="0.25">
      <c r="B21" s="72"/>
      <c r="C21" s="13">
        <v>4</v>
      </c>
      <c r="D21" s="105" t="s">
        <v>64</v>
      </c>
      <c r="E21" s="105"/>
      <c r="F21" s="105"/>
      <c r="G21" s="107"/>
      <c r="H21" s="107"/>
      <c r="I21" s="107"/>
      <c r="J21" s="107"/>
      <c r="K21" s="108"/>
      <c r="L21" s="73"/>
    </row>
    <row r="22" spans="2:12" s="71" customFormat="1" ht="60" customHeight="1" x14ac:dyDescent="0.2">
      <c r="B22" s="72"/>
      <c r="C22" s="26">
        <f>+C19+1</f>
        <v>5</v>
      </c>
      <c r="D22" s="15">
        <f>+F22</f>
        <v>4.0999999999999996</v>
      </c>
      <c r="E22" s="27"/>
      <c r="F22" s="60">
        <v>4.0999999999999996</v>
      </c>
      <c r="G22" s="66" t="s">
        <v>65</v>
      </c>
      <c r="H22" s="60" t="s">
        <v>62</v>
      </c>
      <c r="I22" s="67">
        <v>15000</v>
      </c>
      <c r="J22" s="68">
        <v>5577</v>
      </c>
      <c r="K22" s="69">
        <v>83655000</v>
      </c>
      <c r="L22" s="73"/>
    </row>
    <row r="23" spans="2:12" s="71" customFormat="1" ht="45.75" customHeight="1" x14ac:dyDescent="0.2">
      <c r="B23" s="72"/>
      <c r="C23" s="26">
        <f>+C22+1</f>
        <v>6</v>
      </c>
      <c r="D23" s="15">
        <f>+F23</f>
        <v>4.1999999999999993</v>
      </c>
      <c r="E23" s="27"/>
      <c r="F23" s="60">
        <v>4.1999999999999993</v>
      </c>
      <c r="G23" s="66" t="s">
        <v>66</v>
      </c>
      <c r="H23" s="60" t="s">
        <v>22</v>
      </c>
      <c r="I23" s="67">
        <v>4000</v>
      </c>
      <c r="J23" s="68">
        <v>50344</v>
      </c>
      <c r="K23" s="69">
        <v>201376000</v>
      </c>
      <c r="L23" s="73"/>
    </row>
    <row r="24" spans="2:12" s="71" customFormat="1" ht="30" customHeight="1" thickBot="1" x14ac:dyDescent="0.25">
      <c r="B24" s="72"/>
      <c r="C24" s="102" t="s">
        <v>15</v>
      </c>
      <c r="D24" s="103"/>
      <c r="E24" s="103"/>
      <c r="F24" s="103"/>
      <c r="G24" s="103"/>
      <c r="H24" s="103"/>
      <c r="I24" s="103"/>
      <c r="J24" s="104"/>
      <c r="K24" s="19">
        <f>SUM(K22:K23)</f>
        <v>285031000</v>
      </c>
      <c r="L24" s="73"/>
    </row>
    <row r="25" spans="2:12" s="71" customFormat="1" ht="30" customHeight="1" x14ac:dyDescent="0.2">
      <c r="B25" s="72"/>
      <c r="C25" s="20">
        <v>5</v>
      </c>
      <c r="D25" s="105" t="s">
        <v>18</v>
      </c>
      <c r="E25" s="105"/>
      <c r="F25" s="105"/>
      <c r="G25" s="105"/>
      <c r="H25" s="105"/>
      <c r="I25" s="105"/>
      <c r="J25" s="105"/>
      <c r="K25" s="106"/>
      <c r="L25" s="73"/>
    </row>
    <row r="26" spans="2:12" s="71" customFormat="1" ht="66" customHeight="1" x14ac:dyDescent="0.2">
      <c r="B26" s="72"/>
      <c r="C26" s="14">
        <f>+C23+1</f>
        <v>7</v>
      </c>
      <c r="D26" s="15">
        <f>+F26</f>
        <v>5.0999999999999996</v>
      </c>
      <c r="E26" s="15"/>
      <c r="F26" s="15">
        <v>5.0999999999999996</v>
      </c>
      <c r="G26" s="16" t="s">
        <v>67</v>
      </c>
      <c r="H26" s="15" t="s">
        <v>29</v>
      </c>
      <c r="I26" s="17">
        <v>1</v>
      </c>
      <c r="J26" s="18">
        <v>244093</v>
      </c>
      <c r="K26" s="77">
        <v>244093</v>
      </c>
      <c r="L26" s="73"/>
    </row>
    <row r="27" spans="2:12" s="71" customFormat="1" ht="66" customHeight="1" x14ac:dyDescent="0.2">
      <c r="B27" s="72"/>
      <c r="C27" s="14">
        <f t="shared" ref="C27:C33" si="0">+C26+1</f>
        <v>8</v>
      </c>
      <c r="D27" s="15">
        <f t="shared" ref="D27:D33" si="1">+F27</f>
        <v>5.1999999999999993</v>
      </c>
      <c r="E27" s="15"/>
      <c r="F27" s="15">
        <v>5.1999999999999993</v>
      </c>
      <c r="G27" s="16" t="s">
        <v>33</v>
      </c>
      <c r="H27" s="15" t="s">
        <v>29</v>
      </c>
      <c r="I27" s="17">
        <v>1</v>
      </c>
      <c r="J27" s="18">
        <v>656027</v>
      </c>
      <c r="K27" s="77">
        <v>656027</v>
      </c>
      <c r="L27" s="73"/>
    </row>
    <row r="28" spans="2:12" s="71" customFormat="1" ht="45" customHeight="1" x14ac:dyDescent="0.2">
      <c r="B28" s="72"/>
      <c r="C28" s="14">
        <f t="shared" si="0"/>
        <v>9</v>
      </c>
      <c r="D28" s="15">
        <f t="shared" si="1"/>
        <v>5.2999999999999989</v>
      </c>
      <c r="E28" s="29"/>
      <c r="F28" s="15">
        <v>5.2999999999999989</v>
      </c>
      <c r="G28" s="16" t="s">
        <v>68</v>
      </c>
      <c r="H28" s="15" t="s">
        <v>29</v>
      </c>
      <c r="I28" s="17">
        <v>1</v>
      </c>
      <c r="J28" s="18">
        <v>5496658</v>
      </c>
      <c r="K28" s="77">
        <v>5496658</v>
      </c>
      <c r="L28" s="73"/>
    </row>
    <row r="29" spans="2:12" s="71" customFormat="1" ht="45" customHeight="1" x14ac:dyDescent="0.2">
      <c r="B29" s="72"/>
      <c r="C29" s="14">
        <f t="shared" si="0"/>
        <v>10</v>
      </c>
      <c r="D29" s="15">
        <f t="shared" si="1"/>
        <v>5.3999999999999986</v>
      </c>
      <c r="E29" s="15"/>
      <c r="F29" s="15">
        <v>5.3999999999999986</v>
      </c>
      <c r="G29" s="16" t="s">
        <v>69</v>
      </c>
      <c r="H29" s="15" t="s">
        <v>31</v>
      </c>
      <c r="I29" s="17">
        <v>1</v>
      </c>
      <c r="J29" s="18">
        <v>5042</v>
      </c>
      <c r="K29" s="77">
        <v>5042</v>
      </c>
      <c r="L29" s="73"/>
    </row>
    <row r="30" spans="2:12" s="71" customFormat="1" ht="45" customHeight="1" x14ac:dyDescent="0.2">
      <c r="B30" s="72"/>
      <c r="C30" s="14">
        <f t="shared" si="0"/>
        <v>11</v>
      </c>
      <c r="D30" s="15">
        <f t="shared" si="1"/>
        <v>5.4999999999999982</v>
      </c>
      <c r="E30" s="15"/>
      <c r="F30" s="15">
        <v>5.4999999999999982</v>
      </c>
      <c r="G30" s="16" t="s">
        <v>70</v>
      </c>
      <c r="H30" s="15" t="s">
        <v>29</v>
      </c>
      <c r="I30" s="17">
        <v>1</v>
      </c>
      <c r="J30" s="18">
        <v>1109955</v>
      </c>
      <c r="K30" s="77">
        <v>1109955</v>
      </c>
      <c r="L30" s="73"/>
    </row>
    <row r="31" spans="2:12" s="71" customFormat="1" ht="47.25" customHeight="1" x14ac:dyDescent="0.2">
      <c r="B31" s="72"/>
      <c r="C31" s="14">
        <f t="shared" si="0"/>
        <v>12</v>
      </c>
      <c r="D31" s="15">
        <f t="shared" si="1"/>
        <v>5.5999999999999979</v>
      </c>
      <c r="E31" s="27"/>
      <c r="F31" s="15">
        <v>5.5999999999999979</v>
      </c>
      <c r="G31" s="16" t="s">
        <v>32</v>
      </c>
      <c r="H31" s="15" t="s">
        <v>29</v>
      </c>
      <c r="I31" s="17">
        <v>1</v>
      </c>
      <c r="J31" s="18">
        <v>716024</v>
      </c>
      <c r="K31" s="77">
        <v>716024</v>
      </c>
      <c r="L31" s="73"/>
    </row>
    <row r="32" spans="2:12" s="71" customFormat="1" ht="51" customHeight="1" x14ac:dyDescent="0.2">
      <c r="B32" s="72"/>
      <c r="C32" s="14">
        <f t="shared" si="0"/>
        <v>13</v>
      </c>
      <c r="D32" s="15">
        <f t="shared" si="1"/>
        <v>5.6999999999999975</v>
      </c>
      <c r="E32" s="27"/>
      <c r="F32" s="15">
        <v>5.6999999999999975</v>
      </c>
      <c r="G32" s="16" t="s">
        <v>34</v>
      </c>
      <c r="H32" s="15" t="s">
        <v>62</v>
      </c>
      <c r="I32" s="17">
        <v>100</v>
      </c>
      <c r="J32" s="18">
        <v>4361</v>
      </c>
      <c r="K32" s="77">
        <v>436100</v>
      </c>
      <c r="L32" s="73"/>
    </row>
    <row r="33" spans="2:12" s="71" customFormat="1" ht="43.5" customHeight="1" x14ac:dyDescent="0.2">
      <c r="B33" s="72"/>
      <c r="C33" s="14">
        <f t="shared" si="0"/>
        <v>14</v>
      </c>
      <c r="D33" s="15">
        <f t="shared" si="1"/>
        <v>5.7999999999999972</v>
      </c>
      <c r="E33" s="27"/>
      <c r="F33" s="15">
        <v>5.7999999999999972</v>
      </c>
      <c r="G33" s="16" t="s">
        <v>35</v>
      </c>
      <c r="H33" s="15" t="s">
        <v>62</v>
      </c>
      <c r="I33" s="17">
        <v>300</v>
      </c>
      <c r="J33" s="18">
        <v>5104</v>
      </c>
      <c r="K33" s="77">
        <v>1531200</v>
      </c>
      <c r="L33" s="73"/>
    </row>
    <row r="34" spans="2:12" s="71" customFormat="1" ht="43.5" customHeight="1" thickBot="1" x14ac:dyDescent="0.25">
      <c r="B34" s="72"/>
      <c r="C34" s="102" t="s">
        <v>15</v>
      </c>
      <c r="D34" s="103"/>
      <c r="E34" s="103"/>
      <c r="F34" s="103"/>
      <c r="G34" s="103"/>
      <c r="H34" s="103"/>
      <c r="I34" s="103"/>
      <c r="J34" s="104"/>
      <c r="K34" s="19">
        <f>SUM(K26:K33)</f>
        <v>10195099</v>
      </c>
      <c r="L34" s="73"/>
    </row>
    <row r="35" spans="2:12" s="71" customFormat="1" ht="43.5" customHeight="1" x14ac:dyDescent="0.2">
      <c r="B35" s="72"/>
      <c r="C35" s="20">
        <v>6</v>
      </c>
      <c r="D35" s="105" t="s">
        <v>91</v>
      </c>
      <c r="E35" s="105"/>
      <c r="F35" s="105"/>
      <c r="G35" s="105"/>
      <c r="H35" s="105"/>
      <c r="I35" s="105"/>
      <c r="J35" s="105"/>
      <c r="K35" s="106"/>
      <c r="L35" s="73"/>
    </row>
    <row r="36" spans="2:12" s="71" customFormat="1" ht="43.5" customHeight="1" x14ac:dyDescent="0.2">
      <c r="B36" s="72"/>
      <c r="C36" s="14">
        <f>+C33+1</f>
        <v>15</v>
      </c>
      <c r="D36" s="15">
        <f>+F36</f>
        <v>6.1</v>
      </c>
      <c r="E36" s="15"/>
      <c r="F36" s="15">
        <v>6.1</v>
      </c>
      <c r="G36" s="16" t="s">
        <v>36</v>
      </c>
      <c r="H36" s="15" t="s">
        <v>22</v>
      </c>
      <c r="I36" s="17">
        <v>1</v>
      </c>
      <c r="J36" s="18">
        <v>28406</v>
      </c>
      <c r="K36" s="77">
        <v>28406</v>
      </c>
      <c r="L36" s="73"/>
    </row>
    <row r="37" spans="2:12" s="71" customFormat="1" ht="43.5" customHeight="1" x14ac:dyDescent="0.2">
      <c r="B37" s="72"/>
      <c r="C37" s="14">
        <f>+C36+1</f>
        <v>16</v>
      </c>
      <c r="D37" s="15">
        <f t="shared" ref="D37" si="2">+F37</f>
        <v>6.1999999999999993</v>
      </c>
      <c r="E37" s="15"/>
      <c r="F37" s="15">
        <v>6.1999999999999993</v>
      </c>
      <c r="G37" s="16" t="s">
        <v>37</v>
      </c>
      <c r="H37" s="15" t="s">
        <v>22</v>
      </c>
      <c r="I37" s="17">
        <v>1</v>
      </c>
      <c r="J37" s="18">
        <v>196</v>
      </c>
      <c r="K37" s="77">
        <v>196</v>
      </c>
      <c r="L37" s="73"/>
    </row>
    <row r="38" spans="2:12" s="71" customFormat="1" ht="43.5" customHeight="1" thickBot="1" x14ac:dyDescent="0.25">
      <c r="B38" s="72"/>
      <c r="C38" s="102" t="s">
        <v>15</v>
      </c>
      <c r="D38" s="103"/>
      <c r="E38" s="103"/>
      <c r="F38" s="103"/>
      <c r="G38" s="103"/>
      <c r="H38" s="103"/>
      <c r="I38" s="103"/>
      <c r="J38" s="104"/>
      <c r="K38" s="19">
        <f>SUM(K36:K37)</f>
        <v>28602</v>
      </c>
      <c r="L38" s="73"/>
    </row>
    <row r="39" spans="2:12" s="71" customFormat="1" ht="43.5" customHeight="1" x14ac:dyDescent="0.2">
      <c r="B39" s="72"/>
      <c r="C39" s="20">
        <f>+C35+1</f>
        <v>7</v>
      </c>
      <c r="D39" s="105" t="s">
        <v>92</v>
      </c>
      <c r="E39" s="105"/>
      <c r="F39" s="105"/>
      <c r="G39" s="105"/>
      <c r="H39" s="105"/>
      <c r="I39" s="105"/>
      <c r="J39" s="105"/>
      <c r="K39" s="106"/>
      <c r="L39" s="73"/>
    </row>
    <row r="40" spans="2:12" s="71" customFormat="1" ht="43.5" customHeight="1" x14ac:dyDescent="0.2">
      <c r="B40" s="72"/>
      <c r="C40" s="14">
        <f>+C37+1</f>
        <v>17</v>
      </c>
      <c r="D40" s="15">
        <f>+F40</f>
        <v>7.1</v>
      </c>
      <c r="E40" s="15"/>
      <c r="F40" s="15">
        <v>7.1</v>
      </c>
      <c r="G40" s="16" t="s">
        <v>71</v>
      </c>
      <c r="H40" s="15" t="s">
        <v>22</v>
      </c>
      <c r="I40" s="17">
        <v>1</v>
      </c>
      <c r="J40" s="18">
        <v>31638</v>
      </c>
      <c r="K40" s="77">
        <v>31638</v>
      </c>
      <c r="L40" s="73"/>
    </row>
    <row r="41" spans="2:12" s="71" customFormat="1" ht="43.5" customHeight="1" x14ac:dyDescent="0.2">
      <c r="B41" s="72"/>
      <c r="C41" s="14">
        <f>+C40+1</f>
        <v>18</v>
      </c>
      <c r="D41" s="15">
        <f t="shared" ref="D41:D48" si="3">+F41</f>
        <v>7.1999999999999993</v>
      </c>
      <c r="E41" s="15"/>
      <c r="F41" s="15">
        <v>7.1999999999999993</v>
      </c>
      <c r="G41" s="16" t="s">
        <v>72</v>
      </c>
      <c r="H41" s="15" t="s">
        <v>22</v>
      </c>
      <c r="I41" s="17">
        <v>1</v>
      </c>
      <c r="J41" s="18">
        <v>35593</v>
      </c>
      <c r="K41" s="77">
        <v>35593</v>
      </c>
      <c r="L41" s="73"/>
    </row>
    <row r="42" spans="2:12" s="71" customFormat="1" ht="43.5" customHeight="1" x14ac:dyDescent="0.2">
      <c r="B42" s="72"/>
      <c r="C42" s="14">
        <f t="shared" ref="C42:C48" si="4">+C41+1</f>
        <v>19</v>
      </c>
      <c r="D42" s="15">
        <f t="shared" si="3"/>
        <v>7.2999999999999989</v>
      </c>
      <c r="E42" s="29"/>
      <c r="F42" s="15">
        <v>7.2999999999999989</v>
      </c>
      <c r="G42" s="16" t="s">
        <v>73</v>
      </c>
      <c r="H42" s="15" t="s">
        <v>62</v>
      </c>
      <c r="I42" s="17">
        <v>1</v>
      </c>
      <c r="J42" s="18">
        <v>18456</v>
      </c>
      <c r="K42" s="77">
        <v>18456</v>
      </c>
      <c r="L42" s="73"/>
    </row>
    <row r="43" spans="2:12" s="71" customFormat="1" ht="43.5" customHeight="1" x14ac:dyDescent="0.2">
      <c r="B43" s="72"/>
      <c r="C43" s="14">
        <f t="shared" si="4"/>
        <v>20</v>
      </c>
      <c r="D43" s="15">
        <f t="shared" si="3"/>
        <v>7.3999999999999986</v>
      </c>
      <c r="E43" s="15"/>
      <c r="F43" s="15">
        <v>7.3999999999999986</v>
      </c>
      <c r="G43" s="16" t="s">
        <v>38</v>
      </c>
      <c r="H43" s="15" t="s">
        <v>22</v>
      </c>
      <c r="I43" s="17">
        <v>1</v>
      </c>
      <c r="J43" s="18">
        <v>21092</v>
      </c>
      <c r="K43" s="77">
        <v>21092</v>
      </c>
      <c r="L43" s="73"/>
    </row>
    <row r="44" spans="2:12" s="71" customFormat="1" ht="43.5" customHeight="1" x14ac:dyDescent="0.2">
      <c r="B44" s="72"/>
      <c r="C44" s="14">
        <f t="shared" si="4"/>
        <v>21</v>
      </c>
      <c r="D44" s="15">
        <f t="shared" si="3"/>
        <v>7.4999999999999982</v>
      </c>
      <c r="E44" s="15"/>
      <c r="F44" s="15">
        <v>7.4999999999999982</v>
      </c>
      <c r="G44" s="16" t="s">
        <v>38</v>
      </c>
      <c r="H44" s="15" t="s">
        <v>62</v>
      </c>
      <c r="I44" s="17">
        <v>1</v>
      </c>
      <c r="J44" s="18">
        <v>12260</v>
      </c>
      <c r="K44" s="77">
        <v>12260</v>
      </c>
      <c r="L44" s="73"/>
    </row>
    <row r="45" spans="2:12" s="71" customFormat="1" ht="43.5" customHeight="1" x14ac:dyDescent="0.2">
      <c r="B45" s="72"/>
      <c r="C45" s="14">
        <f t="shared" si="4"/>
        <v>22</v>
      </c>
      <c r="D45" s="15">
        <f t="shared" si="3"/>
        <v>7.5999999999999979</v>
      </c>
      <c r="E45" s="27"/>
      <c r="F45" s="15">
        <v>7.5999999999999979</v>
      </c>
      <c r="G45" s="16" t="s">
        <v>39</v>
      </c>
      <c r="H45" s="15" t="s">
        <v>22</v>
      </c>
      <c r="I45" s="17">
        <v>1000</v>
      </c>
      <c r="J45" s="18">
        <v>13842</v>
      </c>
      <c r="K45" s="77">
        <v>13842000</v>
      </c>
      <c r="L45" s="73"/>
    </row>
    <row r="46" spans="2:12" s="71" customFormat="1" ht="43.5" customHeight="1" x14ac:dyDescent="0.2">
      <c r="B46" s="72"/>
      <c r="C46" s="14">
        <f t="shared" si="4"/>
        <v>23</v>
      </c>
      <c r="D46" s="15">
        <f t="shared" si="3"/>
        <v>7.6999999999999975</v>
      </c>
      <c r="E46" s="27"/>
      <c r="F46" s="15">
        <v>7.6999999999999975</v>
      </c>
      <c r="G46" s="16" t="s">
        <v>74</v>
      </c>
      <c r="H46" s="15" t="s">
        <v>22</v>
      </c>
      <c r="I46" s="17">
        <v>1</v>
      </c>
      <c r="J46" s="18">
        <v>92278</v>
      </c>
      <c r="K46" s="77">
        <v>92278</v>
      </c>
      <c r="L46" s="73"/>
    </row>
    <row r="47" spans="2:12" s="71" customFormat="1" ht="43.5" customHeight="1" x14ac:dyDescent="0.2">
      <c r="B47" s="72"/>
      <c r="C47" s="14">
        <f t="shared" si="4"/>
        <v>24</v>
      </c>
      <c r="D47" s="15">
        <f t="shared" si="3"/>
        <v>7.7999999999999972</v>
      </c>
      <c r="E47" s="27"/>
      <c r="F47" s="15">
        <v>7.7999999999999972</v>
      </c>
      <c r="G47" s="16" t="s">
        <v>74</v>
      </c>
      <c r="H47" s="15" t="s">
        <v>62</v>
      </c>
      <c r="I47" s="17">
        <v>1</v>
      </c>
      <c r="J47" s="18">
        <v>42184</v>
      </c>
      <c r="K47" s="77">
        <v>42184</v>
      </c>
      <c r="L47" s="73"/>
    </row>
    <row r="48" spans="2:12" s="71" customFormat="1" ht="43.5" customHeight="1" x14ac:dyDescent="0.2">
      <c r="B48" s="72"/>
      <c r="C48" s="14">
        <f t="shared" si="4"/>
        <v>25</v>
      </c>
      <c r="D48" s="15">
        <f t="shared" si="3"/>
        <v>7.8999999999999968</v>
      </c>
      <c r="E48" s="27"/>
      <c r="F48" s="15">
        <v>7.8999999999999968</v>
      </c>
      <c r="G48" s="16" t="s">
        <v>40</v>
      </c>
      <c r="H48" s="15" t="s">
        <v>62</v>
      </c>
      <c r="I48" s="17">
        <v>500</v>
      </c>
      <c r="J48" s="18">
        <v>4482</v>
      </c>
      <c r="K48" s="77">
        <v>2241000</v>
      </c>
      <c r="L48" s="73"/>
    </row>
    <row r="49" spans="2:12" s="71" customFormat="1" ht="43.5" customHeight="1" thickBot="1" x14ac:dyDescent="0.25">
      <c r="B49" s="72"/>
      <c r="C49" s="102" t="s">
        <v>15</v>
      </c>
      <c r="D49" s="103"/>
      <c r="E49" s="103"/>
      <c r="F49" s="103"/>
      <c r="G49" s="103"/>
      <c r="H49" s="103"/>
      <c r="I49" s="103"/>
      <c r="J49" s="104"/>
      <c r="K49" s="19">
        <f>SUM(K40:K48)</f>
        <v>16336501</v>
      </c>
      <c r="L49" s="73"/>
    </row>
    <row r="50" spans="2:12" s="71" customFormat="1" ht="43.5" customHeight="1" x14ac:dyDescent="0.2">
      <c r="B50" s="72"/>
      <c r="C50" s="20">
        <f>+C39+1</f>
        <v>8</v>
      </c>
      <c r="D50" s="105" t="s">
        <v>75</v>
      </c>
      <c r="E50" s="105"/>
      <c r="F50" s="105"/>
      <c r="G50" s="105"/>
      <c r="H50" s="105"/>
      <c r="I50" s="105"/>
      <c r="J50" s="105"/>
      <c r="K50" s="106"/>
      <c r="L50" s="73"/>
    </row>
    <row r="51" spans="2:12" s="71" customFormat="1" ht="43.5" customHeight="1" x14ac:dyDescent="0.2">
      <c r="B51" s="72"/>
      <c r="C51" s="26">
        <f>+C48+1</f>
        <v>26</v>
      </c>
      <c r="D51" s="27">
        <f>+F51</f>
        <v>8.1</v>
      </c>
      <c r="E51" s="27"/>
      <c r="F51" s="15">
        <v>8.1</v>
      </c>
      <c r="G51" s="16" t="s">
        <v>30</v>
      </c>
      <c r="H51" s="15" t="s">
        <v>22</v>
      </c>
      <c r="I51" s="17">
        <v>1</v>
      </c>
      <c r="J51" s="18">
        <v>25706</v>
      </c>
      <c r="K51" s="77">
        <v>25706</v>
      </c>
      <c r="L51" s="73"/>
    </row>
    <row r="52" spans="2:12" s="71" customFormat="1" ht="43.5" customHeight="1" x14ac:dyDescent="0.2">
      <c r="B52" s="72"/>
      <c r="C52" s="26">
        <f>+C51+1</f>
        <v>27</v>
      </c>
      <c r="D52" s="27">
        <f t="shared" ref="D52:D53" si="5">+F52</f>
        <v>8.1999999999999993</v>
      </c>
      <c r="E52" s="27"/>
      <c r="F52" s="15">
        <v>8.1999999999999993</v>
      </c>
      <c r="G52" s="16" t="s">
        <v>76</v>
      </c>
      <c r="H52" s="15" t="s">
        <v>22</v>
      </c>
      <c r="I52" s="17">
        <v>1</v>
      </c>
      <c r="J52" s="18">
        <v>92278</v>
      </c>
      <c r="K52" s="77">
        <v>92278</v>
      </c>
      <c r="L52" s="73"/>
    </row>
    <row r="53" spans="2:12" s="71" customFormat="1" ht="43.5" customHeight="1" x14ac:dyDescent="0.2">
      <c r="B53" s="72"/>
      <c r="C53" s="26">
        <f>+C52+1</f>
        <v>28</v>
      </c>
      <c r="D53" s="27">
        <f t="shared" si="5"/>
        <v>8.2999999999999989</v>
      </c>
      <c r="E53" s="27"/>
      <c r="F53" s="15">
        <v>8.2999999999999989</v>
      </c>
      <c r="G53" s="16" t="s">
        <v>77</v>
      </c>
      <c r="H53" s="15" t="s">
        <v>22</v>
      </c>
      <c r="I53" s="17">
        <v>1</v>
      </c>
      <c r="J53" s="18">
        <v>171374</v>
      </c>
      <c r="K53" s="77">
        <v>171374</v>
      </c>
      <c r="L53" s="73"/>
    </row>
    <row r="54" spans="2:12" s="71" customFormat="1" ht="30" customHeight="1" thickBot="1" x14ac:dyDescent="0.25">
      <c r="B54" s="72"/>
      <c r="C54" s="102" t="s">
        <v>15</v>
      </c>
      <c r="D54" s="103"/>
      <c r="E54" s="103"/>
      <c r="F54" s="103"/>
      <c r="G54" s="103"/>
      <c r="H54" s="103"/>
      <c r="I54" s="103"/>
      <c r="J54" s="104"/>
      <c r="K54" s="19">
        <f>SUM(K51:K53)</f>
        <v>289358</v>
      </c>
      <c r="L54" s="73"/>
    </row>
    <row r="55" spans="2:12" s="71" customFormat="1" ht="30" customHeight="1" thickBot="1" x14ac:dyDescent="0.25">
      <c r="B55" s="72"/>
      <c r="C55" s="13">
        <f>+C50+1</f>
        <v>9</v>
      </c>
      <c r="D55" s="156" t="s">
        <v>78</v>
      </c>
      <c r="E55" s="156"/>
      <c r="F55" s="156"/>
      <c r="G55" s="156"/>
      <c r="H55" s="156"/>
      <c r="I55" s="156"/>
      <c r="J55" s="156"/>
      <c r="K55" s="157"/>
      <c r="L55" s="73"/>
    </row>
    <row r="56" spans="2:12" s="71" customFormat="1" ht="47.25" customHeight="1" x14ac:dyDescent="0.2">
      <c r="B56" s="72"/>
      <c r="C56" s="14">
        <f>+C53+1</f>
        <v>29</v>
      </c>
      <c r="D56" s="29">
        <f>+F56</f>
        <v>9.1</v>
      </c>
      <c r="E56" s="29"/>
      <c r="F56" s="15">
        <v>9.1</v>
      </c>
      <c r="G56" s="16" t="s">
        <v>79</v>
      </c>
      <c r="H56" s="15" t="s">
        <v>22</v>
      </c>
      <c r="I56" s="17">
        <v>1</v>
      </c>
      <c r="J56" s="18">
        <v>55367</v>
      </c>
      <c r="K56" s="77">
        <v>55367</v>
      </c>
      <c r="L56" s="73"/>
    </row>
    <row r="57" spans="2:12" s="71" customFormat="1" ht="47.25" customHeight="1" x14ac:dyDescent="0.2">
      <c r="B57" s="72"/>
      <c r="C57" s="14">
        <f>+C56+1</f>
        <v>30</v>
      </c>
      <c r="D57" s="29">
        <f>+F57</f>
        <v>9.1999999999999993</v>
      </c>
      <c r="E57" s="29"/>
      <c r="F57" s="15">
        <v>9.1999999999999993</v>
      </c>
      <c r="G57" s="16" t="s">
        <v>80</v>
      </c>
      <c r="H57" s="15" t="s">
        <v>22</v>
      </c>
      <c r="I57" s="17">
        <v>1</v>
      </c>
      <c r="J57" s="18">
        <v>112052</v>
      </c>
      <c r="K57" s="77">
        <v>112052</v>
      </c>
      <c r="L57" s="73"/>
    </row>
    <row r="58" spans="2:12" s="71" customFormat="1" ht="30" customHeight="1" thickBot="1" x14ac:dyDescent="0.25">
      <c r="B58" s="72"/>
      <c r="C58" s="102" t="s">
        <v>15</v>
      </c>
      <c r="D58" s="103"/>
      <c r="E58" s="103"/>
      <c r="F58" s="103"/>
      <c r="G58" s="103"/>
      <c r="H58" s="103"/>
      <c r="I58" s="103"/>
      <c r="J58" s="104"/>
      <c r="K58" s="19">
        <f>SUM(K56:K57)</f>
        <v>167419</v>
      </c>
      <c r="L58" s="73"/>
    </row>
    <row r="59" spans="2:12" s="71" customFormat="1" ht="30" customHeight="1" thickBot="1" x14ac:dyDescent="0.25">
      <c r="B59" s="72"/>
      <c r="C59" s="13">
        <f>+C55+1</f>
        <v>10</v>
      </c>
      <c r="D59" s="156" t="s">
        <v>81</v>
      </c>
      <c r="E59" s="156"/>
      <c r="F59" s="156"/>
      <c r="G59" s="156"/>
      <c r="H59" s="156"/>
      <c r="I59" s="156"/>
      <c r="J59" s="156"/>
      <c r="K59" s="157"/>
      <c r="L59" s="73"/>
    </row>
    <row r="60" spans="2:12" s="71" customFormat="1" ht="40.5" customHeight="1" x14ac:dyDescent="0.2">
      <c r="B60" s="72"/>
      <c r="C60" s="14">
        <f>+C57+1</f>
        <v>31</v>
      </c>
      <c r="D60" s="29">
        <f>+F60</f>
        <v>10.1</v>
      </c>
      <c r="E60" s="29"/>
      <c r="F60" s="15">
        <v>10.1</v>
      </c>
      <c r="G60" s="16" t="s">
        <v>82</v>
      </c>
      <c r="H60" s="15" t="s">
        <v>22</v>
      </c>
      <c r="I60" s="17">
        <v>1</v>
      </c>
      <c r="J60" s="18">
        <v>197739</v>
      </c>
      <c r="K60" s="77">
        <v>197739</v>
      </c>
      <c r="L60" s="73"/>
    </row>
    <row r="61" spans="2:12" s="71" customFormat="1" ht="30" customHeight="1" x14ac:dyDescent="0.2">
      <c r="B61" s="72"/>
      <c r="C61" s="14">
        <f>+C60+1</f>
        <v>32</v>
      </c>
      <c r="D61" s="29">
        <f>+F61</f>
        <v>10.199999999999999</v>
      </c>
      <c r="E61" s="29"/>
      <c r="F61" s="15">
        <v>10.199999999999999</v>
      </c>
      <c r="G61" s="16" t="s">
        <v>83</v>
      </c>
      <c r="H61" s="15" t="s">
        <v>62</v>
      </c>
      <c r="I61" s="17">
        <v>30</v>
      </c>
      <c r="J61" s="18">
        <v>8964</v>
      </c>
      <c r="K61" s="77">
        <v>268920</v>
      </c>
      <c r="L61" s="73"/>
    </row>
    <row r="62" spans="2:12" s="71" customFormat="1" ht="30" customHeight="1" x14ac:dyDescent="0.2">
      <c r="B62" s="72"/>
      <c r="C62" s="14">
        <f>+C61+1</f>
        <v>33</v>
      </c>
      <c r="D62" s="29">
        <f>+F62</f>
        <v>10.299999999999999</v>
      </c>
      <c r="E62" s="29"/>
      <c r="F62" s="15">
        <v>10.299999999999999</v>
      </c>
      <c r="G62" s="16" t="s">
        <v>84</v>
      </c>
      <c r="H62" s="15" t="s">
        <v>22</v>
      </c>
      <c r="I62" s="17">
        <v>50</v>
      </c>
      <c r="J62" s="18">
        <v>13974</v>
      </c>
      <c r="K62" s="77">
        <v>698700</v>
      </c>
      <c r="L62" s="73"/>
    </row>
    <row r="63" spans="2:12" s="71" customFormat="1" ht="30" customHeight="1" thickBot="1" x14ac:dyDescent="0.25">
      <c r="B63" s="72"/>
      <c r="C63" s="102" t="s">
        <v>15</v>
      </c>
      <c r="D63" s="103"/>
      <c r="E63" s="103"/>
      <c r="F63" s="103"/>
      <c r="G63" s="103"/>
      <c r="H63" s="103"/>
      <c r="I63" s="103"/>
      <c r="J63" s="104"/>
      <c r="K63" s="19">
        <f>SUM(K60:K62)</f>
        <v>1165359</v>
      </c>
      <c r="L63" s="73"/>
    </row>
    <row r="64" spans="2:12" s="71" customFormat="1" ht="30" customHeight="1" thickBot="1" x14ac:dyDescent="0.25">
      <c r="B64" s="72"/>
      <c r="C64" s="13">
        <f>+C59+1</f>
        <v>11</v>
      </c>
      <c r="D64" s="156" t="s">
        <v>85</v>
      </c>
      <c r="E64" s="156"/>
      <c r="F64" s="156"/>
      <c r="G64" s="156"/>
      <c r="H64" s="156"/>
      <c r="I64" s="156"/>
      <c r="J64" s="156"/>
      <c r="K64" s="157"/>
      <c r="L64" s="73"/>
    </row>
    <row r="65" spans="2:12" s="71" customFormat="1" ht="30" customHeight="1" x14ac:dyDescent="0.2">
      <c r="B65" s="72"/>
      <c r="C65" s="14">
        <f>+C62+1</f>
        <v>34</v>
      </c>
      <c r="D65" s="29">
        <f>+F65</f>
        <v>11.1</v>
      </c>
      <c r="E65" s="29"/>
      <c r="F65" s="15">
        <v>11.1</v>
      </c>
      <c r="G65" s="16" t="s">
        <v>86</v>
      </c>
      <c r="H65" s="15" t="s">
        <v>22</v>
      </c>
      <c r="I65" s="17">
        <v>1</v>
      </c>
      <c r="J65" s="18">
        <v>263652</v>
      </c>
      <c r="K65" s="77">
        <v>263652</v>
      </c>
      <c r="L65" s="73"/>
    </row>
    <row r="66" spans="2:12" s="71" customFormat="1" ht="30" customHeight="1" x14ac:dyDescent="0.2">
      <c r="B66" s="72"/>
      <c r="C66" s="14">
        <f>+C65+1</f>
        <v>35</v>
      </c>
      <c r="D66" s="29">
        <f>+F66</f>
        <v>11.2</v>
      </c>
      <c r="E66" s="29"/>
      <c r="F66" s="15">
        <v>11.2</v>
      </c>
      <c r="G66" s="16" t="s">
        <v>87</v>
      </c>
      <c r="H66" s="15" t="s">
        <v>62</v>
      </c>
      <c r="I66" s="17">
        <v>30</v>
      </c>
      <c r="J66" s="18">
        <v>11601</v>
      </c>
      <c r="K66" s="77">
        <v>348030</v>
      </c>
      <c r="L66" s="73"/>
    </row>
    <row r="67" spans="2:12" s="71" customFormat="1" ht="30" customHeight="1" x14ac:dyDescent="0.2">
      <c r="B67" s="72"/>
      <c r="C67" s="14">
        <f>+C66+1</f>
        <v>36</v>
      </c>
      <c r="D67" s="29">
        <f>+F67</f>
        <v>11.299999999999999</v>
      </c>
      <c r="E67" s="29"/>
      <c r="F67" s="15">
        <v>11.299999999999999</v>
      </c>
      <c r="G67" s="16" t="s">
        <v>88</v>
      </c>
      <c r="H67" s="15" t="s">
        <v>22</v>
      </c>
      <c r="I67" s="17">
        <v>50</v>
      </c>
      <c r="J67" s="18">
        <v>27683</v>
      </c>
      <c r="K67" s="77">
        <v>1384150</v>
      </c>
      <c r="L67" s="73"/>
    </row>
    <row r="68" spans="2:12" s="71" customFormat="1" ht="30" customHeight="1" thickBot="1" x14ac:dyDescent="0.25">
      <c r="B68" s="72"/>
      <c r="C68" s="102" t="s">
        <v>15</v>
      </c>
      <c r="D68" s="103"/>
      <c r="E68" s="103"/>
      <c r="F68" s="103"/>
      <c r="G68" s="103"/>
      <c r="H68" s="103"/>
      <c r="I68" s="103"/>
      <c r="J68" s="104"/>
      <c r="K68" s="19">
        <f>SUM(K65:K67)</f>
        <v>1995832</v>
      </c>
      <c r="L68" s="73"/>
    </row>
    <row r="69" spans="2:12" s="71" customFormat="1" ht="30" customHeight="1" thickBot="1" x14ac:dyDescent="0.25">
      <c r="B69" s="72"/>
      <c r="C69" s="13">
        <f>+C64+1</f>
        <v>12</v>
      </c>
      <c r="D69" s="156" t="s">
        <v>19</v>
      </c>
      <c r="E69" s="156"/>
      <c r="F69" s="156"/>
      <c r="G69" s="156"/>
      <c r="H69" s="156"/>
      <c r="I69" s="156"/>
      <c r="J69" s="156"/>
      <c r="K69" s="157"/>
      <c r="L69" s="73"/>
    </row>
    <row r="70" spans="2:12" s="71" customFormat="1" ht="30" customHeight="1" x14ac:dyDescent="0.2">
      <c r="B70" s="72"/>
      <c r="C70" s="14">
        <f>+C67+1</f>
        <v>37</v>
      </c>
      <c r="D70" s="29">
        <f>+F70</f>
        <v>12.1</v>
      </c>
      <c r="E70" s="29"/>
      <c r="F70" s="15">
        <v>12.1</v>
      </c>
      <c r="G70" s="16" t="s">
        <v>89</v>
      </c>
      <c r="H70" s="15" t="s">
        <v>22</v>
      </c>
      <c r="I70" s="17">
        <v>1</v>
      </c>
      <c r="J70" s="18">
        <v>329565</v>
      </c>
      <c r="K70" s="77">
        <v>329565</v>
      </c>
      <c r="L70" s="73"/>
    </row>
    <row r="71" spans="2:12" s="71" customFormat="1" ht="30" customHeight="1" x14ac:dyDescent="0.2">
      <c r="B71" s="72"/>
      <c r="C71" s="14">
        <f>+C70+1</f>
        <v>38</v>
      </c>
      <c r="D71" s="29">
        <f>+F71</f>
        <v>12.2</v>
      </c>
      <c r="E71" s="29"/>
      <c r="F71" s="15">
        <v>12.2</v>
      </c>
      <c r="G71" s="16" t="s">
        <v>41</v>
      </c>
      <c r="H71" s="15" t="s">
        <v>22</v>
      </c>
      <c r="I71" s="17">
        <v>15</v>
      </c>
      <c r="J71" s="18">
        <v>39548</v>
      </c>
      <c r="K71" s="77">
        <v>593220</v>
      </c>
      <c r="L71" s="73"/>
    </row>
    <row r="72" spans="2:12" s="71" customFormat="1" ht="30" customHeight="1" thickBot="1" x14ac:dyDescent="0.25">
      <c r="B72" s="72"/>
      <c r="C72" s="102" t="s">
        <v>15</v>
      </c>
      <c r="D72" s="103"/>
      <c r="E72" s="103"/>
      <c r="F72" s="103"/>
      <c r="G72" s="103"/>
      <c r="H72" s="103"/>
      <c r="I72" s="103"/>
      <c r="J72" s="104"/>
      <c r="K72" s="19">
        <f>SUM(K70:K71)</f>
        <v>922785</v>
      </c>
      <c r="L72" s="73"/>
    </row>
    <row r="73" spans="2:12" s="71" customFormat="1" ht="30" customHeight="1" thickBot="1" x14ac:dyDescent="0.25">
      <c r="B73" s="72"/>
      <c r="C73" s="56">
        <f>+C69+1</f>
        <v>13</v>
      </c>
      <c r="D73" s="109" t="s">
        <v>20</v>
      </c>
      <c r="E73" s="109"/>
      <c r="F73" s="109"/>
      <c r="G73" s="109"/>
      <c r="H73" s="109"/>
      <c r="I73" s="109"/>
      <c r="J73" s="109"/>
      <c r="K73" s="110"/>
      <c r="L73" s="73"/>
    </row>
    <row r="74" spans="2:12" s="71" customFormat="1" ht="30" customHeight="1" x14ac:dyDescent="0.2">
      <c r="B74" s="72"/>
      <c r="C74" s="57">
        <f>+C71+1</f>
        <v>39</v>
      </c>
      <c r="D74" s="22">
        <f>+F74</f>
        <v>13.1</v>
      </c>
      <c r="E74" s="58"/>
      <c r="F74" s="22">
        <v>13.1</v>
      </c>
      <c r="G74" s="23" t="s">
        <v>95</v>
      </c>
      <c r="H74" s="22" t="s">
        <v>22</v>
      </c>
      <c r="I74" s="24">
        <v>35</v>
      </c>
      <c r="J74" s="25">
        <v>6281</v>
      </c>
      <c r="K74" s="78">
        <v>219835</v>
      </c>
      <c r="L74" s="73"/>
    </row>
    <row r="75" spans="2:12" s="71" customFormat="1" ht="30" customHeight="1" x14ac:dyDescent="0.2">
      <c r="B75" s="72"/>
      <c r="C75" s="59">
        <f>+C74+1</f>
        <v>40</v>
      </c>
      <c r="D75" s="15">
        <f>+F75</f>
        <v>13.2</v>
      </c>
      <c r="E75" s="60"/>
      <c r="F75" s="15">
        <v>13.2</v>
      </c>
      <c r="G75" s="16" t="s">
        <v>42</v>
      </c>
      <c r="H75" s="15" t="s">
        <v>22</v>
      </c>
      <c r="I75" s="17">
        <v>1200</v>
      </c>
      <c r="J75" s="18">
        <v>8584</v>
      </c>
      <c r="K75" s="77">
        <v>10300800</v>
      </c>
      <c r="L75" s="73"/>
    </row>
    <row r="76" spans="2:12" s="71" customFormat="1" ht="30" customHeight="1" x14ac:dyDescent="0.2">
      <c r="B76" s="72"/>
      <c r="C76" s="59">
        <f>+C75+1</f>
        <v>41</v>
      </c>
      <c r="D76" s="15">
        <f>+F76</f>
        <v>13.299999999999999</v>
      </c>
      <c r="E76" s="60"/>
      <c r="F76" s="15">
        <v>13.299999999999999</v>
      </c>
      <c r="G76" s="16" t="s">
        <v>43</v>
      </c>
      <c r="H76" s="15" t="s">
        <v>62</v>
      </c>
      <c r="I76" s="17">
        <v>150</v>
      </c>
      <c r="J76" s="18">
        <v>4827</v>
      </c>
      <c r="K76" s="77">
        <v>724050</v>
      </c>
      <c r="L76" s="73"/>
    </row>
    <row r="77" spans="2:12" s="71" customFormat="1" ht="39" customHeight="1" x14ac:dyDescent="0.2">
      <c r="B77" s="72"/>
      <c r="C77" s="59">
        <f>+C76+1</f>
        <v>42</v>
      </c>
      <c r="D77" s="15">
        <f>+F77</f>
        <v>13.399999999999999</v>
      </c>
      <c r="E77" s="60"/>
      <c r="F77" s="15">
        <v>13.399999999999999</v>
      </c>
      <c r="G77" s="16" t="s">
        <v>44</v>
      </c>
      <c r="H77" s="15" t="s">
        <v>21</v>
      </c>
      <c r="I77" s="17">
        <v>16</v>
      </c>
      <c r="J77" s="18">
        <v>768000</v>
      </c>
      <c r="K77" s="77">
        <v>12288000</v>
      </c>
      <c r="L77" s="73"/>
    </row>
    <row r="78" spans="2:12" s="71" customFormat="1" ht="43.5" customHeight="1" thickBot="1" x14ac:dyDescent="0.25">
      <c r="B78" s="72"/>
      <c r="C78" s="99">
        <f>+C77+1</f>
        <v>43</v>
      </c>
      <c r="D78" s="30">
        <f>+F78</f>
        <v>13.499999999999998</v>
      </c>
      <c r="E78" s="61"/>
      <c r="F78" s="30">
        <v>13.499999999999998</v>
      </c>
      <c r="G78" s="34" t="s">
        <v>45</v>
      </c>
      <c r="H78" s="30" t="s">
        <v>22</v>
      </c>
      <c r="I78" s="28">
        <v>1200</v>
      </c>
      <c r="J78" s="35">
        <v>32000</v>
      </c>
      <c r="K78" s="79">
        <v>38400000</v>
      </c>
      <c r="L78" s="73"/>
    </row>
    <row r="79" spans="2:12" s="71" customFormat="1" ht="30" customHeight="1" thickBot="1" x14ac:dyDescent="0.25">
      <c r="B79" s="72"/>
      <c r="C79" s="111" t="s">
        <v>15</v>
      </c>
      <c r="D79" s="112"/>
      <c r="E79" s="112"/>
      <c r="F79" s="112"/>
      <c r="G79" s="113"/>
      <c r="H79" s="62"/>
      <c r="I79" s="31"/>
      <c r="J79" s="32"/>
      <c r="K79" s="19">
        <f>SUM(K74:K78)</f>
        <v>61932685</v>
      </c>
      <c r="L79" s="73"/>
    </row>
    <row r="80" spans="2:12" s="80" customFormat="1" ht="30" customHeight="1" thickBot="1" x14ac:dyDescent="0.25">
      <c r="B80" s="81"/>
      <c r="C80" s="114" t="s">
        <v>97</v>
      </c>
      <c r="D80" s="115"/>
      <c r="E80" s="115"/>
      <c r="F80" s="115"/>
      <c r="G80" s="115"/>
      <c r="H80" s="115"/>
      <c r="I80" s="115"/>
      <c r="J80" s="116"/>
      <c r="K80" s="36">
        <f>+K79+K72+K68+K63+K58+K54+K49+K38+K34+K24+K20+K17+K13</f>
        <v>872389122</v>
      </c>
      <c r="L80" s="82"/>
    </row>
    <row r="81" spans="2:15" s="80" customFormat="1" ht="27.75" customHeight="1" x14ac:dyDescent="0.2">
      <c r="B81" s="81"/>
      <c r="C81" s="37"/>
      <c r="D81" s="38"/>
      <c r="E81" s="38"/>
      <c r="F81" s="38"/>
      <c r="G81" s="38"/>
      <c r="H81" s="38"/>
      <c r="I81" s="37"/>
      <c r="J81" s="38"/>
      <c r="K81" s="39"/>
      <c r="L81" s="82"/>
    </row>
    <row r="82" spans="2:15" s="80" customFormat="1" ht="30" customHeight="1" thickBot="1" x14ac:dyDescent="0.25">
      <c r="B82" s="81"/>
      <c r="C82" s="40"/>
      <c r="D82" s="43"/>
      <c r="E82" s="43"/>
      <c r="F82" s="43"/>
      <c r="G82" s="158" t="s">
        <v>23</v>
      </c>
      <c r="H82" s="159"/>
      <c r="I82" s="160"/>
      <c r="J82" s="44">
        <v>0.19</v>
      </c>
      <c r="K82" s="42">
        <f>ROUND((K80/(1+27%))*5%*19%,0)</f>
        <v>6525745</v>
      </c>
      <c r="L82" s="82"/>
    </row>
    <row r="83" spans="2:15" s="80" customFormat="1" ht="30" customHeight="1" thickBot="1" x14ac:dyDescent="0.25">
      <c r="B83" s="81"/>
      <c r="C83" s="40"/>
      <c r="D83" s="43"/>
      <c r="E83" s="43"/>
      <c r="F83" s="43"/>
      <c r="G83" s="161" t="s">
        <v>98</v>
      </c>
      <c r="H83" s="162"/>
      <c r="I83" s="162"/>
      <c r="J83" s="162"/>
      <c r="K83" s="45">
        <f>+K80+K82</f>
        <v>878914867</v>
      </c>
      <c r="L83" s="82"/>
    </row>
    <row r="84" spans="2:15" s="80" customFormat="1" ht="30" customHeight="1" thickBot="1" x14ac:dyDescent="0.25">
      <c r="B84" s="37"/>
      <c r="C84" s="38"/>
      <c r="D84" s="38"/>
      <c r="E84" s="38"/>
      <c r="F84" s="38"/>
      <c r="G84" s="38"/>
      <c r="H84" s="37"/>
      <c r="I84" s="38"/>
      <c r="J84" s="39"/>
      <c r="K84" s="37"/>
      <c r="L84" s="82"/>
    </row>
    <row r="85" spans="2:15" s="71" customFormat="1" ht="30" customHeight="1" thickBot="1" x14ac:dyDescent="0.25">
      <c r="B85" s="72"/>
      <c r="C85" s="20">
        <f>+C73+1</f>
        <v>14</v>
      </c>
      <c r="D85" s="147" t="s">
        <v>24</v>
      </c>
      <c r="E85" s="147"/>
      <c r="F85" s="147"/>
      <c r="G85" s="147"/>
      <c r="H85" s="147"/>
      <c r="I85" s="147"/>
      <c r="J85" s="147"/>
      <c r="K85" s="148"/>
      <c r="L85" s="73"/>
    </row>
    <row r="86" spans="2:15" s="71" customFormat="1" ht="59.25" customHeight="1" x14ac:dyDescent="0.2">
      <c r="B86" s="72"/>
      <c r="C86" s="21">
        <f>+C78+1</f>
        <v>44</v>
      </c>
      <c r="D86" s="33">
        <f>+F86</f>
        <v>13.1</v>
      </c>
      <c r="E86" s="33"/>
      <c r="F86" s="33">
        <v>13.1</v>
      </c>
      <c r="G86" s="83" t="s">
        <v>90</v>
      </c>
      <c r="H86" s="15"/>
      <c r="I86" s="17">
        <v>1</v>
      </c>
      <c r="J86" s="25">
        <v>84922432.531947896</v>
      </c>
      <c r="K86" s="46">
        <v>84922432.531947896</v>
      </c>
      <c r="L86" s="73"/>
    </row>
    <row r="87" spans="2:15" s="71" customFormat="1" ht="30" customHeight="1" thickBot="1" x14ac:dyDescent="0.25">
      <c r="B87" s="72"/>
      <c r="C87" s="102" t="s">
        <v>15</v>
      </c>
      <c r="D87" s="103"/>
      <c r="E87" s="103"/>
      <c r="F87" s="103"/>
      <c r="G87" s="103"/>
      <c r="H87" s="103"/>
      <c r="I87" s="103"/>
      <c r="J87" s="104"/>
      <c r="K87" s="47">
        <f>SUM(K86)</f>
        <v>84922432.531947896</v>
      </c>
      <c r="L87" s="73"/>
    </row>
    <row r="88" spans="2:15" s="80" customFormat="1" ht="30" customHeight="1" thickBot="1" x14ac:dyDescent="0.25">
      <c r="B88" s="81"/>
      <c r="C88" s="149" t="s">
        <v>25</v>
      </c>
      <c r="D88" s="150"/>
      <c r="E88" s="150"/>
      <c r="F88" s="150"/>
      <c r="G88" s="150"/>
      <c r="H88" s="150"/>
      <c r="I88" s="150"/>
      <c r="J88" s="151"/>
      <c r="K88" s="36">
        <f>+K87</f>
        <v>84922432.531947896</v>
      </c>
      <c r="L88" s="82"/>
    </row>
    <row r="89" spans="2:15" s="80" customFormat="1" ht="18.75" customHeight="1" thickBot="1" x14ac:dyDescent="0.25">
      <c r="B89" s="81"/>
      <c r="C89" s="152"/>
      <c r="D89" s="152"/>
      <c r="E89" s="152"/>
      <c r="F89" s="152"/>
      <c r="G89" s="152"/>
      <c r="H89" s="152"/>
      <c r="I89" s="152"/>
      <c r="J89" s="152"/>
      <c r="K89" s="152"/>
      <c r="L89" s="82"/>
    </row>
    <row r="90" spans="2:15" s="80" customFormat="1" ht="30" customHeight="1" thickBot="1" x14ac:dyDescent="0.25">
      <c r="B90" s="152"/>
      <c r="C90" s="152"/>
      <c r="D90" s="152"/>
      <c r="E90" s="152"/>
      <c r="F90" s="152"/>
      <c r="G90" s="152"/>
      <c r="H90" s="152"/>
      <c r="I90" s="152"/>
      <c r="J90" s="152"/>
      <c r="K90" s="54"/>
      <c r="L90" s="82"/>
    </row>
    <row r="91" spans="2:15" s="80" customFormat="1" ht="31.5" customHeight="1" thickBot="1" x14ac:dyDescent="0.25">
      <c r="B91" s="81"/>
      <c r="C91" s="40"/>
      <c r="D91" s="40"/>
      <c r="E91" s="41"/>
      <c r="F91" s="41"/>
      <c r="G91" s="153" t="s">
        <v>26</v>
      </c>
      <c r="H91" s="154"/>
      <c r="I91" s="154"/>
      <c r="J91" s="155"/>
      <c r="K91" s="70">
        <f>ROUND(K88+K83,0)</f>
        <v>963837300</v>
      </c>
      <c r="L91" s="82"/>
      <c r="O91" s="84"/>
    </row>
    <row r="92" spans="2:15" s="80" customFormat="1" ht="15.75" thickBot="1" x14ac:dyDescent="0.25">
      <c r="B92" s="81"/>
      <c r="C92" s="40"/>
      <c r="D92" s="40"/>
      <c r="E92" s="40"/>
      <c r="F92" s="40"/>
      <c r="G92" s="41"/>
      <c r="H92" s="41"/>
      <c r="I92" s="48"/>
      <c r="J92" s="49"/>
      <c r="K92" s="50"/>
      <c r="L92" s="82"/>
    </row>
    <row r="93" spans="2:15" s="80" customFormat="1" ht="15" x14ac:dyDescent="0.2">
      <c r="B93" s="81"/>
      <c r="C93" s="51"/>
      <c r="D93" s="141"/>
      <c r="E93" s="141"/>
      <c r="F93" s="141"/>
      <c r="G93" s="141"/>
      <c r="H93" s="141"/>
      <c r="I93" s="141"/>
      <c r="J93" s="141"/>
      <c r="K93" s="142"/>
      <c r="L93" s="85"/>
      <c r="N93" s="86"/>
    </row>
    <row r="94" spans="2:15" s="80" customFormat="1" ht="15.75" customHeight="1" x14ac:dyDescent="0.2">
      <c r="B94" s="81"/>
      <c r="C94" s="163" t="s">
        <v>47</v>
      </c>
      <c r="D94" s="163"/>
      <c r="E94" s="163"/>
      <c r="F94" s="163"/>
      <c r="G94" s="163"/>
      <c r="H94" s="144" t="s">
        <v>48</v>
      </c>
      <c r="I94" s="144"/>
      <c r="J94" s="144"/>
      <c r="K94" s="63" t="s">
        <v>49</v>
      </c>
      <c r="L94" s="85"/>
    </row>
    <row r="95" spans="2:15" s="80" customFormat="1" ht="48" customHeight="1" x14ac:dyDescent="0.2">
      <c r="B95" s="81"/>
      <c r="C95" s="163" t="s">
        <v>50</v>
      </c>
      <c r="D95" s="163"/>
      <c r="E95" s="163"/>
      <c r="F95" s="163"/>
      <c r="G95" s="163"/>
      <c r="H95" s="145" t="s">
        <v>51</v>
      </c>
      <c r="I95" s="145"/>
      <c r="J95" s="63" t="s">
        <v>52</v>
      </c>
      <c r="K95" s="64">
        <v>0.21</v>
      </c>
      <c r="L95" s="87"/>
    </row>
    <row r="96" spans="2:15" s="80" customFormat="1" ht="34.5" customHeight="1" x14ac:dyDescent="0.2">
      <c r="B96" s="81"/>
      <c r="C96" s="163" t="s">
        <v>53</v>
      </c>
      <c r="D96" s="163"/>
      <c r="E96" s="163"/>
      <c r="F96" s="163"/>
      <c r="G96" s="163"/>
      <c r="H96" s="164" t="s">
        <v>54</v>
      </c>
      <c r="I96" s="165"/>
      <c r="J96" s="63" t="s">
        <v>55</v>
      </c>
      <c r="K96" s="64">
        <v>0.02</v>
      </c>
      <c r="L96" s="87"/>
    </row>
    <row r="97" spans="1:13" s="80" customFormat="1" ht="63" customHeight="1" x14ac:dyDescent="0.2">
      <c r="B97" s="81"/>
      <c r="C97" s="143" t="s">
        <v>96</v>
      </c>
      <c r="D97" s="143"/>
      <c r="E97" s="143"/>
      <c r="F97" s="143"/>
      <c r="G97" s="143"/>
      <c r="H97" s="144" t="s">
        <v>56</v>
      </c>
      <c r="I97" s="145"/>
      <c r="J97" s="63" t="s">
        <v>57</v>
      </c>
      <c r="K97" s="64">
        <v>0.05</v>
      </c>
      <c r="L97" s="87"/>
    </row>
    <row r="98" spans="1:13" s="80" customFormat="1" ht="138" customHeight="1" x14ac:dyDescent="0.2">
      <c r="B98" s="81"/>
      <c r="C98" s="146"/>
      <c r="D98" s="146"/>
      <c r="E98" s="146"/>
      <c r="F98" s="146"/>
      <c r="G98" s="146"/>
      <c r="H98" s="145" t="s">
        <v>58</v>
      </c>
      <c r="I98" s="145"/>
      <c r="J98" s="63" t="s">
        <v>59</v>
      </c>
      <c r="K98" s="64">
        <v>0.27999999999999997</v>
      </c>
      <c r="L98" s="82"/>
    </row>
    <row r="99" spans="1:13" s="71" customFormat="1" ht="15" thickBot="1" x14ac:dyDescent="0.25">
      <c r="B99" s="88"/>
      <c r="C99" s="89"/>
      <c r="D99" s="90"/>
      <c r="E99" s="89"/>
      <c r="F99" s="90"/>
      <c r="G99" s="91"/>
      <c r="H99" s="90"/>
      <c r="I99" s="89"/>
      <c r="J99" s="90"/>
      <c r="K99" s="90"/>
      <c r="L99" s="92"/>
    </row>
    <row r="100" spans="1:13" s="71" customFormat="1" ht="15.75" thickTop="1" thickBot="1" x14ac:dyDescent="0.25">
      <c r="B100" s="93"/>
      <c r="C100" s="89"/>
      <c r="D100" s="90"/>
      <c r="E100" s="89"/>
      <c r="F100" s="90"/>
      <c r="G100" s="91"/>
      <c r="H100" s="90"/>
      <c r="I100" s="89"/>
      <c r="J100" s="90"/>
      <c r="K100" s="90"/>
      <c r="L100" s="92"/>
    </row>
    <row r="101" spans="1:13" ht="17.25" thickTop="1" x14ac:dyDescent="0.3">
      <c r="A101" s="1"/>
      <c r="B101" s="1"/>
      <c r="C101" s="2"/>
      <c r="D101" s="1"/>
      <c r="E101" s="2"/>
      <c r="F101" s="1"/>
      <c r="G101" s="1"/>
      <c r="H101" s="1"/>
      <c r="I101" s="2"/>
      <c r="J101" s="1"/>
      <c r="K101" s="1"/>
      <c r="L101" s="1"/>
      <c r="M101" s="1"/>
    </row>
    <row r="103" spans="1:13" x14ac:dyDescent="0.3">
      <c r="H103" s="53"/>
    </row>
  </sheetData>
  <mergeCells count="58">
    <mergeCell ref="D55:K55"/>
    <mergeCell ref="D59:K59"/>
    <mergeCell ref="D18:K18"/>
    <mergeCell ref="G82:I82"/>
    <mergeCell ref="G83:J83"/>
    <mergeCell ref="C63:J63"/>
    <mergeCell ref="D64:K64"/>
    <mergeCell ref="C68:J68"/>
    <mergeCell ref="D69:K69"/>
    <mergeCell ref="C72:J72"/>
    <mergeCell ref="D85:K85"/>
    <mergeCell ref="C88:J88"/>
    <mergeCell ref="C89:K89"/>
    <mergeCell ref="B90:J90"/>
    <mergeCell ref="G91:J91"/>
    <mergeCell ref="D93:K93"/>
    <mergeCell ref="C97:G97"/>
    <mergeCell ref="H97:I97"/>
    <mergeCell ref="C98:G98"/>
    <mergeCell ref="H98:I98"/>
    <mergeCell ref="C94:G94"/>
    <mergeCell ref="H94:J94"/>
    <mergeCell ref="C95:G95"/>
    <mergeCell ref="H95:I95"/>
    <mergeCell ref="C96:G96"/>
    <mergeCell ref="H96:I96"/>
    <mergeCell ref="C13:J13"/>
    <mergeCell ref="D25:K25"/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J9:J10"/>
    <mergeCell ref="K9:K10"/>
    <mergeCell ref="D11:K11"/>
    <mergeCell ref="D14:K14"/>
    <mergeCell ref="C17:J17"/>
    <mergeCell ref="C54:J54"/>
    <mergeCell ref="C87:J87"/>
    <mergeCell ref="D50:K50"/>
    <mergeCell ref="C34:J34"/>
    <mergeCell ref="C20:J20"/>
    <mergeCell ref="C24:J24"/>
    <mergeCell ref="D39:K39"/>
    <mergeCell ref="C49:J49"/>
    <mergeCell ref="D35:K35"/>
    <mergeCell ref="C38:J38"/>
    <mergeCell ref="D21:K21"/>
    <mergeCell ref="D73:K73"/>
    <mergeCell ref="C79:G79"/>
    <mergeCell ref="C80:J80"/>
    <mergeCell ref="C58:J58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topLeftCell="A77" zoomScale="70" zoomScaleNormal="70" workbookViewId="0">
      <selection activeCell="G84" sqref="G84"/>
    </sheetView>
  </sheetViews>
  <sheetFormatPr baseColWidth="10" defaultColWidth="11.42578125" defaultRowHeight="16.5" x14ac:dyDescent="0.3"/>
  <cols>
    <col min="1" max="2" width="3.42578125" style="3" customWidth="1"/>
    <col min="3" max="3" width="8.42578125" style="52" customWidth="1"/>
    <col min="4" max="4" width="11.28515625" style="3" customWidth="1"/>
    <col min="5" max="5" width="16.140625" style="52" customWidth="1"/>
    <col min="6" max="6" width="17.5703125" style="3" customWidth="1"/>
    <col min="7" max="7" width="64.7109375" style="3" customWidth="1"/>
    <col min="8" max="8" width="8.7109375" style="3" customWidth="1"/>
    <col min="9" max="9" width="15.42578125" style="52" customWidth="1"/>
    <col min="10" max="10" width="19.7109375" style="3" customWidth="1"/>
    <col min="11" max="11" width="33.5703125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2"/>
      <c r="D1" s="1"/>
      <c r="E1" s="2"/>
      <c r="F1" s="1"/>
      <c r="G1" s="1"/>
      <c r="H1" s="1"/>
      <c r="I1" s="2"/>
      <c r="J1" s="1"/>
      <c r="K1" s="1"/>
      <c r="L1" s="1"/>
      <c r="M1" s="1"/>
    </row>
    <row r="2" spans="1:13" ht="17.25" thickTop="1" x14ac:dyDescent="0.3">
      <c r="A2" s="1"/>
      <c r="B2" s="4"/>
      <c r="C2" s="5"/>
      <c r="D2" s="6"/>
      <c r="E2" s="5"/>
      <c r="F2" s="6"/>
      <c r="G2" s="6"/>
      <c r="H2" s="6"/>
      <c r="I2" s="5"/>
      <c r="J2" s="6"/>
      <c r="K2" s="6"/>
      <c r="L2" s="7"/>
      <c r="M2" s="1"/>
    </row>
    <row r="3" spans="1:13" x14ac:dyDescent="0.3">
      <c r="A3" s="1"/>
      <c r="B3" s="8"/>
      <c r="C3" s="9" t="s">
        <v>0</v>
      </c>
      <c r="D3" s="10" t="s">
        <v>1</v>
      </c>
      <c r="E3" s="11" t="s">
        <v>2</v>
      </c>
      <c r="F3" s="10">
        <v>2</v>
      </c>
      <c r="G3" s="1"/>
      <c r="H3" s="1"/>
      <c r="I3" s="2"/>
      <c r="J3" s="1"/>
      <c r="K3" s="1"/>
      <c r="L3" s="12"/>
      <c r="M3" s="1"/>
    </row>
    <row r="4" spans="1:13" s="71" customFormat="1" ht="15" x14ac:dyDescent="0.2">
      <c r="B4" s="72"/>
      <c r="C4" s="117" t="s">
        <v>3</v>
      </c>
      <c r="D4" s="118"/>
      <c r="E4" s="118"/>
      <c r="F4" s="118"/>
      <c r="G4" s="118"/>
      <c r="H4" s="118"/>
      <c r="I4" s="118"/>
      <c r="J4" s="118"/>
      <c r="K4" s="119"/>
      <c r="L4" s="73"/>
    </row>
    <row r="5" spans="1:13" s="71" customFormat="1" ht="15" x14ac:dyDescent="0.25">
      <c r="B5" s="72"/>
      <c r="C5" s="120" t="s">
        <v>46</v>
      </c>
      <c r="D5" s="121"/>
      <c r="E5" s="121"/>
      <c r="F5" s="121"/>
      <c r="G5" s="121"/>
      <c r="H5" s="121"/>
      <c r="I5" s="121"/>
      <c r="J5" s="121"/>
      <c r="K5" s="122"/>
      <c r="L5" s="73"/>
    </row>
    <row r="6" spans="1:13" s="74" customFormat="1" ht="16.5" customHeight="1" x14ac:dyDescent="0.2">
      <c r="B6" s="75"/>
      <c r="C6" s="123" t="s">
        <v>94</v>
      </c>
      <c r="D6" s="124"/>
      <c r="E6" s="124"/>
      <c r="F6" s="124"/>
      <c r="G6" s="124"/>
      <c r="H6" s="124"/>
      <c r="I6" s="124"/>
      <c r="J6" s="124"/>
      <c r="K6" s="125"/>
      <c r="L6" s="76"/>
    </row>
    <row r="7" spans="1:13" s="71" customFormat="1" ht="33.75" customHeight="1" x14ac:dyDescent="0.2">
      <c r="B7" s="72"/>
      <c r="C7" s="126"/>
      <c r="D7" s="127"/>
      <c r="E7" s="127"/>
      <c r="F7" s="127"/>
      <c r="G7" s="127"/>
      <c r="H7" s="127"/>
      <c r="I7" s="127"/>
      <c r="J7" s="127"/>
      <c r="K7" s="128"/>
      <c r="L7" s="73"/>
    </row>
    <row r="8" spans="1:13" s="71" customFormat="1" ht="34.5" customHeight="1" thickBot="1" x14ac:dyDescent="0.25">
      <c r="B8" s="72"/>
      <c r="C8" s="129" t="s">
        <v>93</v>
      </c>
      <c r="D8" s="130"/>
      <c r="E8" s="130"/>
      <c r="F8" s="130"/>
      <c r="G8" s="130"/>
      <c r="H8" s="130"/>
      <c r="I8" s="130"/>
      <c r="J8" s="130"/>
      <c r="K8" s="131"/>
      <c r="L8" s="73"/>
    </row>
    <row r="9" spans="1:13" s="71" customFormat="1" ht="30" customHeight="1" x14ac:dyDescent="0.2">
      <c r="B9" s="72"/>
      <c r="C9" s="132" t="s">
        <v>4</v>
      </c>
      <c r="D9" s="134" t="s">
        <v>5</v>
      </c>
      <c r="E9" s="136" t="s">
        <v>6</v>
      </c>
      <c r="F9" s="136"/>
      <c r="G9" s="132" t="s">
        <v>7</v>
      </c>
      <c r="H9" s="134" t="s">
        <v>8</v>
      </c>
      <c r="I9" s="134" t="s">
        <v>9</v>
      </c>
      <c r="J9" s="137" t="s">
        <v>10</v>
      </c>
      <c r="K9" s="139" t="s">
        <v>11</v>
      </c>
      <c r="L9" s="73"/>
    </row>
    <row r="10" spans="1:13" s="71" customFormat="1" ht="30" customHeight="1" thickBot="1" x14ac:dyDescent="0.25">
      <c r="B10" s="72"/>
      <c r="C10" s="133"/>
      <c r="D10" s="135"/>
      <c r="E10" s="65" t="s">
        <v>12</v>
      </c>
      <c r="F10" s="65" t="s">
        <v>13</v>
      </c>
      <c r="G10" s="133"/>
      <c r="H10" s="135"/>
      <c r="I10" s="135"/>
      <c r="J10" s="138"/>
      <c r="K10" s="140"/>
      <c r="L10" s="73"/>
    </row>
    <row r="11" spans="1:13" s="71" customFormat="1" ht="30" customHeight="1" thickBot="1" x14ac:dyDescent="0.25">
      <c r="B11" s="72"/>
      <c r="C11" s="13">
        <v>1</v>
      </c>
      <c r="D11" s="107" t="s">
        <v>14</v>
      </c>
      <c r="E11" s="107"/>
      <c r="F11" s="107"/>
      <c r="G11" s="107"/>
      <c r="H11" s="107"/>
      <c r="I11" s="107"/>
      <c r="J11" s="107"/>
      <c r="K11" s="108"/>
      <c r="L11" s="73"/>
    </row>
    <row r="12" spans="1:13" s="71" customFormat="1" ht="37.5" customHeight="1" x14ac:dyDescent="0.2">
      <c r="B12" s="72"/>
      <c r="C12" s="14">
        <v>1</v>
      </c>
      <c r="D12" s="15">
        <f>+F12</f>
        <v>1.1000000000000001</v>
      </c>
      <c r="E12" s="15"/>
      <c r="F12" s="15">
        <v>1.1000000000000001</v>
      </c>
      <c r="G12" s="16" t="s">
        <v>60</v>
      </c>
      <c r="H12" s="15" t="s">
        <v>22</v>
      </c>
      <c r="I12" s="55">
        <v>3450000</v>
      </c>
      <c r="J12" s="18"/>
      <c r="K12" s="77"/>
      <c r="L12" s="73"/>
    </row>
    <row r="13" spans="1:13" s="71" customFormat="1" ht="30" customHeight="1" thickBot="1" x14ac:dyDescent="0.25">
      <c r="B13" s="72"/>
      <c r="C13" s="102" t="s">
        <v>15</v>
      </c>
      <c r="D13" s="103"/>
      <c r="E13" s="103"/>
      <c r="F13" s="103"/>
      <c r="G13" s="103"/>
      <c r="H13" s="103"/>
      <c r="I13" s="103"/>
      <c r="J13" s="104"/>
      <c r="K13" s="19"/>
      <c r="L13" s="73"/>
    </row>
    <row r="14" spans="1:13" s="71" customFormat="1" ht="30" customHeight="1" thickBot="1" x14ac:dyDescent="0.25">
      <c r="B14" s="72"/>
      <c r="C14" s="20">
        <v>2</v>
      </c>
      <c r="D14" s="105" t="s">
        <v>16</v>
      </c>
      <c r="E14" s="105"/>
      <c r="F14" s="105"/>
      <c r="G14" s="105"/>
      <c r="H14" s="105"/>
      <c r="I14" s="105"/>
      <c r="J14" s="105"/>
      <c r="K14" s="106"/>
      <c r="L14" s="73"/>
    </row>
    <row r="15" spans="1:13" s="71" customFormat="1" ht="69.75" customHeight="1" x14ac:dyDescent="0.2">
      <c r="B15" s="72"/>
      <c r="C15" s="21">
        <f>+C12+1</f>
        <v>2</v>
      </c>
      <c r="D15" s="15">
        <f>+F15</f>
        <v>2.1</v>
      </c>
      <c r="E15" s="22"/>
      <c r="F15" s="22">
        <v>2.1</v>
      </c>
      <c r="G15" s="23" t="s">
        <v>27</v>
      </c>
      <c r="H15" s="22" t="s">
        <v>61</v>
      </c>
      <c r="I15" s="24">
        <v>100</v>
      </c>
      <c r="J15" s="25"/>
      <c r="K15" s="78"/>
      <c r="L15" s="73"/>
    </row>
    <row r="16" spans="1:13" s="71" customFormat="1" ht="69.75" customHeight="1" x14ac:dyDescent="0.2">
      <c r="B16" s="72"/>
      <c r="C16" s="14">
        <f>+C15+1</f>
        <v>3</v>
      </c>
      <c r="D16" s="15">
        <f>+F16</f>
        <v>2.2000000000000002</v>
      </c>
      <c r="E16" s="94"/>
      <c r="F16" s="94">
        <v>2.2000000000000002</v>
      </c>
      <c r="G16" s="95" t="s">
        <v>28</v>
      </c>
      <c r="H16" s="94" t="s">
        <v>62</v>
      </c>
      <c r="I16" s="96">
        <v>5798</v>
      </c>
      <c r="J16" s="97"/>
      <c r="K16" s="98"/>
      <c r="L16" s="73"/>
    </row>
    <row r="17" spans="2:12" s="71" customFormat="1" ht="43.5" customHeight="1" thickBot="1" x14ac:dyDescent="0.25">
      <c r="B17" s="72"/>
      <c r="C17" s="102" t="s">
        <v>15</v>
      </c>
      <c r="D17" s="103"/>
      <c r="E17" s="103"/>
      <c r="F17" s="103"/>
      <c r="G17" s="103"/>
      <c r="H17" s="103"/>
      <c r="I17" s="103"/>
      <c r="J17" s="104"/>
      <c r="K17" s="19"/>
      <c r="L17" s="73"/>
    </row>
    <row r="18" spans="2:12" s="71" customFormat="1" ht="69.75" customHeight="1" thickBot="1" x14ac:dyDescent="0.25">
      <c r="B18" s="72"/>
      <c r="C18" s="13">
        <v>3</v>
      </c>
      <c r="D18" s="107" t="s">
        <v>17</v>
      </c>
      <c r="E18" s="107"/>
      <c r="F18" s="107"/>
      <c r="G18" s="107"/>
      <c r="H18" s="107"/>
      <c r="I18" s="107"/>
      <c r="J18" s="107"/>
      <c r="K18" s="108"/>
      <c r="L18" s="73"/>
    </row>
    <row r="19" spans="2:12" s="71" customFormat="1" ht="41.25" customHeight="1" x14ac:dyDescent="0.2">
      <c r="B19" s="72"/>
      <c r="C19" s="26">
        <f>C16+1</f>
        <v>4</v>
      </c>
      <c r="D19" s="15">
        <f>+F19</f>
        <v>3.1</v>
      </c>
      <c r="E19" s="27"/>
      <c r="F19" s="15">
        <v>3.1</v>
      </c>
      <c r="G19" s="16" t="s">
        <v>63</v>
      </c>
      <c r="H19" s="15" t="s">
        <v>62</v>
      </c>
      <c r="I19" s="17">
        <v>150</v>
      </c>
      <c r="J19" s="18"/>
      <c r="K19" s="77"/>
      <c r="L19" s="73"/>
    </row>
    <row r="20" spans="2:12" s="71" customFormat="1" ht="30" customHeight="1" thickBot="1" x14ac:dyDescent="0.25">
      <c r="B20" s="72"/>
      <c r="C20" s="102" t="s">
        <v>15</v>
      </c>
      <c r="D20" s="103"/>
      <c r="E20" s="103"/>
      <c r="F20" s="103"/>
      <c r="G20" s="103"/>
      <c r="H20" s="103"/>
      <c r="I20" s="103"/>
      <c r="J20" s="104"/>
      <c r="K20" s="19"/>
      <c r="L20" s="73"/>
    </row>
    <row r="21" spans="2:12" s="71" customFormat="1" ht="30" customHeight="1" thickBot="1" x14ac:dyDescent="0.25">
      <c r="B21" s="72"/>
      <c r="C21" s="13">
        <v>4</v>
      </c>
      <c r="D21" s="105" t="s">
        <v>64</v>
      </c>
      <c r="E21" s="105"/>
      <c r="F21" s="105"/>
      <c r="G21" s="107"/>
      <c r="H21" s="107"/>
      <c r="I21" s="107"/>
      <c r="J21" s="107"/>
      <c r="K21" s="108"/>
      <c r="L21" s="73"/>
    </row>
    <row r="22" spans="2:12" s="71" customFormat="1" ht="60" customHeight="1" x14ac:dyDescent="0.2">
      <c r="B22" s="72"/>
      <c r="C22" s="26">
        <f>+C19+1</f>
        <v>5</v>
      </c>
      <c r="D22" s="15">
        <f>+F22</f>
        <v>4.0999999999999996</v>
      </c>
      <c r="E22" s="27"/>
      <c r="F22" s="60">
        <v>4.0999999999999996</v>
      </c>
      <c r="G22" s="66" t="s">
        <v>65</v>
      </c>
      <c r="H22" s="60" t="s">
        <v>62</v>
      </c>
      <c r="I22" s="67">
        <v>15000</v>
      </c>
      <c r="J22" s="68"/>
      <c r="K22" s="69"/>
      <c r="L22" s="73"/>
    </row>
    <row r="23" spans="2:12" s="71" customFormat="1" ht="45.75" customHeight="1" x14ac:dyDescent="0.2">
      <c r="B23" s="72"/>
      <c r="C23" s="26">
        <f>+C22+1</f>
        <v>6</v>
      </c>
      <c r="D23" s="15">
        <f>+F23</f>
        <v>4.1999999999999993</v>
      </c>
      <c r="E23" s="27"/>
      <c r="F23" s="60">
        <v>4.1999999999999993</v>
      </c>
      <c r="G23" s="66" t="s">
        <v>66</v>
      </c>
      <c r="H23" s="60" t="s">
        <v>22</v>
      </c>
      <c r="I23" s="67">
        <v>4000</v>
      </c>
      <c r="J23" s="68"/>
      <c r="K23" s="69"/>
      <c r="L23" s="73"/>
    </row>
    <row r="24" spans="2:12" s="71" customFormat="1" ht="30" customHeight="1" thickBot="1" x14ac:dyDescent="0.25">
      <c r="B24" s="72"/>
      <c r="C24" s="102" t="s">
        <v>15</v>
      </c>
      <c r="D24" s="103"/>
      <c r="E24" s="103"/>
      <c r="F24" s="103"/>
      <c r="G24" s="103"/>
      <c r="H24" s="103"/>
      <c r="I24" s="103"/>
      <c r="J24" s="104"/>
      <c r="K24" s="19"/>
      <c r="L24" s="73"/>
    </row>
    <row r="25" spans="2:12" s="71" customFormat="1" ht="30" customHeight="1" x14ac:dyDescent="0.2">
      <c r="B25" s="72"/>
      <c r="C25" s="20">
        <v>5</v>
      </c>
      <c r="D25" s="105" t="s">
        <v>18</v>
      </c>
      <c r="E25" s="105"/>
      <c r="F25" s="105"/>
      <c r="G25" s="105"/>
      <c r="H25" s="105"/>
      <c r="I25" s="105"/>
      <c r="J25" s="105"/>
      <c r="K25" s="106"/>
      <c r="L25" s="73"/>
    </row>
    <row r="26" spans="2:12" s="71" customFormat="1" ht="66" customHeight="1" x14ac:dyDescent="0.2">
      <c r="B26" s="72"/>
      <c r="C26" s="14">
        <f>+C23+1</f>
        <v>7</v>
      </c>
      <c r="D26" s="15">
        <f>+F26</f>
        <v>5.0999999999999996</v>
      </c>
      <c r="E26" s="15"/>
      <c r="F26" s="15">
        <v>5.0999999999999996</v>
      </c>
      <c r="G26" s="16" t="s">
        <v>67</v>
      </c>
      <c r="H26" s="15" t="s">
        <v>29</v>
      </c>
      <c r="I26" s="17">
        <v>1</v>
      </c>
      <c r="J26" s="18"/>
      <c r="K26" s="77"/>
      <c r="L26" s="73"/>
    </row>
    <row r="27" spans="2:12" s="71" customFormat="1" ht="66" customHeight="1" x14ac:dyDescent="0.2">
      <c r="B27" s="72"/>
      <c r="C27" s="14">
        <f t="shared" ref="C27:C33" si="0">+C26+1</f>
        <v>8</v>
      </c>
      <c r="D27" s="15">
        <f t="shared" ref="D27:D33" si="1">+F27</f>
        <v>5.1999999999999993</v>
      </c>
      <c r="E27" s="15"/>
      <c r="F27" s="15">
        <v>5.1999999999999993</v>
      </c>
      <c r="G27" s="16" t="s">
        <v>33</v>
      </c>
      <c r="H27" s="15" t="s">
        <v>29</v>
      </c>
      <c r="I27" s="17">
        <v>1</v>
      </c>
      <c r="J27" s="18"/>
      <c r="K27" s="77"/>
      <c r="L27" s="73"/>
    </row>
    <row r="28" spans="2:12" s="71" customFormat="1" ht="45" customHeight="1" x14ac:dyDescent="0.2">
      <c r="B28" s="72"/>
      <c r="C28" s="14">
        <f t="shared" si="0"/>
        <v>9</v>
      </c>
      <c r="D28" s="15">
        <f t="shared" si="1"/>
        <v>5.2999999999999989</v>
      </c>
      <c r="E28" s="29"/>
      <c r="F28" s="15">
        <v>5.2999999999999989</v>
      </c>
      <c r="G28" s="16" t="s">
        <v>68</v>
      </c>
      <c r="H28" s="15" t="s">
        <v>29</v>
      </c>
      <c r="I28" s="17">
        <v>1</v>
      </c>
      <c r="J28" s="18"/>
      <c r="K28" s="77"/>
      <c r="L28" s="73"/>
    </row>
    <row r="29" spans="2:12" s="71" customFormat="1" ht="45" customHeight="1" x14ac:dyDescent="0.2">
      <c r="B29" s="72"/>
      <c r="C29" s="14">
        <f t="shared" si="0"/>
        <v>10</v>
      </c>
      <c r="D29" s="15">
        <f t="shared" si="1"/>
        <v>5.3999999999999986</v>
      </c>
      <c r="E29" s="15"/>
      <c r="F29" s="15">
        <v>5.3999999999999986</v>
      </c>
      <c r="G29" s="16" t="s">
        <v>69</v>
      </c>
      <c r="H29" s="15" t="s">
        <v>31</v>
      </c>
      <c r="I29" s="17">
        <v>1</v>
      </c>
      <c r="J29" s="18"/>
      <c r="K29" s="77"/>
      <c r="L29" s="73"/>
    </row>
    <row r="30" spans="2:12" s="71" customFormat="1" ht="45" customHeight="1" x14ac:dyDescent="0.2">
      <c r="B30" s="72"/>
      <c r="C30" s="14">
        <f t="shared" si="0"/>
        <v>11</v>
      </c>
      <c r="D30" s="15">
        <f t="shared" si="1"/>
        <v>5.4999999999999982</v>
      </c>
      <c r="E30" s="15"/>
      <c r="F30" s="15">
        <v>5.4999999999999982</v>
      </c>
      <c r="G30" s="16" t="s">
        <v>70</v>
      </c>
      <c r="H30" s="15" t="s">
        <v>29</v>
      </c>
      <c r="I30" s="17">
        <v>1</v>
      </c>
      <c r="J30" s="18"/>
      <c r="K30" s="77"/>
      <c r="L30" s="73"/>
    </row>
    <row r="31" spans="2:12" s="71" customFormat="1" ht="47.25" customHeight="1" x14ac:dyDescent="0.2">
      <c r="B31" s="72"/>
      <c r="C31" s="14">
        <f t="shared" si="0"/>
        <v>12</v>
      </c>
      <c r="D31" s="15">
        <f t="shared" si="1"/>
        <v>5.5999999999999979</v>
      </c>
      <c r="E31" s="27"/>
      <c r="F31" s="15">
        <v>5.5999999999999979</v>
      </c>
      <c r="G31" s="16" t="s">
        <v>32</v>
      </c>
      <c r="H31" s="15" t="s">
        <v>29</v>
      </c>
      <c r="I31" s="17">
        <v>1</v>
      </c>
      <c r="J31" s="18"/>
      <c r="K31" s="77"/>
      <c r="L31" s="73"/>
    </row>
    <row r="32" spans="2:12" s="71" customFormat="1" ht="51" customHeight="1" x14ac:dyDescent="0.2">
      <c r="B32" s="72"/>
      <c r="C32" s="14">
        <f t="shared" si="0"/>
        <v>13</v>
      </c>
      <c r="D32" s="15">
        <f t="shared" si="1"/>
        <v>5.6999999999999975</v>
      </c>
      <c r="E32" s="27"/>
      <c r="F32" s="15">
        <v>5.6999999999999975</v>
      </c>
      <c r="G32" s="16" t="s">
        <v>34</v>
      </c>
      <c r="H32" s="15" t="s">
        <v>62</v>
      </c>
      <c r="I32" s="17">
        <v>100</v>
      </c>
      <c r="J32" s="18"/>
      <c r="K32" s="77"/>
      <c r="L32" s="73"/>
    </row>
    <row r="33" spans="2:12" s="71" customFormat="1" ht="43.5" customHeight="1" x14ac:dyDescent="0.2">
      <c r="B33" s="72"/>
      <c r="C33" s="14">
        <f t="shared" si="0"/>
        <v>14</v>
      </c>
      <c r="D33" s="15">
        <f t="shared" si="1"/>
        <v>5.7999999999999972</v>
      </c>
      <c r="E33" s="27"/>
      <c r="F33" s="15">
        <v>5.7999999999999972</v>
      </c>
      <c r="G33" s="16" t="s">
        <v>35</v>
      </c>
      <c r="H33" s="15" t="s">
        <v>62</v>
      </c>
      <c r="I33" s="17">
        <v>300</v>
      </c>
      <c r="J33" s="18"/>
      <c r="K33" s="77"/>
      <c r="L33" s="73"/>
    </row>
    <row r="34" spans="2:12" s="71" customFormat="1" ht="43.5" customHeight="1" thickBot="1" x14ac:dyDescent="0.25">
      <c r="B34" s="72"/>
      <c r="C34" s="102" t="s">
        <v>15</v>
      </c>
      <c r="D34" s="103"/>
      <c r="E34" s="103"/>
      <c r="F34" s="103"/>
      <c r="G34" s="103"/>
      <c r="H34" s="103"/>
      <c r="I34" s="103"/>
      <c r="J34" s="104"/>
      <c r="K34" s="19"/>
      <c r="L34" s="73"/>
    </row>
    <row r="35" spans="2:12" s="71" customFormat="1" ht="43.5" customHeight="1" x14ac:dyDescent="0.2">
      <c r="B35" s="72"/>
      <c r="C35" s="20">
        <v>6</v>
      </c>
      <c r="D35" s="105" t="s">
        <v>91</v>
      </c>
      <c r="E35" s="105"/>
      <c r="F35" s="105"/>
      <c r="G35" s="105"/>
      <c r="H35" s="105"/>
      <c r="I35" s="105"/>
      <c r="J35" s="105"/>
      <c r="K35" s="106"/>
      <c r="L35" s="73"/>
    </row>
    <row r="36" spans="2:12" s="71" customFormat="1" ht="43.5" customHeight="1" x14ac:dyDescent="0.2">
      <c r="B36" s="72"/>
      <c r="C36" s="14">
        <f>+C33+1</f>
        <v>15</v>
      </c>
      <c r="D36" s="15">
        <f>+F36</f>
        <v>6.1</v>
      </c>
      <c r="E36" s="15"/>
      <c r="F36" s="15">
        <v>6.1</v>
      </c>
      <c r="G36" s="16" t="s">
        <v>36</v>
      </c>
      <c r="H36" s="15" t="s">
        <v>22</v>
      </c>
      <c r="I36" s="17">
        <v>1</v>
      </c>
      <c r="J36" s="18"/>
      <c r="K36" s="77"/>
      <c r="L36" s="73"/>
    </row>
    <row r="37" spans="2:12" s="71" customFormat="1" ht="43.5" customHeight="1" x14ac:dyDescent="0.2">
      <c r="B37" s="72"/>
      <c r="C37" s="14">
        <f>+C36+1</f>
        <v>16</v>
      </c>
      <c r="D37" s="15">
        <f t="shared" ref="D37" si="2">+F37</f>
        <v>6.1999999999999993</v>
      </c>
      <c r="E37" s="15"/>
      <c r="F37" s="15">
        <v>6.1999999999999993</v>
      </c>
      <c r="G37" s="16" t="s">
        <v>37</v>
      </c>
      <c r="H37" s="15" t="s">
        <v>22</v>
      </c>
      <c r="I37" s="17">
        <v>1</v>
      </c>
      <c r="J37" s="18"/>
      <c r="K37" s="77"/>
      <c r="L37" s="73"/>
    </row>
    <row r="38" spans="2:12" s="71" customFormat="1" ht="43.5" customHeight="1" thickBot="1" x14ac:dyDescent="0.25">
      <c r="B38" s="72"/>
      <c r="C38" s="102" t="s">
        <v>15</v>
      </c>
      <c r="D38" s="103"/>
      <c r="E38" s="103"/>
      <c r="F38" s="103"/>
      <c r="G38" s="103"/>
      <c r="H38" s="103"/>
      <c r="I38" s="103"/>
      <c r="J38" s="104"/>
      <c r="K38" s="19"/>
      <c r="L38" s="73"/>
    </row>
    <row r="39" spans="2:12" s="71" customFormat="1" ht="43.5" customHeight="1" x14ac:dyDescent="0.2">
      <c r="B39" s="72"/>
      <c r="C39" s="20">
        <f>+C35+1</f>
        <v>7</v>
      </c>
      <c r="D39" s="105" t="s">
        <v>92</v>
      </c>
      <c r="E39" s="105"/>
      <c r="F39" s="105"/>
      <c r="G39" s="105"/>
      <c r="H39" s="105"/>
      <c r="I39" s="105"/>
      <c r="J39" s="105"/>
      <c r="K39" s="106"/>
      <c r="L39" s="73"/>
    </row>
    <row r="40" spans="2:12" s="71" customFormat="1" ht="43.5" customHeight="1" x14ac:dyDescent="0.2">
      <c r="B40" s="72"/>
      <c r="C40" s="14">
        <f>+C37+1</f>
        <v>17</v>
      </c>
      <c r="D40" s="15">
        <f>+F40</f>
        <v>7.1</v>
      </c>
      <c r="E40" s="15"/>
      <c r="F40" s="15">
        <v>7.1</v>
      </c>
      <c r="G40" s="16" t="s">
        <v>71</v>
      </c>
      <c r="H40" s="15" t="s">
        <v>22</v>
      </c>
      <c r="I40" s="17">
        <v>1</v>
      </c>
      <c r="J40" s="18"/>
      <c r="K40" s="77"/>
      <c r="L40" s="73"/>
    </row>
    <row r="41" spans="2:12" s="71" customFormat="1" ht="43.5" customHeight="1" x14ac:dyDescent="0.2">
      <c r="B41" s="72"/>
      <c r="C41" s="14">
        <f>+C40+1</f>
        <v>18</v>
      </c>
      <c r="D41" s="15">
        <f t="shared" ref="D41:D48" si="3">+F41</f>
        <v>7.1999999999999993</v>
      </c>
      <c r="E41" s="15"/>
      <c r="F41" s="15">
        <v>7.1999999999999993</v>
      </c>
      <c r="G41" s="16" t="s">
        <v>72</v>
      </c>
      <c r="H41" s="15" t="s">
        <v>22</v>
      </c>
      <c r="I41" s="17">
        <v>1</v>
      </c>
      <c r="J41" s="18"/>
      <c r="K41" s="77"/>
      <c r="L41" s="73"/>
    </row>
    <row r="42" spans="2:12" s="71" customFormat="1" ht="43.5" customHeight="1" x14ac:dyDescent="0.2">
      <c r="B42" s="72"/>
      <c r="C42" s="14">
        <f t="shared" ref="C42:C48" si="4">+C41+1</f>
        <v>19</v>
      </c>
      <c r="D42" s="15">
        <f t="shared" si="3"/>
        <v>7.2999999999999989</v>
      </c>
      <c r="E42" s="29"/>
      <c r="F42" s="15">
        <v>7.2999999999999989</v>
      </c>
      <c r="G42" s="16" t="s">
        <v>73</v>
      </c>
      <c r="H42" s="15" t="s">
        <v>62</v>
      </c>
      <c r="I42" s="17">
        <v>1</v>
      </c>
      <c r="J42" s="18"/>
      <c r="K42" s="77"/>
      <c r="L42" s="73"/>
    </row>
    <row r="43" spans="2:12" s="71" customFormat="1" ht="43.5" customHeight="1" x14ac:dyDescent="0.2">
      <c r="B43" s="72"/>
      <c r="C43" s="14">
        <f t="shared" si="4"/>
        <v>20</v>
      </c>
      <c r="D43" s="15">
        <f t="shared" si="3"/>
        <v>7.3999999999999986</v>
      </c>
      <c r="E43" s="15"/>
      <c r="F43" s="15">
        <v>7.3999999999999986</v>
      </c>
      <c r="G43" s="16" t="s">
        <v>38</v>
      </c>
      <c r="H43" s="15" t="s">
        <v>22</v>
      </c>
      <c r="I43" s="17">
        <v>1</v>
      </c>
      <c r="J43" s="18"/>
      <c r="K43" s="77"/>
      <c r="L43" s="73"/>
    </row>
    <row r="44" spans="2:12" s="71" customFormat="1" ht="43.5" customHeight="1" x14ac:dyDescent="0.2">
      <c r="B44" s="72"/>
      <c r="C44" s="14">
        <f t="shared" si="4"/>
        <v>21</v>
      </c>
      <c r="D44" s="15">
        <f t="shared" si="3"/>
        <v>7.4999999999999982</v>
      </c>
      <c r="E44" s="15"/>
      <c r="F44" s="15">
        <v>7.4999999999999982</v>
      </c>
      <c r="G44" s="16" t="s">
        <v>38</v>
      </c>
      <c r="H44" s="15" t="s">
        <v>62</v>
      </c>
      <c r="I44" s="17">
        <v>1</v>
      </c>
      <c r="J44" s="18"/>
      <c r="K44" s="77"/>
      <c r="L44" s="73"/>
    </row>
    <row r="45" spans="2:12" s="71" customFormat="1" ht="43.5" customHeight="1" x14ac:dyDescent="0.2">
      <c r="B45" s="72"/>
      <c r="C45" s="14">
        <f t="shared" si="4"/>
        <v>22</v>
      </c>
      <c r="D45" s="15">
        <f t="shared" si="3"/>
        <v>7.5999999999999979</v>
      </c>
      <c r="E45" s="27"/>
      <c r="F45" s="15">
        <v>7.5999999999999979</v>
      </c>
      <c r="G45" s="16" t="s">
        <v>39</v>
      </c>
      <c r="H45" s="15" t="s">
        <v>22</v>
      </c>
      <c r="I45" s="17">
        <v>1000</v>
      </c>
      <c r="J45" s="18"/>
      <c r="K45" s="77"/>
      <c r="L45" s="73"/>
    </row>
    <row r="46" spans="2:12" s="71" customFormat="1" ht="43.5" customHeight="1" x14ac:dyDescent="0.2">
      <c r="B46" s="72"/>
      <c r="C46" s="14">
        <f t="shared" si="4"/>
        <v>23</v>
      </c>
      <c r="D46" s="15">
        <f t="shared" si="3"/>
        <v>7.6999999999999975</v>
      </c>
      <c r="E46" s="27"/>
      <c r="F46" s="15">
        <v>7.6999999999999975</v>
      </c>
      <c r="G46" s="16" t="s">
        <v>74</v>
      </c>
      <c r="H46" s="15" t="s">
        <v>22</v>
      </c>
      <c r="I46" s="17">
        <v>1</v>
      </c>
      <c r="J46" s="18"/>
      <c r="K46" s="77"/>
      <c r="L46" s="73"/>
    </row>
    <row r="47" spans="2:12" s="71" customFormat="1" ht="43.5" customHeight="1" x14ac:dyDescent="0.2">
      <c r="B47" s="72"/>
      <c r="C47" s="14">
        <f t="shared" si="4"/>
        <v>24</v>
      </c>
      <c r="D47" s="15">
        <f t="shared" si="3"/>
        <v>7.7999999999999972</v>
      </c>
      <c r="E47" s="27"/>
      <c r="F47" s="15">
        <v>7.7999999999999972</v>
      </c>
      <c r="G47" s="16" t="s">
        <v>74</v>
      </c>
      <c r="H47" s="15" t="s">
        <v>62</v>
      </c>
      <c r="I47" s="17">
        <v>1</v>
      </c>
      <c r="J47" s="18"/>
      <c r="K47" s="77"/>
      <c r="L47" s="73"/>
    </row>
    <row r="48" spans="2:12" s="71" customFormat="1" ht="43.5" customHeight="1" x14ac:dyDescent="0.2">
      <c r="B48" s="72"/>
      <c r="C48" s="14">
        <f t="shared" si="4"/>
        <v>25</v>
      </c>
      <c r="D48" s="15">
        <f t="shared" si="3"/>
        <v>7.8999999999999968</v>
      </c>
      <c r="E48" s="27"/>
      <c r="F48" s="15">
        <v>7.8999999999999968</v>
      </c>
      <c r="G48" s="16" t="s">
        <v>40</v>
      </c>
      <c r="H48" s="15" t="s">
        <v>62</v>
      </c>
      <c r="I48" s="17">
        <v>500</v>
      </c>
      <c r="J48" s="18"/>
      <c r="K48" s="77"/>
      <c r="L48" s="73"/>
    </row>
    <row r="49" spans="2:12" s="71" customFormat="1" ht="43.5" customHeight="1" thickBot="1" x14ac:dyDescent="0.25">
      <c r="B49" s="72"/>
      <c r="C49" s="102" t="s">
        <v>15</v>
      </c>
      <c r="D49" s="103"/>
      <c r="E49" s="103"/>
      <c r="F49" s="103"/>
      <c r="G49" s="103"/>
      <c r="H49" s="103"/>
      <c r="I49" s="103"/>
      <c r="J49" s="104"/>
      <c r="K49" s="19"/>
      <c r="L49" s="73"/>
    </row>
    <row r="50" spans="2:12" s="71" customFormat="1" ht="43.5" customHeight="1" x14ac:dyDescent="0.2">
      <c r="B50" s="72"/>
      <c r="C50" s="20">
        <f>+C39+1</f>
        <v>8</v>
      </c>
      <c r="D50" s="105" t="s">
        <v>75</v>
      </c>
      <c r="E50" s="105"/>
      <c r="F50" s="105"/>
      <c r="G50" s="105"/>
      <c r="H50" s="105"/>
      <c r="I50" s="105"/>
      <c r="J50" s="105"/>
      <c r="K50" s="106"/>
      <c r="L50" s="73"/>
    </row>
    <row r="51" spans="2:12" s="71" customFormat="1" ht="43.5" customHeight="1" x14ac:dyDescent="0.2">
      <c r="B51" s="72"/>
      <c r="C51" s="26">
        <f>+C48+1</f>
        <v>26</v>
      </c>
      <c r="D51" s="27">
        <f>+F51</f>
        <v>8.1</v>
      </c>
      <c r="E51" s="27"/>
      <c r="F51" s="15">
        <v>8.1</v>
      </c>
      <c r="G51" s="16" t="s">
        <v>30</v>
      </c>
      <c r="H51" s="15" t="s">
        <v>22</v>
      </c>
      <c r="I51" s="17">
        <v>1</v>
      </c>
      <c r="J51" s="18"/>
      <c r="K51" s="77"/>
      <c r="L51" s="73"/>
    </row>
    <row r="52" spans="2:12" s="71" customFormat="1" ht="43.5" customHeight="1" x14ac:dyDescent="0.2">
      <c r="B52" s="72"/>
      <c r="C52" s="26">
        <f>+C51+1</f>
        <v>27</v>
      </c>
      <c r="D52" s="27">
        <f t="shared" ref="D52:D53" si="5">+F52</f>
        <v>8.1999999999999993</v>
      </c>
      <c r="E52" s="27"/>
      <c r="F52" s="15">
        <v>8.1999999999999993</v>
      </c>
      <c r="G52" s="16" t="s">
        <v>76</v>
      </c>
      <c r="H52" s="15" t="s">
        <v>22</v>
      </c>
      <c r="I52" s="17">
        <v>1</v>
      </c>
      <c r="J52" s="18"/>
      <c r="K52" s="77"/>
      <c r="L52" s="73"/>
    </row>
    <row r="53" spans="2:12" s="71" customFormat="1" ht="43.5" customHeight="1" x14ac:dyDescent="0.2">
      <c r="B53" s="72"/>
      <c r="C53" s="26">
        <f>+C52+1</f>
        <v>28</v>
      </c>
      <c r="D53" s="27">
        <f t="shared" si="5"/>
        <v>8.2999999999999989</v>
      </c>
      <c r="E53" s="27"/>
      <c r="F53" s="15">
        <v>8.2999999999999989</v>
      </c>
      <c r="G53" s="16" t="s">
        <v>77</v>
      </c>
      <c r="H53" s="15" t="s">
        <v>22</v>
      </c>
      <c r="I53" s="17">
        <v>1</v>
      </c>
      <c r="J53" s="18"/>
      <c r="K53" s="77"/>
      <c r="L53" s="73"/>
    </row>
    <row r="54" spans="2:12" s="71" customFormat="1" ht="30" customHeight="1" thickBot="1" x14ac:dyDescent="0.25">
      <c r="B54" s="72"/>
      <c r="C54" s="102" t="s">
        <v>15</v>
      </c>
      <c r="D54" s="103"/>
      <c r="E54" s="103"/>
      <c r="F54" s="103"/>
      <c r="G54" s="103"/>
      <c r="H54" s="103"/>
      <c r="I54" s="103"/>
      <c r="J54" s="104"/>
      <c r="K54" s="19"/>
      <c r="L54" s="73"/>
    </row>
    <row r="55" spans="2:12" s="71" customFormat="1" ht="30" customHeight="1" thickBot="1" x14ac:dyDescent="0.25">
      <c r="B55" s="72"/>
      <c r="C55" s="13">
        <f>+C50+1</f>
        <v>9</v>
      </c>
      <c r="D55" s="156" t="s">
        <v>78</v>
      </c>
      <c r="E55" s="156"/>
      <c r="F55" s="156"/>
      <c r="G55" s="156"/>
      <c r="H55" s="156"/>
      <c r="I55" s="156"/>
      <c r="J55" s="156"/>
      <c r="K55" s="157"/>
      <c r="L55" s="73"/>
    </row>
    <row r="56" spans="2:12" s="71" customFormat="1" ht="47.25" customHeight="1" x14ac:dyDescent="0.2">
      <c r="B56" s="72"/>
      <c r="C56" s="14">
        <f>+C53+1</f>
        <v>29</v>
      </c>
      <c r="D56" s="29">
        <f>+F56</f>
        <v>9.1</v>
      </c>
      <c r="E56" s="29"/>
      <c r="F56" s="15">
        <v>9.1</v>
      </c>
      <c r="G56" s="16" t="s">
        <v>79</v>
      </c>
      <c r="H56" s="15" t="s">
        <v>22</v>
      </c>
      <c r="I56" s="17">
        <v>1</v>
      </c>
      <c r="J56" s="18"/>
      <c r="K56" s="77"/>
      <c r="L56" s="73"/>
    </row>
    <row r="57" spans="2:12" s="71" customFormat="1" ht="47.25" customHeight="1" x14ac:dyDescent="0.2">
      <c r="B57" s="72"/>
      <c r="C57" s="14">
        <f>+C56+1</f>
        <v>30</v>
      </c>
      <c r="D57" s="29">
        <f>+F57</f>
        <v>9.1999999999999993</v>
      </c>
      <c r="E57" s="29"/>
      <c r="F57" s="15">
        <v>9.1999999999999993</v>
      </c>
      <c r="G57" s="16" t="s">
        <v>80</v>
      </c>
      <c r="H57" s="15" t="s">
        <v>22</v>
      </c>
      <c r="I57" s="17">
        <v>1</v>
      </c>
      <c r="J57" s="18"/>
      <c r="K57" s="77"/>
      <c r="L57" s="73"/>
    </row>
    <row r="58" spans="2:12" s="71" customFormat="1" ht="30" customHeight="1" thickBot="1" x14ac:dyDescent="0.25">
      <c r="B58" s="72"/>
      <c r="C58" s="102" t="s">
        <v>15</v>
      </c>
      <c r="D58" s="103"/>
      <c r="E58" s="103"/>
      <c r="F58" s="103"/>
      <c r="G58" s="103"/>
      <c r="H58" s="103"/>
      <c r="I58" s="103"/>
      <c r="J58" s="104"/>
      <c r="K58" s="19"/>
      <c r="L58" s="73"/>
    </row>
    <row r="59" spans="2:12" s="71" customFormat="1" ht="30" customHeight="1" thickBot="1" x14ac:dyDescent="0.25">
      <c r="B59" s="72"/>
      <c r="C59" s="13">
        <f>+C55+1</f>
        <v>10</v>
      </c>
      <c r="D59" s="156" t="s">
        <v>81</v>
      </c>
      <c r="E59" s="156"/>
      <c r="F59" s="156"/>
      <c r="G59" s="156"/>
      <c r="H59" s="156"/>
      <c r="I59" s="156"/>
      <c r="J59" s="156"/>
      <c r="K59" s="157"/>
      <c r="L59" s="73"/>
    </row>
    <row r="60" spans="2:12" s="71" customFormat="1" ht="40.5" customHeight="1" x14ac:dyDescent="0.2">
      <c r="B60" s="72"/>
      <c r="C60" s="14">
        <f>+C57+1</f>
        <v>31</v>
      </c>
      <c r="D60" s="29">
        <f>+F60</f>
        <v>10.1</v>
      </c>
      <c r="E60" s="29"/>
      <c r="F60" s="15">
        <v>10.1</v>
      </c>
      <c r="G60" s="16" t="s">
        <v>82</v>
      </c>
      <c r="H60" s="15" t="s">
        <v>22</v>
      </c>
      <c r="I60" s="17">
        <v>1</v>
      </c>
      <c r="J60" s="18"/>
      <c r="K60" s="77"/>
      <c r="L60" s="73"/>
    </row>
    <row r="61" spans="2:12" s="71" customFormat="1" ht="30" customHeight="1" x14ac:dyDescent="0.2">
      <c r="B61" s="72"/>
      <c r="C61" s="14">
        <f>+C60+1</f>
        <v>32</v>
      </c>
      <c r="D61" s="29">
        <f>+F61</f>
        <v>10.199999999999999</v>
      </c>
      <c r="E61" s="29"/>
      <c r="F61" s="15">
        <v>10.199999999999999</v>
      </c>
      <c r="G61" s="16" t="s">
        <v>83</v>
      </c>
      <c r="H61" s="15" t="s">
        <v>62</v>
      </c>
      <c r="I61" s="17">
        <v>30</v>
      </c>
      <c r="J61" s="18"/>
      <c r="K61" s="77"/>
      <c r="L61" s="73"/>
    </row>
    <row r="62" spans="2:12" s="71" customFormat="1" ht="30" customHeight="1" x14ac:dyDescent="0.2">
      <c r="B62" s="72"/>
      <c r="C62" s="14">
        <f>+C61+1</f>
        <v>33</v>
      </c>
      <c r="D62" s="29">
        <f>+F62</f>
        <v>10.299999999999999</v>
      </c>
      <c r="E62" s="29"/>
      <c r="F62" s="15">
        <v>10.299999999999999</v>
      </c>
      <c r="G62" s="16" t="s">
        <v>84</v>
      </c>
      <c r="H62" s="15" t="s">
        <v>22</v>
      </c>
      <c r="I62" s="17">
        <v>50</v>
      </c>
      <c r="J62" s="18"/>
      <c r="K62" s="77"/>
      <c r="L62" s="73"/>
    </row>
    <row r="63" spans="2:12" s="71" customFormat="1" ht="30" customHeight="1" thickBot="1" x14ac:dyDescent="0.25">
      <c r="B63" s="72"/>
      <c r="C63" s="102" t="s">
        <v>15</v>
      </c>
      <c r="D63" s="103"/>
      <c r="E63" s="103"/>
      <c r="F63" s="103"/>
      <c r="G63" s="103"/>
      <c r="H63" s="103"/>
      <c r="I63" s="103"/>
      <c r="J63" s="104"/>
      <c r="K63" s="19"/>
      <c r="L63" s="73"/>
    </row>
    <row r="64" spans="2:12" s="71" customFormat="1" ht="30" customHeight="1" thickBot="1" x14ac:dyDescent="0.25">
      <c r="B64" s="72"/>
      <c r="C64" s="13">
        <f>+C59+1</f>
        <v>11</v>
      </c>
      <c r="D64" s="156" t="s">
        <v>85</v>
      </c>
      <c r="E64" s="156"/>
      <c r="F64" s="156"/>
      <c r="G64" s="156"/>
      <c r="H64" s="156"/>
      <c r="I64" s="156"/>
      <c r="J64" s="156"/>
      <c r="K64" s="157"/>
      <c r="L64" s="73"/>
    </row>
    <row r="65" spans="2:12" s="71" customFormat="1" ht="30" customHeight="1" x14ac:dyDescent="0.2">
      <c r="B65" s="72"/>
      <c r="C65" s="14">
        <f>+C62+1</f>
        <v>34</v>
      </c>
      <c r="D65" s="29">
        <f>+F65</f>
        <v>11.1</v>
      </c>
      <c r="E65" s="29"/>
      <c r="F65" s="15">
        <v>11.1</v>
      </c>
      <c r="G65" s="16" t="s">
        <v>86</v>
      </c>
      <c r="H65" s="15" t="s">
        <v>22</v>
      </c>
      <c r="I65" s="17">
        <v>1</v>
      </c>
      <c r="J65" s="18"/>
      <c r="K65" s="77"/>
      <c r="L65" s="73"/>
    </row>
    <row r="66" spans="2:12" s="71" customFormat="1" ht="30" customHeight="1" x14ac:dyDescent="0.2">
      <c r="B66" s="72"/>
      <c r="C66" s="14">
        <f>+C65+1</f>
        <v>35</v>
      </c>
      <c r="D66" s="29">
        <f>+F66</f>
        <v>11.2</v>
      </c>
      <c r="E66" s="29"/>
      <c r="F66" s="15">
        <v>11.2</v>
      </c>
      <c r="G66" s="16" t="s">
        <v>87</v>
      </c>
      <c r="H66" s="15" t="s">
        <v>62</v>
      </c>
      <c r="I66" s="17">
        <v>30</v>
      </c>
      <c r="J66" s="18"/>
      <c r="K66" s="77"/>
      <c r="L66" s="73"/>
    </row>
    <row r="67" spans="2:12" s="71" customFormat="1" ht="30" customHeight="1" x14ac:dyDescent="0.2">
      <c r="B67" s="72"/>
      <c r="C67" s="14">
        <f>+C66+1</f>
        <v>36</v>
      </c>
      <c r="D67" s="29">
        <f>+F67</f>
        <v>11.299999999999999</v>
      </c>
      <c r="E67" s="29"/>
      <c r="F67" s="15">
        <v>11.299999999999999</v>
      </c>
      <c r="G67" s="16" t="s">
        <v>88</v>
      </c>
      <c r="H67" s="15" t="s">
        <v>22</v>
      </c>
      <c r="I67" s="17">
        <v>50</v>
      </c>
      <c r="J67" s="18"/>
      <c r="K67" s="77"/>
      <c r="L67" s="73"/>
    </row>
    <row r="68" spans="2:12" s="71" customFormat="1" ht="30" customHeight="1" thickBot="1" x14ac:dyDescent="0.25">
      <c r="B68" s="72"/>
      <c r="C68" s="102" t="s">
        <v>15</v>
      </c>
      <c r="D68" s="103"/>
      <c r="E68" s="103"/>
      <c r="F68" s="103"/>
      <c r="G68" s="103"/>
      <c r="H68" s="103"/>
      <c r="I68" s="103"/>
      <c r="J68" s="104"/>
      <c r="K68" s="19"/>
      <c r="L68" s="73"/>
    </row>
    <row r="69" spans="2:12" s="71" customFormat="1" ht="30" customHeight="1" thickBot="1" x14ac:dyDescent="0.25">
      <c r="B69" s="72"/>
      <c r="C69" s="13">
        <f>+C64+1</f>
        <v>12</v>
      </c>
      <c r="D69" s="156" t="s">
        <v>19</v>
      </c>
      <c r="E69" s="156"/>
      <c r="F69" s="156"/>
      <c r="G69" s="156"/>
      <c r="H69" s="156"/>
      <c r="I69" s="156"/>
      <c r="J69" s="156"/>
      <c r="K69" s="157"/>
      <c r="L69" s="73"/>
    </row>
    <row r="70" spans="2:12" s="71" customFormat="1" ht="30" customHeight="1" x14ac:dyDescent="0.2">
      <c r="B70" s="72"/>
      <c r="C70" s="14">
        <f>+C67+1</f>
        <v>37</v>
      </c>
      <c r="D70" s="29">
        <f>+F70</f>
        <v>12.1</v>
      </c>
      <c r="E70" s="29"/>
      <c r="F70" s="15">
        <v>12.1</v>
      </c>
      <c r="G70" s="16" t="s">
        <v>89</v>
      </c>
      <c r="H70" s="15" t="s">
        <v>22</v>
      </c>
      <c r="I70" s="17">
        <v>1</v>
      </c>
      <c r="J70" s="18"/>
      <c r="K70" s="77"/>
      <c r="L70" s="73"/>
    </row>
    <row r="71" spans="2:12" s="71" customFormat="1" ht="30" customHeight="1" x14ac:dyDescent="0.2">
      <c r="B71" s="72"/>
      <c r="C71" s="14">
        <f>+C70+1</f>
        <v>38</v>
      </c>
      <c r="D71" s="29">
        <f>+F71</f>
        <v>12.2</v>
      </c>
      <c r="E71" s="29"/>
      <c r="F71" s="15">
        <v>12.2</v>
      </c>
      <c r="G71" s="16" t="s">
        <v>41</v>
      </c>
      <c r="H71" s="15" t="s">
        <v>22</v>
      </c>
      <c r="I71" s="17">
        <v>15</v>
      </c>
      <c r="J71" s="18"/>
      <c r="K71" s="77"/>
      <c r="L71" s="73"/>
    </row>
    <row r="72" spans="2:12" s="71" customFormat="1" ht="30" customHeight="1" thickBot="1" x14ac:dyDescent="0.25">
      <c r="B72" s="72"/>
      <c r="C72" s="102" t="s">
        <v>15</v>
      </c>
      <c r="D72" s="103"/>
      <c r="E72" s="103"/>
      <c r="F72" s="103"/>
      <c r="G72" s="103"/>
      <c r="H72" s="103"/>
      <c r="I72" s="103"/>
      <c r="J72" s="104"/>
      <c r="K72" s="19"/>
      <c r="L72" s="73"/>
    </row>
    <row r="73" spans="2:12" s="71" customFormat="1" ht="30" customHeight="1" thickBot="1" x14ac:dyDescent="0.25">
      <c r="B73" s="72"/>
      <c r="C73" s="56">
        <f>+C69+1</f>
        <v>13</v>
      </c>
      <c r="D73" s="109" t="s">
        <v>20</v>
      </c>
      <c r="E73" s="109"/>
      <c r="F73" s="109"/>
      <c r="G73" s="109"/>
      <c r="H73" s="109"/>
      <c r="I73" s="109"/>
      <c r="J73" s="109"/>
      <c r="K73" s="110"/>
      <c r="L73" s="73"/>
    </row>
    <row r="74" spans="2:12" s="71" customFormat="1" ht="30" customHeight="1" x14ac:dyDescent="0.2">
      <c r="B74" s="72"/>
      <c r="C74" s="57">
        <f>+C71+1</f>
        <v>39</v>
      </c>
      <c r="D74" s="22">
        <f>+F74</f>
        <v>13.1</v>
      </c>
      <c r="E74" s="58"/>
      <c r="F74" s="22">
        <v>13.1</v>
      </c>
      <c r="G74" s="23" t="s">
        <v>95</v>
      </c>
      <c r="H74" s="22" t="s">
        <v>22</v>
      </c>
      <c r="I74" s="24">
        <v>35</v>
      </c>
      <c r="J74" s="25"/>
      <c r="K74" s="78"/>
      <c r="L74" s="73"/>
    </row>
    <row r="75" spans="2:12" s="71" customFormat="1" ht="30" customHeight="1" x14ac:dyDescent="0.2">
      <c r="B75" s="72"/>
      <c r="C75" s="59">
        <f>+C74+1</f>
        <v>40</v>
      </c>
      <c r="D75" s="15">
        <f>+F75</f>
        <v>13.2</v>
      </c>
      <c r="E75" s="60"/>
      <c r="F75" s="15">
        <v>13.2</v>
      </c>
      <c r="G75" s="16" t="s">
        <v>42</v>
      </c>
      <c r="H75" s="15" t="s">
        <v>22</v>
      </c>
      <c r="I75" s="17">
        <v>1200</v>
      </c>
      <c r="J75" s="18"/>
      <c r="K75" s="77"/>
      <c r="L75" s="73"/>
    </row>
    <row r="76" spans="2:12" s="71" customFormat="1" ht="30" customHeight="1" x14ac:dyDescent="0.2">
      <c r="B76" s="72"/>
      <c r="C76" s="59">
        <f>+C75+1</f>
        <v>41</v>
      </c>
      <c r="D76" s="15">
        <f>+F76</f>
        <v>13.299999999999999</v>
      </c>
      <c r="E76" s="60"/>
      <c r="F76" s="15">
        <v>13.299999999999999</v>
      </c>
      <c r="G76" s="16" t="s">
        <v>43</v>
      </c>
      <c r="H76" s="15" t="s">
        <v>62</v>
      </c>
      <c r="I76" s="17">
        <v>150</v>
      </c>
      <c r="J76" s="18"/>
      <c r="K76" s="77"/>
      <c r="L76" s="73"/>
    </row>
    <row r="77" spans="2:12" s="71" customFormat="1" ht="39" customHeight="1" x14ac:dyDescent="0.2">
      <c r="B77" s="72"/>
      <c r="C77" s="59">
        <f>+C76+1</f>
        <v>42</v>
      </c>
      <c r="D77" s="15">
        <f>+F77</f>
        <v>13.399999999999999</v>
      </c>
      <c r="E77" s="60"/>
      <c r="F77" s="15">
        <v>13.399999999999999</v>
      </c>
      <c r="G77" s="16" t="s">
        <v>44</v>
      </c>
      <c r="H77" s="15" t="s">
        <v>21</v>
      </c>
      <c r="I77" s="17">
        <v>16</v>
      </c>
      <c r="J77" s="18"/>
      <c r="K77" s="77"/>
      <c r="L77" s="73"/>
    </row>
    <row r="78" spans="2:12" s="71" customFormat="1" ht="43.5" customHeight="1" thickBot="1" x14ac:dyDescent="0.25">
      <c r="B78" s="72"/>
      <c r="C78" s="99">
        <f>+C77+1</f>
        <v>43</v>
      </c>
      <c r="D78" s="30">
        <f>+F78</f>
        <v>13.499999999999998</v>
      </c>
      <c r="E78" s="61"/>
      <c r="F78" s="30">
        <v>13.499999999999998</v>
      </c>
      <c r="G78" s="34" t="s">
        <v>45</v>
      </c>
      <c r="H78" s="30" t="s">
        <v>22</v>
      </c>
      <c r="I78" s="28">
        <v>1200</v>
      </c>
      <c r="J78" s="35"/>
      <c r="K78" s="79"/>
      <c r="L78" s="73"/>
    </row>
    <row r="79" spans="2:12" s="71" customFormat="1" ht="30" customHeight="1" thickBot="1" x14ac:dyDescent="0.25">
      <c r="B79" s="72"/>
      <c r="C79" s="111" t="s">
        <v>15</v>
      </c>
      <c r="D79" s="112"/>
      <c r="E79" s="112"/>
      <c r="F79" s="112"/>
      <c r="G79" s="113"/>
      <c r="H79" s="62"/>
      <c r="I79" s="31"/>
      <c r="J79" s="32"/>
      <c r="K79" s="19"/>
      <c r="L79" s="73"/>
    </row>
    <row r="80" spans="2:12" s="80" customFormat="1" ht="30" customHeight="1" thickBot="1" x14ac:dyDescent="0.25">
      <c r="B80" s="81"/>
      <c r="C80" s="114" t="s">
        <v>97</v>
      </c>
      <c r="D80" s="115"/>
      <c r="E80" s="115"/>
      <c r="F80" s="115"/>
      <c r="G80" s="115"/>
      <c r="H80" s="115"/>
      <c r="I80" s="115"/>
      <c r="J80" s="116"/>
      <c r="K80" s="36"/>
      <c r="L80" s="82"/>
    </row>
    <row r="81" spans="2:15" s="80" customFormat="1" ht="27.75" customHeight="1" x14ac:dyDescent="0.2">
      <c r="B81" s="81"/>
      <c r="C81" s="37"/>
      <c r="D81" s="38"/>
      <c r="E81" s="38"/>
      <c r="F81" s="38"/>
      <c r="G81" s="38"/>
      <c r="H81" s="38"/>
      <c r="I81" s="37"/>
      <c r="J81" s="38"/>
      <c r="K81" s="39"/>
      <c r="L81" s="82"/>
    </row>
    <row r="82" spans="2:15" s="80" customFormat="1" ht="30" customHeight="1" thickBot="1" x14ac:dyDescent="0.25">
      <c r="B82" s="81"/>
      <c r="C82" s="40"/>
      <c r="D82" s="43"/>
      <c r="E82" s="43"/>
      <c r="F82" s="43"/>
      <c r="G82" s="158" t="s">
        <v>23</v>
      </c>
      <c r="H82" s="159"/>
      <c r="I82" s="160"/>
      <c r="J82" s="44">
        <v>0.19</v>
      </c>
      <c r="K82" s="42"/>
      <c r="L82" s="82"/>
    </row>
    <row r="83" spans="2:15" s="80" customFormat="1" ht="30" customHeight="1" thickBot="1" x14ac:dyDescent="0.25">
      <c r="B83" s="81"/>
      <c r="C83" s="40"/>
      <c r="D83" s="43"/>
      <c r="E83" s="43"/>
      <c r="F83" s="43"/>
      <c r="G83" s="161" t="s">
        <v>98</v>
      </c>
      <c r="H83" s="162"/>
      <c r="I83" s="162"/>
      <c r="J83" s="162"/>
      <c r="K83" s="45"/>
      <c r="L83" s="82"/>
    </row>
    <row r="84" spans="2:15" s="80" customFormat="1" ht="30" customHeight="1" thickBot="1" x14ac:dyDescent="0.25">
      <c r="B84" s="37"/>
      <c r="C84" s="38"/>
      <c r="D84" s="38"/>
      <c r="E84" s="38"/>
      <c r="F84" s="38"/>
      <c r="G84" s="38"/>
      <c r="H84" s="37"/>
      <c r="I84" s="38"/>
      <c r="J84" s="39"/>
      <c r="K84" s="37"/>
      <c r="L84" s="82"/>
    </row>
    <row r="85" spans="2:15" s="71" customFormat="1" ht="30" customHeight="1" thickBot="1" x14ac:dyDescent="0.25">
      <c r="B85" s="72"/>
      <c r="C85" s="20">
        <f>+C73+1</f>
        <v>14</v>
      </c>
      <c r="D85" s="147" t="s">
        <v>24</v>
      </c>
      <c r="E85" s="147"/>
      <c r="F85" s="147"/>
      <c r="G85" s="147"/>
      <c r="H85" s="147"/>
      <c r="I85" s="147"/>
      <c r="J85" s="147"/>
      <c r="K85" s="148"/>
      <c r="L85" s="73"/>
    </row>
    <row r="86" spans="2:15" s="71" customFormat="1" ht="59.25" customHeight="1" x14ac:dyDescent="0.2">
      <c r="B86" s="72"/>
      <c r="C86" s="21">
        <f>+C78+1</f>
        <v>44</v>
      </c>
      <c r="D86" s="33">
        <f>+F86</f>
        <v>13.1</v>
      </c>
      <c r="E86" s="33"/>
      <c r="F86" s="33">
        <v>13.1</v>
      </c>
      <c r="G86" s="83" t="s">
        <v>90</v>
      </c>
      <c r="H86" s="15"/>
      <c r="I86" s="17">
        <v>1</v>
      </c>
      <c r="J86" s="25"/>
      <c r="K86" s="46"/>
      <c r="L86" s="73"/>
    </row>
    <row r="87" spans="2:15" s="71" customFormat="1" ht="30" customHeight="1" thickBot="1" x14ac:dyDescent="0.25">
      <c r="B87" s="72"/>
      <c r="C87" s="102" t="s">
        <v>15</v>
      </c>
      <c r="D87" s="103"/>
      <c r="E87" s="103"/>
      <c r="F87" s="103"/>
      <c r="G87" s="103"/>
      <c r="H87" s="103"/>
      <c r="I87" s="103"/>
      <c r="J87" s="104"/>
      <c r="K87" s="47"/>
      <c r="L87" s="73"/>
    </row>
    <row r="88" spans="2:15" s="80" customFormat="1" ht="30" customHeight="1" thickBot="1" x14ac:dyDescent="0.25">
      <c r="B88" s="81"/>
      <c r="C88" s="149" t="s">
        <v>25</v>
      </c>
      <c r="D88" s="150"/>
      <c r="E88" s="150"/>
      <c r="F88" s="150"/>
      <c r="G88" s="150"/>
      <c r="H88" s="150"/>
      <c r="I88" s="150"/>
      <c r="J88" s="151"/>
      <c r="K88" s="36"/>
      <c r="L88" s="82"/>
    </row>
    <row r="89" spans="2:15" s="80" customFormat="1" ht="18.75" customHeight="1" thickBot="1" x14ac:dyDescent="0.25">
      <c r="B89" s="81"/>
      <c r="C89" s="152"/>
      <c r="D89" s="152"/>
      <c r="E89" s="152"/>
      <c r="F89" s="152"/>
      <c r="G89" s="152"/>
      <c r="H89" s="152"/>
      <c r="I89" s="152"/>
      <c r="J89" s="152"/>
      <c r="K89" s="152"/>
      <c r="L89" s="82"/>
    </row>
    <row r="90" spans="2:15" s="80" customFormat="1" ht="30" customHeight="1" thickBot="1" x14ac:dyDescent="0.25">
      <c r="B90" s="152"/>
      <c r="C90" s="152"/>
      <c r="D90" s="152"/>
      <c r="E90" s="152"/>
      <c r="F90" s="152"/>
      <c r="G90" s="152"/>
      <c r="H90" s="152"/>
      <c r="I90" s="152"/>
      <c r="J90" s="152"/>
      <c r="K90" s="100"/>
      <c r="L90" s="82"/>
    </row>
    <row r="91" spans="2:15" s="80" customFormat="1" ht="31.5" customHeight="1" thickBot="1" x14ac:dyDescent="0.25">
      <c r="B91" s="81"/>
      <c r="C91" s="40"/>
      <c r="D91" s="40"/>
      <c r="E91" s="41"/>
      <c r="F91" s="41"/>
      <c r="G91" s="153" t="s">
        <v>26</v>
      </c>
      <c r="H91" s="154"/>
      <c r="I91" s="154"/>
      <c r="J91" s="155"/>
      <c r="K91" s="70"/>
      <c r="L91" s="82"/>
      <c r="O91" s="84"/>
    </row>
    <row r="92" spans="2:15" s="80" customFormat="1" ht="15.75" thickBot="1" x14ac:dyDescent="0.25">
      <c r="B92" s="81"/>
      <c r="C92" s="40"/>
      <c r="D92" s="40"/>
      <c r="E92" s="40"/>
      <c r="F92" s="40"/>
      <c r="G92" s="41"/>
      <c r="H92" s="41"/>
      <c r="I92" s="48"/>
      <c r="J92" s="49"/>
      <c r="K92" s="50"/>
      <c r="L92" s="82"/>
    </row>
    <row r="93" spans="2:15" s="80" customFormat="1" ht="15" x14ac:dyDescent="0.2">
      <c r="B93" s="81"/>
      <c r="C93" s="51"/>
      <c r="D93" s="141"/>
      <c r="E93" s="141"/>
      <c r="F93" s="141"/>
      <c r="G93" s="141"/>
      <c r="H93" s="141"/>
      <c r="I93" s="141"/>
      <c r="J93" s="141"/>
      <c r="K93" s="142"/>
      <c r="L93" s="85"/>
      <c r="N93" s="86"/>
    </row>
    <row r="94" spans="2:15" s="80" customFormat="1" ht="15.75" customHeight="1" x14ac:dyDescent="0.2">
      <c r="B94" s="81"/>
      <c r="C94" s="163" t="s">
        <v>47</v>
      </c>
      <c r="D94" s="163"/>
      <c r="E94" s="163"/>
      <c r="F94" s="163"/>
      <c r="G94" s="163"/>
      <c r="H94" s="144" t="s">
        <v>48</v>
      </c>
      <c r="I94" s="144"/>
      <c r="J94" s="144"/>
      <c r="K94" s="63" t="s">
        <v>49</v>
      </c>
      <c r="L94" s="85"/>
    </row>
    <row r="95" spans="2:15" s="80" customFormat="1" ht="34.5" customHeight="1" x14ac:dyDescent="0.2">
      <c r="B95" s="81"/>
      <c r="C95" s="163" t="s">
        <v>50</v>
      </c>
      <c r="D95" s="163"/>
      <c r="E95" s="163"/>
      <c r="F95" s="163"/>
      <c r="G95" s="163"/>
      <c r="H95" s="145" t="s">
        <v>51</v>
      </c>
      <c r="I95" s="145"/>
      <c r="J95" s="63" t="s">
        <v>52</v>
      </c>
      <c r="K95" s="101"/>
      <c r="L95" s="87"/>
    </row>
    <row r="96" spans="2:15" s="80" customFormat="1" ht="34.5" customHeight="1" x14ac:dyDescent="0.2">
      <c r="B96" s="81"/>
      <c r="C96" s="163" t="s">
        <v>53</v>
      </c>
      <c r="D96" s="163"/>
      <c r="E96" s="163"/>
      <c r="F96" s="163"/>
      <c r="G96" s="163"/>
      <c r="H96" s="164" t="s">
        <v>54</v>
      </c>
      <c r="I96" s="165"/>
      <c r="J96" s="63" t="s">
        <v>55</v>
      </c>
      <c r="K96" s="101"/>
      <c r="L96" s="87"/>
    </row>
    <row r="97" spans="1:13" s="80" customFormat="1" ht="51.75" customHeight="1" x14ac:dyDescent="0.2">
      <c r="B97" s="81"/>
      <c r="C97" s="143" t="s">
        <v>96</v>
      </c>
      <c r="D97" s="143"/>
      <c r="E97" s="143"/>
      <c r="F97" s="143"/>
      <c r="G97" s="143"/>
      <c r="H97" s="144" t="s">
        <v>56</v>
      </c>
      <c r="I97" s="145"/>
      <c r="J97" s="63" t="s">
        <v>57</v>
      </c>
      <c r="K97" s="101"/>
      <c r="L97" s="87"/>
    </row>
    <row r="98" spans="1:13" s="80" customFormat="1" ht="68.25" customHeight="1" x14ac:dyDescent="0.2">
      <c r="B98" s="81"/>
      <c r="C98" s="146"/>
      <c r="D98" s="146"/>
      <c r="E98" s="146"/>
      <c r="F98" s="146"/>
      <c r="G98" s="146"/>
      <c r="H98" s="145" t="s">
        <v>58</v>
      </c>
      <c r="I98" s="145"/>
      <c r="J98" s="63" t="s">
        <v>59</v>
      </c>
      <c r="K98" s="101"/>
      <c r="L98" s="82"/>
    </row>
    <row r="99" spans="1:13" s="71" customFormat="1" ht="15" thickBot="1" x14ac:dyDescent="0.25">
      <c r="B99" s="88"/>
      <c r="C99" s="89"/>
      <c r="D99" s="90"/>
      <c r="E99" s="89"/>
      <c r="F99" s="90"/>
      <c r="G99" s="91"/>
      <c r="H99" s="90"/>
      <c r="I99" s="89"/>
      <c r="J99" s="90"/>
      <c r="K99" s="90"/>
      <c r="L99" s="92"/>
    </row>
    <row r="100" spans="1:13" s="71" customFormat="1" ht="15.75" thickTop="1" thickBot="1" x14ac:dyDescent="0.25">
      <c r="B100" s="93"/>
      <c r="C100" s="89"/>
      <c r="D100" s="90"/>
      <c r="E100" s="89"/>
      <c r="F100" s="90"/>
      <c r="G100" s="91"/>
      <c r="H100" s="90"/>
      <c r="I100" s="89"/>
      <c r="J100" s="90"/>
      <c r="K100" s="90"/>
      <c r="L100" s="92"/>
    </row>
    <row r="101" spans="1:13" ht="17.25" thickTop="1" x14ac:dyDescent="0.3">
      <c r="A101" s="1"/>
      <c r="B101" s="1"/>
      <c r="C101" s="2"/>
      <c r="D101" s="1"/>
      <c r="E101" s="2"/>
      <c r="F101" s="1"/>
      <c r="G101" s="1"/>
      <c r="H101" s="1"/>
      <c r="I101" s="2"/>
      <c r="J101" s="1"/>
      <c r="K101" s="1"/>
      <c r="L101" s="1"/>
      <c r="M101" s="1"/>
    </row>
    <row r="103" spans="1:13" x14ac:dyDescent="0.3">
      <c r="H103" s="53"/>
    </row>
  </sheetData>
  <mergeCells count="58">
    <mergeCell ref="C4:K4"/>
    <mergeCell ref="C5:K5"/>
    <mergeCell ref="C6:K7"/>
    <mergeCell ref="C8:K8"/>
    <mergeCell ref="C9:C10"/>
    <mergeCell ref="D9:D10"/>
    <mergeCell ref="E9:F9"/>
    <mergeCell ref="G9:G10"/>
    <mergeCell ref="H9:H10"/>
    <mergeCell ref="I9:I10"/>
    <mergeCell ref="C34:J34"/>
    <mergeCell ref="J9:J10"/>
    <mergeCell ref="K9:K10"/>
    <mergeCell ref="D11:K11"/>
    <mergeCell ref="C13:J13"/>
    <mergeCell ref="D14:K14"/>
    <mergeCell ref="C17:J17"/>
    <mergeCell ref="D18:K18"/>
    <mergeCell ref="C20:J20"/>
    <mergeCell ref="D21:K21"/>
    <mergeCell ref="C24:J24"/>
    <mergeCell ref="D25:K25"/>
    <mergeCell ref="C68:J68"/>
    <mergeCell ref="D35:K35"/>
    <mergeCell ref="C38:J38"/>
    <mergeCell ref="D39:K39"/>
    <mergeCell ref="C49:J49"/>
    <mergeCell ref="D50:K50"/>
    <mergeCell ref="C54:J54"/>
    <mergeCell ref="D55:K55"/>
    <mergeCell ref="C58:J58"/>
    <mergeCell ref="D59:K59"/>
    <mergeCell ref="C63:J63"/>
    <mergeCell ref="D64:K64"/>
    <mergeCell ref="B90:J90"/>
    <mergeCell ref="D69:K69"/>
    <mergeCell ref="C72:J72"/>
    <mergeCell ref="D73:K73"/>
    <mergeCell ref="C79:G79"/>
    <mergeCell ref="C80:J80"/>
    <mergeCell ref="G82:I82"/>
    <mergeCell ref="G83:J83"/>
    <mergeCell ref="D85:K85"/>
    <mergeCell ref="C87:J87"/>
    <mergeCell ref="C88:J88"/>
    <mergeCell ref="C89:K89"/>
    <mergeCell ref="G91:J91"/>
    <mergeCell ref="D93:K93"/>
    <mergeCell ref="C94:G94"/>
    <mergeCell ref="H94:J94"/>
    <mergeCell ref="C95:G95"/>
    <mergeCell ref="H95:I95"/>
    <mergeCell ref="C96:G96"/>
    <mergeCell ref="H96:I96"/>
    <mergeCell ref="C97:G97"/>
    <mergeCell ref="H97:I97"/>
    <mergeCell ref="C98:G98"/>
    <mergeCell ref="H98:I9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Trujillo Torres</dc:creator>
  <cp:lastModifiedBy>Pazmor Ingenieria</cp:lastModifiedBy>
  <dcterms:created xsi:type="dcterms:W3CDTF">2020-03-06T01:47:40Z</dcterms:created>
  <dcterms:modified xsi:type="dcterms:W3CDTF">2020-06-18T15:58:13Z</dcterms:modified>
</cp:coreProperties>
</file>