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D:\Sebastian\ALCALDIA DE MANIZALES\Presupuestos Gobierno en la Calle\Presupuestos 4\"/>
    </mc:Choice>
  </mc:AlternateContent>
  <xr:revisionPtr revIDLastSave="0" documentId="13_ncr:1_{DF5AA6D9-A2BC-42D1-AB7F-F168042F8A1D}" xr6:coauthVersionLast="47" xr6:coauthVersionMax="47" xr10:uidLastSave="{00000000-0000-0000-0000-000000000000}"/>
  <bookViews>
    <workbookView xWindow="-108" yWindow="-108" windowWidth="23256" windowHeight="12576" xr2:uid="{00000000-000D-0000-FFFF-FFFF00000000}"/>
  </bookViews>
  <sheets>
    <sheet name="PRESUPUESTO ESC.DEP" sheetId="1" r:id="rId1"/>
    <sheet name="APU" sheetId="2" r:id="rId2"/>
    <sheet name="ITEMS CREADOS" sheetId="3" r:id="rId3"/>
    <sheet name="AIU (2)" sheetId="4" r:id="rId4"/>
  </sheets>
  <externalReferences>
    <externalReference r:id="rId5"/>
    <externalReference r:id="rId6"/>
    <externalReference r:id="rId7"/>
    <externalReference r:id="rId8"/>
    <externalReference r:id="rId9"/>
    <externalReference r:id="rId10"/>
    <externalReference r:id="rId11"/>
    <externalReference r:id="rId12"/>
  </externalReferences>
  <definedNames>
    <definedName name="_xlnm.Print_Area" localSheetId="0">'PRESUPUESTO ESC.DEP'!$C$3:$K$63</definedName>
    <definedName name="Dsfsff">[1]INSUMOS!$A$14:$A$10101</definedName>
    <definedName name="INSUMOS_NOM">[2]INSUMOS!$A$14:$A$490</definedName>
    <definedName name="INSUMOS_PRECIO">[2]INSUMOS!$E$14:$E$490</definedName>
    <definedName name="INSUMOS_TIPO">[2]INSUMOS!$B$14:$B$490</definedName>
    <definedName name="INSUMOS_UNI">[2]INSUMOS!$C$14:$C$490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2" i="1" l="1"/>
  <c r="J164" i="2" l="1"/>
  <c r="K164" i="2" s="1"/>
  <c r="J50" i="1" s="1"/>
  <c r="J154" i="2"/>
  <c r="K154" i="2" s="1"/>
  <c r="J49" i="1" s="1"/>
  <c r="J185" i="2"/>
  <c r="K185" i="2" s="1"/>
  <c r="J48" i="1" s="1"/>
  <c r="J289" i="2"/>
  <c r="K289" i="2" s="1"/>
  <c r="J47" i="1" s="1"/>
  <c r="J117" i="2"/>
  <c r="K117" i="2" s="1"/>
  <c r="J46" i="1" s="1"/>
  <c r="J278" i="2"/>
  <c r="K278" i="2" s="1"/>
  <c r="J45" i="1" s="1"/>
  <c r="J137" i="2"/>
  <c r="K137" i="2" s="1"/>
  <c r="J44" i="1" s="1"/>
  <c r="K44" i="1" s="1"/>
  <c r="J126" i="2"/>
  <c r="K126" i="2" s="1"/>
  <c r="J43" i="1" s="1"/>
  <c r="J235" i="2"/>
  <c r="K235" i="2" s="1"/>
  <c r="J42" i="1" s="1"/>
  <c r="I43" i="1"/>
  <c r="I45" i="1"/>
  <c r="K45" i="1" l="1"/>
  <c r="I46" i="1"/>
  <c r="K46" i="1" s="1"/>
  <c r="K43" i="1"/>
  <c r="I47" i="1"/>
  <c r="K47" i="1" s="1"/>
  <c r="K42" i="1"/>
  <c r="J2" i="3" l="1"/>
  <c r="J144" i="2"/>
  <c r="K144" i="2" s="1"/>
  <c r="J32" i="1" s="1"/>
  <c r="J80" i="2"/>
  <c r="K80" i="2" s="1"/>
  <c r="J31" i="1" s="1"/>
  <c r="J244" i="2"/>
  <c r="K244" i="2" s="1"/>
  <c r="J30" i="1" s="1"/>
  <c r="J263" i="2"/>
  <c r="K263" i="2" s="1"/>
  <c r="J28" i="1" s="1"/>
  <c r="J228" i="2"/>
  <c r="K228" i="2" s="1"/>
  <c r="J27" i="1" s="1"/>
  <c r="J10" i="3"/>
  <c r="K10" i="3" s="1"/>
  <c r="J26" i="1" s="1"/>
  <c r="J200" i="2"/>
  <c r="K200" i="2" s="1"/>
  <c r="J25" i="1" s="1"/>
  <c r="J215" i="2"/>
  <c r="K215" i="2" s="1"/>
  <c r="J24" i="1" s="1"/>
  <c r="J67" i="2"/>
  <c r="K67" i="2" s="1"/>
  <c r="J23" i="1" s="1"/>
  <c r="J97" i="2"/>
  <c r="K97" i="2" s="1"/>
  <c r="J22" i="1" s="1"/>
  <c r="G104" i="2"/>
  <c r="H104" i="2" s="1"/>
  <c r="G103" i="2"/>
  <c r="H103" i="2" s="1"/>
  <c r="G102" i="2"/>
  <c r="H102" i="2" s="1"/>
  <c r="G101" i="2"/>
  <c r="H101" i="2" s="1"/>
  <c r="G100" i="2"/>
  <c r="H100" i="2" s="1"/>
  <c r="G99" i="2"/>
  <c r="H99" i="2" s="1"/>
  <c r="G98" i="2"/>
  <c r="H98" i="2" s="1"/>
  <c r="J106" i="2"/>
  <c r="K106" i="2" s="1"/>
  <c r="J21" i="1" s="1"/>
  <c r="G113" i="2"/>
  <c r="H113" i="2" s="1"/>
  <c r="G112" i="2"/>
  <c r="H112" i="2" s="1"/>
  <c r="G111" i="2"/>
  <c r="H111" i="2" s="1"/>
  <c r="G110" i="2"/>
  <c r="H110" i="2" s="1"/>
  <c r="G109" i="2"/>
  <c r="H109" i="2" s="1"/>
  <c r="G108" i="2"/>
  <c r="H108" i="2" s="1"/>
  <c r="G107" i="2"/>
  <c r="H107" i="2" s="1"/>
  <c r="J90" i="2"/>
  <c r="K90" i="2" s="1"/>
  <c r="J20" i="1" s="1"/>
  <c r="G93" i="2"/>
  <c r="H93" i="2" s="1"/>
  <c r="G92" i="2"/>
  <c r="H92" i="2" s="1"/>
  <c r="G91" i="2"/>
  <c r="H91" i="2" s="1"/>
  <c r="J63" i="2"/>
  <c r="K63" i="2" s="1"/>
  <c r="J19" i="1" s="1"/>
  <c r="J58" i="2"/>
  <c r="K58" i="2" s="1"/>
  <c r="J18" i="1" s="1"/>
  <c r="J5" i="3"/>
  <c r="J14" i="2"/>
  <c r="K14" i="2" s="1"/>
  <c r="J16" i="1" s="1"/>
  <c r="J221" i="2"/>
  <c r="K221" i="2" s="1"/>
  <c r="J15" i="1" s="1"/>
  <c r="J47" i="2"/>
  <c r="K47" i="2" s="1"/>
  <c r="J14" i="1" s="1"/>
  <c r="J36" i="2"/>
  <c r="K36" i="2" s="1"/>
  <c r="J13" i="1" s="1"/>
  <c r="J26" i="2"/>
  <c r="K26" i="2" s="1"/>
  <c r="J12" i="1" s="1"/>
  <c r="J4" i="2"/>
  <c r="K4" i="2" s="1"/>
  <c r="J11" i="1" s="1"/>
  <c r="J36" i="1" l="1"/>
  <c r="K36" i="1" s="1"/>
  <c r="J37" i="1"/>
  <c r="K37" i="1" s="1"/>
  <c r="J38" i="1"/>
  <c r="K38" i="1" s="1"/>
  <c r="J39" i="1"/>
  <c r="K39" i="1" s="1"/>
  <c r="J40" i="1"/>
  <c r="K40" i="1" s="1"/>
  <c r="K50" i="1"/>
  <c r="K49" i="1"/>
  <c r="K48" i="1"/>
  <c r="N23" i="1" l="1"/>
  <c r="N24" i="1"/>
  <c r="I24" i="1"/>
  <c r="K24" i="1" l="1"/>
  <c r="M25" i="1"/>
  <c r="N25" i="1"/>
  <c r="I31" i="1"/>
  <c r="K31" i="1" s="1"/>
  <c r="I30" i="1"/>
  <c r="K30" i="1" s="1"/>
  <c r="I29" i="1"/>
  <c r="I25" i="1" l="1"/>
  <c r="K25" i="1" s="1"/>
  <c r="I32" i="1"/>
  <c r="K32" i="1" s="1"/>
  <c r="K28" i="1"/>
  <c r="G276" i="2"/>
  <c r="H276" i="2" s="1"/>
  <c r="G275" i="2"/>
  <c r="H275" i="2" s="1"/>
  <c r="G274" i="2"/>
  <c r="H274" i="2" s="1"/>
  <c r="G273" i="2"/>
  <c r="H273" i="2" s="1"/>
  <c r="G272" i="2"/>
  <c r="H272" i="2" s="1"/>
  <c r="G271" i="2"/>
  <c r="H271" i="2" s="1"/>
  <c r="G270" i="2"/>
  <c r="H270" i="2" s="1"/>
  <c r="G269" i="2"/>
  <c r="H269" i="2" s="1"/>
  <c r="G268" i="2"/>
  <c r="H268" i="2" s="1"/>
  <c r="G267" i="2"/>
  <c r="H267" i="2" s="1"/>
  <c r="G266" i="2"/>
  <c r="H266" i="2" s="1"/>
  <c r="G265" i="2"/>
  <c r="H265" i="2" s="1"/>
  <c r="G264" i="2"/>
  <c r="H264" i="2" s="1"/>
  <c r="K15" i="1"/>
  <c r="K62" i="1" l="1"/>
  <c r="G48" i="4" l="1"/>
  <c r="G47" i="4"/>
  <c r="G46" i="4"/>
  <c r="G45" i="4"/>
  <c r="G44" i="4"/>
  <c r="G43" i="4"/>
  <c r="J72" i="2" s="1"/>
  <c r="K72" i="2" s="1"/>
  <c r="J29" i="1" s="1"/>
  <c r="K29" i="1" s="1"/>
  <c r="G42" i="4"/>
  <c r="G41" i="4"/>
  <c r="H39" i="4"/>
  <c r="I37" i="4" s="1"/>
  <c r="H38" i="4"/>
  <c r="G36" i="4"/>
  <c r="G35" i="4"/>
  <c r="G34" i="4"/>
  <c r="G33" i="4"/>
  <c r="G32" i="4"/>
  <c r="H25" i="4"/>
  <c r="H24" i="4"/>
  <c r="H23" i="4"/>
  <c r="H21" i="4"/>
  <c r="H20" i="4"/>
  <c r="G19" i="4"/>
  <c r="H19" i="4" s="1"/>
  <c r="G18" i="4"/>
  <c r="H18" i="4" s="1"/>
  <c r="G17" i="4"/>
  <c r="H17" i="4" s="1"/>
  <c r="G16" i="4"/>
  <c r="H16" i="4" s="1"/>
  <c r="G15" i="4"/>
  <c r="H15" i="4" s="1"/>
  <c r="G14" i="4"/>
  <c r="H14" i="4" s="1"/>
  <c r="G13" i="4"/>
  <c r="H13" i="4" s="1"/>
  <c r="G12" i="4"/>
  <c r="H12" i="4" s="1"/>
  <c r="G11" i="4"/>
  <c r="H11" i="4" s="1"/>
  <c r="I10" i="4" l="1"/>
  <c r="I27" i="1" l="1"/>
  <c r="K27" i="1" s="1"/>
  <c r="G233" i="2"/>
  <c r="H233" i="2" s="1"/>
  <c r="G232" i="2"/>
  <c r="H232" i="2" s="1"/>
  <c r="G231" i="2"/>
  <c r="H231" i="2" s="1"/>
  <c r="G230" i="2"/>
  <c r="H230" i="2" s="1"/>
  <c r="G229" i="2"/>
  <c r="H229" i="2" s="1"/>
  <c r="G70" i="2" l="1"/>
  <c r="H70" i="2" s="1"/>
  <c r="G69" i="2"/>
  <c r="H69" i="2" s="1"/>
  <c r="G68" i="2"/>
  <c r="H68" i="2" s="1"/>
  <c r="K23" i="1"/>
  <c r="I22" i="1"/>
  <c r="K22" i="1" s="1"/>
  <c r="I18" i="1"/>
  <c r="K18" i="1" s="1"/>
  <c r="K19" i="1"/>
  <c r="I21" i="1"/>
  <c r="K21" i="1" s="1"/>
  <c r="I20" i="1" l="1"/>
  <c r="K20" i="1" s="1"/>
  <c r="I17" i="1" l="1"/>
  <c r="G24" i="2"/>
  <c r="H24" i="2" s="1"/>
  <c r="G23" i="2"/>
  <c r="H23" i="2" s="1"/>
  <c r="G22" i="2"/>
  <c r="H22" i="2" s="1"/>
  <c r="G21" i="2"/>
  <c r="H21" i="2" s="1"/>
  <c r="D6" i="3"/>
  <c r="E6" i="3"/>
  <c r="D7" i="3"/>
  <c r="E7" i="3"/>
  <c r="D8" i="3"/>
  <c r="E8" i="3"/>
  <c r="G8" i="3"/>
  <c r="C8" i="3"/>
  <c r="G7" i="3"/>
  <c r="C7" i="3"/>
  <c r="G6" i="3"/>
  <c r="C6" i="3"/>
  <c r="K14" i="1"/>
  <c r="K13" i="1"/>
  <c r="K12" i="1"/>
  <c r="K11" i="1"/>
  <c r="K16" i="1"/>
  <c r="G261" i="2"/>
  <c r="H261" i="2" s="1"/>
  <c r="G260" i="2"/>
  <c r="H260" i="2" s="1"/>
  <c r="G259" i="2"/>
  <c r="H259" i="2" s="1"/>
  <c r="G258" i="2"/>
  <c r="H258" i="2" s="1"/>
  <c r="G257" i="2"/>
  <c r="H257" i="2" s="1"/>
  <c r="G256" i="2"/>
  <c r="H256" i="2" s="1"/>
  <c r="G255" i="2"/>
  <c r="H255" i="2" s="1"/>
  <c r="G254" i="2"/>
  <c r="H254" i="2" s="1"/>
  <c r="G253" i="2"/>
  <c r="H253" i="2" s="1"/>
  <c r="G252" i="2"/>
  <c r="H252" i="2" s="1"/>
  <c r="G251" i="2"/>
  <c r="H251" i="2" s="1"/>
  <c r="G250" i="2"/>
  <c r="H250" i="2" s="1"/>
  <c r="G249" i="2"/>
  <c r="H249" i="2" s="1"/>
  <c r="G248" i="2"/>
  <c r="H248" i="2" s="1"/>
  <c r="G247" i="2"/>
  <c r="H247" i="2" s="1"/>
  <c r="G246" i="2"/>
  <c r="H246" i="2" s="1"/>
  <c r="G245" i="2"/>
  <c r="H245" i="2" s="1"/>
  <c r="G78" i="2"/>
  <c r="H78" i="2" s="1"/>
  <c r="G77" i="2"/>
  <c r="H77" i="2" s="1"/>
  <c r="G76" i="2"/>
  <c r="H76" i="2" s="1"/>
  <c r="G75" i="2"/>
  <c r="H75" i="2" s="1"/>
  <c r="G74" i="2"/>
  <c r="H74" i="2" s="1"/>
  <c r="G73" i="2"/>
  <c r="H73" i="2" s="1"/>
  <c r="G31" i="2"/>
  <c r="H31" i="2" s="1"/>
  <c r="G30" i="2"/>
  <c r="H30" i="2" s="1"/>
  <c r="G29" i="2"/>
  <c r="H29" i="2" s="1"/>
  <c r="G28" i="2"/>
  <c r="H28" i="2" s="1"/>
  <c r="G27" i="2"/>
  <c r="H27" i="2" s="1"/>
  <c r="G149" i="2"/>
  <c r="H149" i="2" s="1"/>
  <c r="G148" i="2"/>
  <c r="H148" i="2" s="1"/>
  <c r="G147" i="2"/>
  <c r="H147" i="2" s="1"/>
  <c r="G146" i="2"/>
  <c r="H146" i="2" s="1"/>
  <c r="G145" i="2"/>
  <c r="H145" i="2" s="1"/>
  <c r="G88" i="2"/>
  <c r="H88" i="2" s="1"/>
  <c r="G87" i="2"/>
  <c r="H87" i="2" s="1"/>
  <c r="G86" i="2"/>
  <c r="H86" i="2" s="1"/>
  <c r="G85" i="2"/>
  <c r="H85" i="2" s="1"/>
  <c r="G84" i="2"/>
  <c r="H84" i="2" s="1"/>
  <c r="G83" i="2"/>
  <c r="H83" i="2" s="1"/>
  <c r="G82" i="2"/>
  <c r="H82" i="2" s="1"/>
  <c r="G81" i="2"/>
  <c r="H81" i="2" s="1"/>
  <c r="H7" i="3" l="1"/>
  <c r="H8" i="3"/>
  <c r="H6" i="3"/>
  <c r="H5" i="3" l="1"/>
  <c r="K5" i="3" s="1"/>
  <c r="J17" i="1" s="1"/>
  <c r="K17" i="1" s="1"/>
  <c r="K33" i="1" s="1"/>
  <c r="G285" i="2" l="1"/>
  <c r="H285" i="2" s="1"/>
  <c r="G65" i="2" l="1"/>
  <c r="H65" i="2" s="1"/>
  <c r="G64" i="2"/>
  <c r="H64" i="2" s="1"/>
  <c r="G61" i="2"/>
  <c r="H61" i="2" s="1"/>
  <c r="G60" i="2"/>
  <c r="H60" i="2" s="1"/>
  <c r="G59" i="2"/>
  <c r="H59" i="2" s="1"/>
  <c r="G54" i="2"/>
  <c r="H54" i="2" s="1"/>
  <c r="G53" i="2"/>
  <c r="H53" i="2" s="1"/>
  <c r="G52" i="2"/>
  <c r="H52" i="2" s="1"/>
  <c r="G51" i="2"/>
  <c r="H51" i="2" s="1"/>
  <c r="G50" i="2"/>
  <c r="H50" i="2" s="1"/>
  <c r="G49" i="2"/>
  <c r="H49" i="2" s="1"/>
  <c r="G48" i="2"/>
  <c r="H48" i="2" s="1"/>
  <c r="G45" i="2"/>
  <c r="H45" i="2" s="1"/>
  <c r="G44" i="2"/>
  <c r="H44" i="2" s="1"/>
  <c r="G41" i="2"/>
  <c r="H41" i="2" s="1"/>
  <c r="G40" i="2"/>
  <c r="H40" i="2" s="1"/>
  <c r="G39" i="2"/>
  <c r="H39" i="2" s="1"/>
  <c r="G38" i="2"/>
  <c r="H38" i="2" s="1"/>
  <c r="G37" i="2"/>
  <c r="H37" i="2" s="1"/>
  <c r="G219" i="2" l="1"/>
  <c r="H219" i="2" s="1"/>
  <c r="G218" i="2"/>
  <c r="H218" i="2" s="1"/>
  <c r="G217" i="2"/>
  <c r="H217" i="2" s="1"/>
  <c r="G216" i="2"/>
  <c r="H216" i="2" s="1"/>
  <c r="G3" i="3" l="1"/>
  <c r="H3" i="3" s="1"/>
  <c r="H2" i="3" s="1"/>
  <c r="K2" i="3" s="1"/>
  <c r="J41" i="1" s="1"/>
  <c r="K41" i="1" s="1"/>
  <c r="K51" i="1" s="1"/>
  <c r="K53" i="1" s="1"/>
  <c r="K57" i="1" s="1"/>
  <c r="F32" i="4" l="1"/>
  <c r="H32" i="4" s="1"/>
  <c r="J11" i="4"/>
  <c r="F43" i="4"/>
  <c r="H43" i="4" s="1"/>
  <c r="J43" i="4" s="1"/>
  <c r="J23" i="4"/>
  <c r="J21" i="4"/>
  <c r="J16" i="4"/>
  <c r="J17" i="4"/>
  <c r="J12" i="4"/>
  <c r="F42" i="4"/>
  <c r="H42" i="4" s="1"/>
  <c r="J42" i="4" s="1"/>
  <c r="J20" i="4"/>
  <c r="J39" i="4"/>
  <c r="F44" i="4"/>
  <c r="H44" i="4" s="1"/>
  <c r="J44" i="4" s="1"/>
  <c r="F45" i="4"/>
  <c r="H45" i="4" s="1"/>
  <c r="J45" i="4" s="1"/>
  <c r="J14" i="4"/>
  <c r="F33" i="4"/>
  <c r="H33" i="4" s="1"/>
  <c r="J33" i="4" s="1"/>
  <c r="J19" i="4"/>
  <c r="F34" i="4"/>
  <c r="H34" i="4" s="1"/>
  <c r="J34" i="4" s="1"/>
  <c r="J24" i="4"/>
  <c r="F41" i="4"/>
  <c r="H41" i="4" s="1"/>
  <c r="J18" i="4"/>
  <c r="J25" i="4"/>
  <c r="F36" i="4"/>
  <c r="H36" i="4" s="1"/>
  <c r="J36" i="4" s="1"/>
  <c r="F47" i="4"/>
  <c r="H47" i="4" s="1"/>
  <c r="J47" i="4" s="1"/>
  <c r="J10" i="4"/>
  <c r="J9" i="4" s="1"/>
  <c r="F46" i="4"/>
  <c r="H46" i="4" s="1"/>
  <c r="J46" i="4" s="1"/>
  <c r="F48" i="4"/>
  <c r="H48" i="4" s="1"/>
  <c r="J48" i="4" s="1"/>
  <c r="F35" i="4"/>
  <c r="H35" i="4" s="1"/>
  <c r="J35" i="4" s="1"/>
  <c r="J38" i="4"/>
  <c r="J15" i="4"/>
  <c r="J13" i="4"/>
  <c r="J37" i="4"/>
  <c r="J41" i="4" l="1"/>
  <c r="I40" i="4"/>
  <c r="J40" i="4" s="1"/>
  <c r="J32" i="4"/>
  <c r="I31" i="4"/>
  <c r="K56" i="1"/>
  <c r="J31" i="4" l="1"/>
  <c r="J26" i="4" s="1"/>
  <c r="J49" i="4" s="1"/>
  <c r="I49" i="4"/>
  <c r="J52" i="4" l="1"/>
  <c r="K60" i="1"/>
  <c r="K63" i="1" s="1"/>
  <c r="M5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Alejandra Henao</author>
  </authors>
  <commentList>
    <comment ref="K53" authorId="0" shapeId="0" xr:uid="{00000000-0006-0000-0000-000001000000}">
      <text>
        <r>
          <rPr>
            <b/>
            <sz val="9"/>
            <color indexed="81"/>
            <rFont val="Tahoma"/>
            <family val="2"/>
          </rPr>
          <t>Alejandra Henao:</t>
        </r>
        <r>
          <rPr>
            <sz val="9"/>
            <color indexed="81"/>
            <rFont val="Tahoma"/>
            <family val="2"/>
          </rPr>
          <t xml:space="preserve">
Falta:
CANCHAS SINTETICAS: Baja Suiza, Futbol La Enea, Solferino, Aranjuez, La fuente-Arrayanes, El Carmen
Comuneros y Minitas no se presupuestas (de acuerdo a deportes, pues los lotes son de minivivienda)
Canchas de tenis de El Bosque se designan a la Liga</t>
        </r>
      </text>
    </comment>
  </commentList>
</comments>
</file>

<file path=xl/sharedStrings.xml><?xml version="1.0" encoding="utf-8"?>
<sst xmlns="http://schemas.openxmlformats.org/spreadsheetml/2006/main" count="1566" uniqueCount="429">
  <si>
    <t>Código</t>
  </si>
  <si>
    <t>CCE-EICP-FM-14</t>
  </si>
  <si>
    <t>Versión</t>
  </si>
  <si>
    <t>FORMULARIO 1</t>
  </si>
  <si>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</si>
  <si>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</si>
  <si>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</si>
  <si>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</si>
  <si>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</si>
  <si>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</si>
  <si>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</si>
  <si>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</si>
  <si>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</si>
  <si>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</si>
  <si>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PINTURA</t>
  </si>
  <si>
    <t>UND</t>
  </si>
  <si>
    <t>Subtotal</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</si>
  <si>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</si>
  <si>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</si>
  <si>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</si>
  <si>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</si>
  <si>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</si>
  <si>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r>
      <rPr>
        <b/>
        <sz val="11"/>
        <rFont val="Arial"/>
        <family val="2"/>
      </rPr>
      <t>NOTA 3:</t>
    </r>
    <r>
      <rPr>
        <sz val="11"/>
        <rFont val="Arial"/>
        <family val="2"/>
      </rPr>
      <t xml:space="preserve"> El A.I.U y su discriminación deben estar en porcentaje (%). </t>
    </r>
  </si>
  <si>
    <t xml:space="preserve">IMPREVISTO
</t>
  </si>
  <si>
    <t>I=</t>
  </si>
  <si>
    <r>
      <rPr>
        <b/>
        <sz val="11"/>
        <rFont val="Arial"/>
        <family val="2"/>
      </rPr>
      <t>NOTA 4:</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</si>
  <si>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 xml:space="preserve">UTILIDAD
</t>
  </si>
  <si>
    <t>U=</t>
  </si>
  <si>
    <r>
      <rPr>
        <b/>
        <sz val="11"/>
        <rFont val="Arial"/>
        <family val="2"/>
      </rPr>
      <t>NOTA 5:</t>
    </r>
    <r>
      <rPr>
        <sz val="11"/>
        <rFont val="Arial"/>
        <family val="2"/>
      </rPr>
      <t xml:space="preserve">  [Excepcionalmente la Entidad podrá incluir esta nota con el fin de aclarar aspectos relacionados con ítems o descripciones de pago que tengan características particulares (por ejemplo, cuando se realicen a través de monto agotable o global), siempre que no contravengan lo establecido en los Documentos Tipo]</t>
    </r>
  </si>
  <si>
    <t>TOTAL A.I.U</t>
  </si>
  <si>
    <t>A.I.U.=</t>
  </si>
  <si>
    <t>Capitulo</t>
  </si>
  <si>
    <t>021.058</t>
  </si>
  <si>
    <t>E1</t>
  </si>
  <si>
    <t>ANDAMIO METALICO CERTIFICADO, INCLUYE ESCALERILLA CON BARANDAS Y PLATAFORMAS DE TRABAJO</t>
  </si>
  <si>
    <t>Equipos</t>
  </si>
  <si>
    <t>H2</t>
  </si>
  <si>
    <t>EQUIPO BASICO (HERRAMIENTA MENOR)</t>
  </si>
  <si>
    <t>Herramienta</t>
  </si>
  <si>
    <t>I1639</t>
  </si>
  <si>
    <t>MALLA NYLON PARA TABLERO DE BALONCESTO</t>
  </si>
  <si>
    <t>Insumo</t>
  </si>
  <si>
    <t>Actividad</t>
  </si>
  <si>
    <t>Cuadrilla</t>
  </si>
  <si>
    <t>HR</t>
  </si>
  <si>
    <t>M2</t>
  </si>
  <si>
    <t>C16</t>
  </si>
  <si>
    <t>CUADRILLA BB TIPO 3 (1 OFICIAL + 3 AYUDANTE) (Instalaciones)</t>
  </si>
  <si>
    <t>-</t>
  </si>
  <si>
    <t>ML</t>
  </si>
  <si>
    <t>M3</t>
  </si>
  <si>
    <t>029</t>
  </si>
  <si>
    <t>DEMOLICIONES</t>
  </si>
  <si>
    <t>C1</t>
  </si>
  <si>
    <t>CUADRILLA AA TIPO 1 (1 OFICIAL + 1 AYUDANTE) (Albañileria)</t>
  </si>
  <si>
    <t>001.043</t>
  </si>
  <si>
    <t>ROCERIA Y LIMPIEZA</t>
  </si>
  <si>
    <t>E24</t>
  </si>
  <si>
    <t>VOLQUETA  6M3 (CARGUE A MANO)</t>
  </si>
  <si>
    <t>VJE</t>
  </si>
  <si>
    <t>I1565</t>
  </si>
  <si>
    <t>ACARREO INTERNO</t>
  </si>
  <si>
    <t>001</t>
  </si>
  <si>
    <t>PRELIMINARES</t>
  </si>
  <si>
    <t>AB5</t>
  </si>
  <si>
    <t>CONCRETO 3000 psi - 21 Mpa</t>
  </si>
  <si>
    <t>Analisis</t>
  </si>
  <si>
    <t>C18</t>
  </si>
  <si>
    <t>CUADRILLA DD TIPO 3 (1 OFICIAL + 3 AYUDANTE) (Carpinteria)</t>
  </si>
  <si>
    <t>C8</t>
  </si>
  <si>
    <t>CUADRILLA AA TIPO 2 (1 OFICIAL + 2 AYUDANTE) (Albañileria)</t>
  </si>
  <si>
    <t>E12</t>
  </si>
  <si>
    <t>EQUIPO DE TRANSPORTE</t>
  </si>
  <si>
    <t>DIA</t>
  </si>
  <si>
    <t>E59</t>
  </si>
  <si>
    <t>EQUIPO DE SOLDADURA</t>
  </si>
  <si>
    <t>I1014</t>
  </si>
  <si>
    <t>PINTURA ACRILICA A BASE SOLVENTES DE RAPIDO SECAMIENTO TIPO PINTUCO (ACRILICO MANTENIMIENTO) O SIMILAR - COLORES: BLANCO, AMARILLO O NEGRO SEGÚN DISEÑO.</t>
  </si>
  <si>
    <t>GAL</t>
  </si>
  <si>
    <t>I1036</t>
  </si>
  <si>
    <t>WASH PRIMER</t>
  </si>
  <si>
    <t>I1637</t>
  </si>
  <si>
    <t>MALLA ESLABONADA CAL. 10 2" X 2"</t>
  </si>
  <si>
    <t>I327</t>
  </si>
  <si>
    <t>CINTA PAPEL ( 75 M.)</t>
  </si>
  <si>
    <t>ROLLO</t>
  </si>
  <si>
    <t>I435</t>
  </si>
  <si>
    <t>SOLDADURA ELECTRICA TIPO WESTARCO SUPER E- 6013  DE 1/8 O SIMILAR.</t>
  </si>
  <si>
    <t>KG</t>
  </si>
  <si>
    <t>I936</t>
  </si>
  <si>
    <t>TUBERIA GALVANIZADA 2" CAL 16</t>
  </si>
  <si>
    <t>M</t>
  </si>
  <si>
    <t>CIMIENTOS</t>
  </si>
  <si>
    <t>002A</t>
  </si>
  <si>
    <t>029.016</t>
  </si>
  <si>
    <t>DEMOLICION PLACA DE CONTRAPISO HASTA E=0.30 M (INCLUYE RETIRO)</t>
  </si>
  <si>
    <t>C15</t>
  </si>
  <si>
    <t>CUADRILLA AA TIPO 3 (1 OFICIAL + 3 AYUDANTE) (Albañileria)</t>
  </si>
  <si>
    <t>E7</t>
  </si>
  <si>
    <t>COMPRESOR 2 MARTILLOS (INCLUYE ACPM Y TRANSPORTE)</t>
  </si>
  <si>
    <t>C36</t>
  </si>
  <si>
    <t>CUADRILLA AA TIPO 6 (1 OFICIAL + 6 AYUDANTE) (Albañileria)</t>
  </si>
  <si>
    <t>E21</t>
  </si>
  <si>
    <t>VIBRADOR A GASOLINA</t>
  </si>
  <si>
    <t>I425</t>
  </si>
  <si>
    <t>PUNTILLA CON CABEZA 2"</t>
  </si>
  <si>
    <t>LB</t>
  </si>
  <si>
    <t>I957</t>
  </si>
  <si>
    <t>LISTON 2 X 4</t>
  </si>
  <si>
    <t>I979</t>
  </si>
  <si>
    <t>TABLA CHAPA ORDINARIO 30 CM X 2 CM X 3 M.</t>
  </si>
  <si>
    <t>005</t>
  </si>
  <si>
    <t>ESTRUCTURAS EN CONCRETO, METALICAS Y DE MADERA</t>
  </si>
  <si>
    <t>032</t>
  </si>
  <si>
    <t>ADICIONALES ALCALDIA MANIZALES</t>
  </si>
  <si>
    <t>019.024</t>
  </si>
  <si>
    <t>DEMARCACION DE LAS DIFERENTES CANCHAS (LINEAS PARA FUTBOL SALA, VOLEIBOL, BALONMANO Y BALONCESTO). INCLUYE EQUIPO Y ACTIVIDADES NECESARIAS PARA SU EJECUCION</t>
  </si>
  <si>
    <t>019</t>
  </si>
  <si>
    <t>C22</t>
  </si>
  <si>
    <t>CUADRILLA AA TIPO 4 (1 OFICIAL + 4 AYUDANTE) (Albañileria)</t>
  </si>
  <si>
    <t>I1001</t>
  </si>
  <si>
    <t>ANTICORROSIVO PREMIUM - TIPO PINTUCO REF. 513 O SIMILAR</t>
  </si>
  <si>
    <t>I1002</t>
  </si>
  <si>
    <t>ESMALTE SINTETICO PINTULUX - TIPO PINTUCO REF. SEGÚN COLOR DISEÑO O SIMILAR</t>
  </si>
  <si>
    <t>021</t>
  </si>
  <si>
    <t>OBRAS EXTERIORES</t>
  </si>
  <si>
    <t>SUMINISTRO, TRANSPORTE E INSTALACIÓN PORTERÍA DE MICROFUTBOL CON EXTENSIÓN Y TABLERO PARA BALONCESTO - INCLUYE  ARO Y MALLA BALONCESTO</t>
  </si>
  <si>
    <t>E27</t>
  </si>
  <si>
    <t>VOLQUETA  6M3 (CARGUE A MANO) RETIRO INTERNO</t>
  </si>
  <si>
    <t>I1648</t>
  </si>
  <si>
    <t>ARO DE BALONCESTO</t>
  </si>
  <si>
    <t>I166</t>
  </si>
  <si>
    <t>LÁMINA GALVANIZADA CAL. 18 (1.22 X 2.44 M).</t>
  </si>
  <si>
    <t>I239</t>
  </si>
  <si>
    <t>ANGULO 2"* 2"*3/16"</t>
  </si>
  <si>
    <t>I4</t>
  </si>
  <si>
    <t xml:space="preserve">GRAFIL 5.5 MM </t>
  </si>
  <si>
    <t>028</t>
  </si>
  <si>
    <t>DESMONTES</t>
  </si>
  <si>
    <t>MORTERO 1:3</t>
  </si>
  <si>
    <t>I1787</t>
  </si>
  <si>
    <t>ESMALTE SINTETICO PINTULUX -  TIPO PINTUCO REF SEGUN COLOR DISEÑO O SIMILAR</t>
  </si>
  <si>
    <t>003</t>
  </si>
  <si>
    <t>DESAGUES E INSTALACIONES SANITARIAS</t>
  </si>
  <si>
    <t>C11</t>
  </si>
  <si>
    <t>I1022</t>
  </si>
  <si>
    <t xml:space="preserve">WASH PRIMER COMPONENTE A - 1/4 GL  REF. 509A O SIMILAR </t>
  </si>
  <si>
    <t>028.019</t>
  </si>
  <si>
    <t>DESMONTE PORTERÍAS DE MICROFUTBOL CON EXTENSIÓN Y TABLERO PARA BALONCESTO INCLUYE RETIRO</t>
  </si>
  <si>
    <t>M3 - HM</t>
  </si>
  <si>
    <t>ADICIONALES AGUAS MANIZALES</t>
  </si>
  <si>
    <t>033</t>
  </si>
  <si>
    <t>I685</t>
  </si>
  <si>
    <t>I3</t>
  </si>
  <si>
    <t>ALAMBRE NEGRO NO. 18</t>
  </si>
  <si>
    <t>AB1</t>
  </si>
  <si>
    <t>E8</t>
  </si>
  <si>
    <t xml:space="preserve">CORTADORA INCLUYE DISCO </t>
  </si>
  <si>
    <t>I2302</t>
  </si>
  <si>
    <t xml:space="preserve">REPARACION MUROS </t>
  </si>
  <si>
    <t>E47</t>
  </si>
  <si>
    <t>VIBROCOMPACTADOR TIPO RANA</t>
  </si>
  <si>
    <t>PISOS-BASES-RELLENOS</t>
  </si>
  <si>
    <t>004</t>
  </si>
  <si>
    <t>005.011</t>
  </si>
  <si>
    <t xml:space="preserve">SUMINISTRO, TRANSPORTE E INSTALACION PLACA CONTRAPISO CONCRETO 3000 PSI  E=0.10 m </t>
  </si>
  <si>
    <t>033.108</t>
  </si>
  <si>
    <t>SUMINISTRO, TRANSPORTE E INSTALACION MALLA ELECTROSOLDADA M-131 Q-3.1 F 5.0mm c/.15m en ambos sentidos (Incluye alambre negro, colocación y traslapo).</t>
  </si>
  <si>
    <t>I8</t>
  </si>
  <si>
    <t>MALLA ELECTROSOLDADA XX-131 5.0MM C/ 15 CM EN AMBOS SENTIDOS</t>
  </si>
  <si>
    <t>SUMINISTRO, TRANSPORTE E INSTALACION MODULOS PARA CERRAMIENTO DE 2,0 X 3,0 M, ANGULO 2" X 2" X 3/16" TUBO CUADRADO DE 1 1/2 X 1 1/2 PULGADA CALIBRE 20, MALLA ESLABONDA CA10 2" X 2"</t>
  </si>
  <si>
    <t>CUADRILLA AA TIPO 2 (1 OFICIAL + 2 AYUDANTE) (Carpinteria)</t>
  </si>
  <si>
    <t>EQUIPO DE SOLDDURA</t>
  </si>
  <si>
    <t>ANGULO 2* 2"*3/16GULO 2"</t>
  </si>
  <si>
    <t>GRAFIL 5.5 MM</t>
  </si>
  <si>
    <t>I2413</t>
  </si>
  <si>
    <t>SUMINISTRO, TRANSPORTE E INSTALACION MODULOS PARA CERRAMIENTO DE 2,0 X 2,0 M, ANGULO 2" X 2" X 3/16" MALLA ESLABONADA CA 10 2" X 2"</t>
  </si>
  <si>
    <t>ANGULO 2* 2"*3/16</t>
  </si>
  <si>
    <t>TUBO CUADRADO 1-1/2 X 1-1/2 PULGADA CA 20 X 6M COLMENA</t>
  </si>
  <si>
    <t>SUMINISTRO, TRANSPORTE E INSTALACION AFIRMADO COMPACTADO PARA ESTRUCTURAS</t>
  </si>
  <si>
    <t>004.013</t>
  </si>
  <si>
    <t>I50</t>
  </si>
  <si>
    <t>AFIRMADO NORMA INVIAS</t>
  </si>
  <si>
    <t>005.056</t>
  </si>
  <si>
    <t>SUMINISTRO, TRANSPORTE E INSTALACION JUNTA DE DILATACION PARA PLACA CONTRAPISO (Inlcuye sellante)</t>
  </si>
  <si>
    <t>CORTE MECANIZADO PARA PISOS</t>
  </si>
  <si>
    <t>032.341</t>
  </si>
  <si>
    <t>I432</t>
  </si>
  <si>
    <t>SIKAFLEX PRO 3 WF TUBO 600 CC O SIMILAR.</t>
  </si>
  <si>
    <t>OK</t>
  </si>
  <si>
    <t>028.004</t>
  </si>
  <si>
    <t xml:space="preserve">DESMONTE CERRAMIENTO MALLA </t>
  </si>
  <si>
    <t>001.074</t>
  </si>
  <si>
    <t>EVACUACION ESCOMBROS Y SOBRANTES EN VEHICULO AUTOMOTOR</t>
  </si>
  <si>
    <t>001.083</t>
  </si>
  <si>
    <t>SOBREACARREO EN VEHICULO NO AUTOMOTOR AL HOMBRO</t>
  </si>
  <si>
    <t>001.087</t>
  </si>
  <si>
    <t>AVISOS DE SEÑALIZACION</t>
  </si>
  <si>
    <t>002.001</t>
  </si>
  <si>
    <t>EXCAVACIÓN EN ZANJA - MATERIAL COMÚN - 0.0 A 2.0 M</t>
  </si>
  <si>
    <t>002.84</t>
  </si>
  <si>
    <t>RELLENO COMPACTADO CON MATERIAL DE EXCAVACION</t>
  </si>
  <si>
    <t>I1560</t>
  </si>
  <si>
    <t>PERMISO USO DE ESCOMBRERA</t>
  </si>
  <si>
    <t>AB4</t>
  </si>
  <si>
    <t>CONCRETO 2500 psi - 17.5 Mpa</t>
  </si>
  <si>
    <t>E111</t>
  </si>
  <si>
    <t>FORMALETA PARA BASE DE CONCRETO</t>
  </si>
  <si>
    <t>I450</t>
  </si>
  <si>
    <t>SEÑAL PREVENTIVA, REGLAMENTARIA E INFORMATIVA (2 USOS)</t>
  </si>
  <si>
    <t>E36</t>
  </si>
  <si>
    <t>EQUIPO MANEJO DE AGUAS DIFERENTE A AGUAS RESIDUALES</t>
  </si>
  <si>
    <t>C44</t>
  </si>
  <si>
    <t>CUADRILLA AA (2 AYUDANTES)</t>
  </si>
  <si>
    <t>17</t>
  </si>
  <si>
    <t>18</t>
  </si>
  <si>
    <t>19</t>
  </si>
  <si>
    <t>20</t>
  </si>
  <si>
    <t>21</t>
  </si>
  <si>
    <t>22</t>
  </si>
  <si>
    <t>m2</t>
  </si>
  <si>
    <t>SUMINISTRO, TRANSPORTE E INSTALACION CAMPAMENTO PROVISIONAL</t>
  </si>
  <si>
    <t>001.046</t>
  </si>
  <si>
    <t>E14</t>
  </si>
  <si>
    <t>MEZCLADORA A GASOLINA 1 SACO</t>
  </si>
  <si>
    <t>H1</t>
  </si>
  <si>
    <t>EQUIPO BASICO ( CONSTRUCCIÓN )</t>
  </si>
  <si>
    <t>I1614</t>
  </si>
  <si>
    <t>PUERTAS Y VENTANAS EN TABLA PARA CAMPAMENTO</t>
  </si>
  <si>
    <t>I1619</t>
  </si>
  <si>
    <t>INSTALACIONES PROVISIONALES</t>
  </si>
  <si>
    <t>I1620</t>
  </si>
  <si>
    <t>GUADUA-TABLA-CUARTÓN-LISTÓN-VARILLÓN PARA CAMPAMENTO</t>
  </si>
  <si>
    <t>I302</t>
  </si>
  <si>
    <t>TEJA DE ZINC ONDULADA TZO L=2.44X0.80</t>
  </si>
  <si>
    <t>001.051</t>
  </si>
  <si>
    <t>INSTALACION PROVISIONAL DE ENERGIA</t>
  </si>
  <si>
    <t>I1559</t>
  </si>
  <si>
    <t>SERVICIO DE ENERGIA</t>
  </si>
  <si>
    <t>MES</t>
  </si>
  <si>
    <t>SUMINISTRO,   TRANSPORTE  E INSTALACION CAMPAMENTO PROVISIONAL</t>
  </si>
  <si>
    <t>I447</t>
  </si>
  <si>
    <t>FIBRA PARA CERRAMIENTO PROVISIONAL H=2,1M</t>
  </si>
  <si>
    <t>ACERO 60.000 PSI</t>
  </si>
  <si>
    <t>M18</t>
  </si>
  <si>
    <t>EQUIPO BASICO ( HERRAMIENTA MENOR )</t>
  </si>
  <si>
    <t>und</t>
  </si>
  <si>
    <t>hr</t>
  </si>
  <si>
    <t>m3</t>
  </si>
  <si>
    <t>m</t>
  </si>
  <si>
    <t>kg</t>
  </si>
  <si>
    <t>Mano de Obra</t>
  </si>
  <si>
    <t>E9</t>
  </si>
  <si>
    <t>PLUMA  GRUA 250KG CON BALDE</t>
  </si>
  <si>
    <t>032.382</t>
  </si>
  <si>
    <t>SUMINISTRO, TRANSORTE E INSTALACION DE TUBOS Y MALLA PARA VOLEIBOL, INCLUYE TODOS LOS ADITAMENTOS, HUECOS PARA HINCAR LOS TUBOS Y DEMAS ACTIVIDADES Y MATERIALES PARA SU FUNCIONAMIENTO. (TUBOS AN Ø 2")</t>
  </si>
  <si>
    <t>I2076</t>
  </si>
  <si>
    <t>TUBO Y MALLA PARA VOLEIBOL</t>
  </si>
  <si>
    <t>002A.005</t>
  </si>
  <si>
    <t>SUMINISTRO, TRANSPORTE E INSTALACION VIGA CIMENTACION CONCRETO 3000 PSI</t>
  </si>
  <si>
    <t>AB6</t>
  </si>
  <si>
    <t>CONCRETO 3500 psi - 24.5 Mpa</t>
  </si>
  <si>
    <t>C29</t>
  </si>
  <si>
    <t>CUADRILLA AA TIPO 5 (1 OFICIAL + 5 AYUDANTE) (Albañileria)</t>
  </si>
  <si>
    <t>005.112</t>
  </si>
  <si>
    <t>SUMINISTRO, TRANSPORTE E INSTALACIÓN DE ACERO DE REFUERZO FY = 60.000 PSI = 420 MPA (INCLUYE NALAMBRE NEGRO Y FIGURACIÓN)</t>
  </si>
  <si>
    <t>I2217</t>
  </si>
  <si>
    <t>ACERO DE REFUERZO FY = 60.000 PSI = 420 MPA</t>
  </si>
  <si>
    <t>I2218</t>
  </si>
  <si>
    <t>ALAMBRE NEGRO NO. 18 (ACTUALIZADO)</t>
  </si>
  <si>
    <t>001.049</t>
  </si>
  <si>
    <t>SUMINISTRO, TRANSPORTE E INSTALACIÓN CERRAMIENTO EN YUTE H= 2 M</t>
  </si>
  <si>
    <t>I986</t>
  </si>
  <si>
    <t>GUADUA CEPA DE 5 VARAS</t>
  </si>
  <si>
    <t>002A.004</t>
  </si>
  <si>
    <t>SUMINISTRO, TRANSPORTE E INSTALACION ZAPATA CONCRETO 3000 PSI</t>
  </si>
  <si>
    <t>032.003</t>
  </si>
  <si>
    <t xml:space="preserve">SUMINISTRO, TRANSPORTE E INSTALACION COLUMNAS CONCRETO 3000 PSI </t>
  </si>
  <si>
    <t>E105</t>
  </si>
  <si>
    <t>MORDAZA METALICA</t>
  </si>
  <si>
    <t>E108</t>
  </si>
  <si>
    <t>PARAL LARGO 2.00 A 3.50 M</t>
  </si>
  <si>
    <t>I441</t>
  </si>
  <si>
    <t xml:space="preserve">SIKA ANTISOL ROJO </t>
  </si>
  <si>
    <t>I442</t>
  </si>
  <si>
    <t xml:space="preserve">SIKA SEPAROL </t>
  </si>
  <si>
    <t>I443</t>
  </si>
  <si>
    <t xml:space="preserve">POLIETILENO NEGRO CAL 3.5 </t>
  </si>
  <si>
    <t>I958</t>
  </si>
  <si>
    <t>LISTON CEDRO MACHO 5 CM X 2.5 CM X 3 M.</t>
  </si>
  <si>
    <t>I976</t>
  </si>
  <si>
    <t>CUARTON ORDINARIO 8 CM *4 CM *3M</t>
  </si>
  <si>
    <t>I978</t>
  </si>
  <si>
    <t>TABLA CHAPA EN CEDRO MACHO 30 CM X 2 CM X 3 M.</t>
  </si>
  <si>
    <r>
      <t>CANCHA FUTBOL BETANIA 2024-</t>
    </r>
    <r>
      <rPr>
        <b/>
        <sz val="14"/>
        <color rgb="FFFF0000"/>
        <rFont val="Arial Narrow"/>
        <family val="2"/>
      </rPr>
      <t>2025</t>
    </r>
  </si>
  <si>
    <t xml:space="preserve">EXCAVACION MECANICA EN MATERIAL COMUN </t>
  </si>
  <si>
    <t>I03</t>
  </si>
  <si>
    <t>M05</t>
  </si>
  <si>
    <t>001.045</t>
  </si>
  <si>
    <t>NIVELACION Y LIMPIEZA</t>
  </si>
  <si>
    <t>002A.022</t>
  </si>
  <si>
    <t>SUSTITUCION EN ARENA LIMPIA</t>
  </si>
  <si>
    <t>003.057</t>
  </si>
  <si>
    <t>SUMINISTRO, TRANSPORTE E INSTALACION FILTRO DRENAJE (0.50 x 0.50 m.) Tubo Drenaje Corrugado de 4" con filtro. Incluye relleno piedra filtro, Geotextil NT 3000</t>
  </si>
  <si>
    <t>003.042</t>
  </si>
  <si>
    <t>SUMINISTRO, TRANSPORTE E INSTALACION TUBERIA ALCANTARILLADO 160MM Tipo Novafort o similar. (Incluye accesorios, nivelación y cinta de demarcación)</t>
  </si>
  <si>
    <t>002.118</t>
  </si>
  <si>
    <t>NIVELACION TERRENO CON MATERIAL DE SITIO</t>
  </si>
  <si>
    <t>SUMINISTRO, TRANSPORTE E INSTALACION  DE DOS (2)  ARCOS METALICOS DE FUTBOL EN TUBERIA NEGRA (INCLUYE REDES, ANTICORROSIVO,PINTURA, CONCRETO Y ACERO PARA PILOTES)</t>
  </si>
  <si>
    <t>029.001</t>
  </si>
  <si>
    <t>DEMOLICIÓN DE ESTRUCTURAS DE CONCRETO HIDRÁULICO</t>
  </si>
  <si>
    <t>CALCULO DEL AIU.</t>
  </si>
  <si>
    <t>PROYECTO:</t>
  </si>
  <si>
    <t>“REHABILITACIÓN DEL PAVIMENTO VÍA LA FUENTE, TRAMO COMPRENDIDO ENTRE ONDAS DE OTÚN CALLE 38 Y LA CARRERA 41 EN EL PUNTO DE EMPALME CON LA GLORIETA UBICADA SOBRE LA VÍA PANAMERICANA, EN EL MUNICIPIO DE MANIZALES”</t>
  </si>
  <si>
    <r>
      <t xml:space="preserve">Valor estimado de la Obra </t>
    </r>
    <r>
      <rPr>
        <sz val="10"/>
        <color indexed="10"/>
        <rFont val="Arial"/>
        <family val="2"/>
      </rPr>
      <t>(Costo Directo).</t>
    </r>
  </si>
  <si>
    <t>Valor</t>
  </si>
  <si>
    <t xml:space="preserve">Plazo estimado de ejecución </t>
  </si>
  <si>
    <t>Meses</t>
  </si>
  <si>
    <t>CAPITULO</t>
  </si>
  <si>
    <t>TIPO DE GASTO</t>
  </si>
  <si>
    <t>UN</t>
  </si>
  <si>
    <t>CANTIDAD.</t>
  </si>
  <si>
    <t>Destinación</t>
  </si>
  <si>
    <t>VLOR UNITARIO (mes)</t>
  </si>
  <si>
    <t>Factor Prestacional.</t>
  </si>
  <si>
    <t>VLOR TOTAL</t>
  </si>
  <si>
    <t>SUMA</t>
  </si>
  <si>
    <t>GASTOS GENERALES.</t>
  </si>
  <si>
    <t>MANO DE OBRA Y GASTOS DE OFICINA</t>
  </si>
  <si>
    <t xml:space="preserve">Ingeniero Director </t>
  </si>
  <si>
    <t>Un</t>
  </si>
  <si>
    <t xml:space="preserve">Ingeniero Residente </t>
  </si>
  <si>
    <t xml:space="preserve">Maestro de Obra </t>
  </si>
  <si>
    <t>Residente de Salud Ocupacional</t>
  </si>
  <si>
    <t>Trabajador social</t>
  </si>
  <si>
    <t xml:space="preserve">Almacenista </t>
  </si>
  <si>
    <t>Celador  con prestaciones</t>
  </si>
  <si>
    <t>Secretaria con prestaciones</t>
  </si>
  <si>
    <t>Contador</t>
  </si>
  <si>
    <t>Equipo de Oficina (Escritorio, pc, impresora, sillas, papeleria)</t>
  </si>
  <si>
    <t>Mes</t>
  </si>
  <si>
    <t>Seguridad industrial personal</t>
  </si>
  <si>
    <t>Plan de Salud ocupacional y seguridad industrial</t>
  </si>
  <si>
    <t>Sistema de gestion ambiental</t>
  </si>
  <si>
    <t>Sistema de gestion de calidad</t>
  </si>
  <si>
    <t>Costos financiero</t>
  </si>
  <si>
    <t>GASTOS INDIRECTOS.</t>
  </si>
  <si>
    <t>LEGALIZACION.</t>
  </si>
  <si>
    <t>Factor Multiplicador</t>
  </si>
  <si>
    <t>POLIZAS</t>
  </si>
  <si>
    <t>Cumplimiento</t>
  </si>
  <si>
    <t>%</t>
  </si>
  <si>
    <t>Estabilidad</t>
  </si>
  <si>
    <t>Calidad</t>
  </si>
  <si>
    <t>Prestaciones Sociales</t>
  </si>
  <si>
    <t>Responsabilidad Civil</t>
  </si>
  <si>
    <t>VALLAS Y SEÑALIZACIÓN</t>
  </si>
  <si>
    <t>Valla (8 metros cuadrados en lona)</t>
  </si>
  <si>
    <t>Seguridad Industrial y Señalización preventiva</t>
  </si>
  <si>
    <t>Gb</t>
  </si>
  <si>
    <t>IMPUESTOS Y VALORES AGREGADOS</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</si>
  <si>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</si>
  <si>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</si>
  <si>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</si>
  <si>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</si>
  <si>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</si>
  <si>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</si>
  <si>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</si>
  <si>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</si>
  <si>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</si>
  <si>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IMPREVISTO:</t>
  </si>
  <si>
    <t>UTILIDAD.:</t>
  </si>
  <si>
    <t>A.I.U.</t>
  </si>
  <si>
    <t>DESMONTE PORTERÍAS DE MICROFUTBOL CON EXTENSIÓN Y TABLERO PARA BALONCESTO INCLUYE RETIRO (FUTBOL)</t>
  </si>
  <si>
    <t>032.007</t>
  </si>
  <si>
    <t>SUMINISTRO, TRANSPORTE E INSTALACION ESCALAS CONCRETO 3000 PSI RAMPA E= 0.15M, MEDIDA EN RAMPA</t>
  </si>
  <si>
    <t>E35</t>
  </si>
  <si>
    <t>TABLERO  1.40 X 0,70</t>
  </si>
  <si>
    <t>E99</t>
  </si>
  <si>
    <t xml:space="preserve">CERCHA METALICA L=3 M. </t>
  </si>
  <si>
    <t>I977</t>
  </si>
  <si>
    <t>TABLA BURRA 30 CM * 2.5 CM * 3 M</t>
  </si>
  <si>
    <t>2</t>
  </si>
  <si>
    <t>3</t>
  </si>
  <si>
    <t>4</t>
  </si>
  <si>
    <t>5</t>
  </si>
  <si>
    <t>6</t>
  </si>
  <si>
    <t>7</t>
  </si>
  <si>
    <t>8</t>
  </si>
  <si>
    <t>9</t>
  </si>
  <si>
    <t>10</t>
  </si>
  <si>
    <t>11</t>
  </si>
  <si>
    <t>12</t>
  </si>
  <si>
    <t>13</t>
  </si>
  <si>
    <t>14</t>
  </si>
  <si>
    <t>15</t>
  </si>
  <si>
    <t>16</t>
  </si>
  <si>
    <t>1</t>
  </si>
  <si>
    <t xml:space="preserve">SUBTOTAL </t>
  </si>
  <si>
    <r>
      <t>CANCHA MULTIPLE CHIPRE 2024-</t>
    </r>
    <r>
      <rPr>
        <b/>
        <sz val="14"/>
        <color rgb="FFFF0000"/>
        <rFont val="Arial Narrow"/>
        <family val="2"/>
      </rPr>
      <t>2025</t>
    </r>
  </si>
  <si>
    <t>I51</t>
  </si>
  <si>
    <t>ARENA LIMPIA SIN SOBRETAMAÑOS</t>
  </si>
  <si>
    <t>I48</t>
  </si>
  <si>
    <t>PIEDRA FILTRO</t>
  </si>
  <si>
    <t>I513</t>
  </si>
  <si>
    <t>GEOTEXTIL NO TEJIDO  3000 PAVCO O SIMILAR</t>
  </si>
  <si>
    <t>I731</t>
  </si>
  <si>
    <t>TUBO DRENAJE  CORRUGADA PVC 100 MM ( 4") SIN FILTRO. TRAMOS DE 5 M. CON UNIÓN.</t>
  </si>
  <si>
    <t>C23</t>
  </si>
  <si>
    <t>CUADRILLA BB TIPO 4 (1 OFICIAL + 4 AYUDANTE) (Instalaciones)</t>
  </si>
  <si>
    <t>I407</t>
  </si>
  <si>
    <t>CINTA DE DEMARCACION * 10 M.</t>
  </si>
  <si>
    <t>I534</t>
  </si>
  <si>
    <t>ACONDICIONADOR NOVAFORT  TARRO 500 GRS. O SIMILAR.</t>
  </si>
  <si>
    <t>I699</t>
  </si>
  <si>
    <t xml:space="preserve">TUBO ALCANTARILLADO NOVAFORT  PVC  160 MM  </t>
  </si>
  <si>
    <t>I697</t>
  </si>
  <si>
    <t xml:space="preserve">TUBO ACERO NEGRA CONTRA INCENDIO 4" - CALIBRE 10 ASTM A795 - TIPO COLMENA O SIMILAR. </t>
  </si>
  <si>
    <t>TUBO ACERO AGUA NEGRA PARA CERRAMIENTO  3" -   - TIPO COLMENA O SIMILAR.</t>
  </si>
  <si>
    <t>Insumos</t>
  </si>
  <si>
    <t xml:space="preserve">Insumo </t>
  </si>
  <si>
    <t>NI06</t>
  </si>
  <si>
    <t>MALLA NYLON CAL 2</t>
  </si>
  <si>
    <t>C4</t>
  </si>
  <si>
    <t>CUADRILLA DD TIPO 1 (1 OFICIAL + 1 AYUDANTE) (Carpinteria)</t>
  </si>
  <si>
    <t>I1799</t>
  </si>
  <si>
    <t>SUMINISTRO TRANSPORTE E INSTALACION ACERO DE 60000 PCI (INCLUYE ALAMBRE NEGRO Y FIGURACION)</t>
  </si>
  <si>
    <t>SUBTOTAL OBRAS (INCLUYE AIU)</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</si>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</sst>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1" formatCode="_-* #,##0_-;\-* #,##0_-;_-* &quot;-&quot;_-;_-@_-"/>
    <numFmt numFmtId="44" formatCode="_-&quot;$&quot;\ * #,##0.00_-;\-&quot;$&quot;\ * #,##0.00_-;_-&quot;$&quot;\ * &quot;-&quot;??_-;_-@_-"/>
    <numFmt numFmtId="43" formatCode="_-* #,##0.00_-;\-* #,##0.00_-;_-* &quot;-&quot;??_-;_-@_-"/>
    <numFmt numFmtId="164" formatCode="&quot;$&quot;\ #,##0.00_);\(&quot;$&quot;\ #,##0.00\)"/>
    <numFmt numFmtId="165" formatCode="_ &quot;$&quot;\ * #,##0_ ;_ &quot;$&quot;\ * \-#,##0_ ;_ &quot;$&quot;\ * &quot;-&quot;_ ;_ @_ "/>
    <numFmt numFmtId="166" formatCode="&quot;$&quot;\ #,##0.00;[Red]&quot;$&quot;\ \-#,##0.00"/>
    <numFmt numFmtId="167" formatCode="&quot;$&quot;\ #,##0"/>
    <numFmt numFmtId="168" formatCode="_-* #,##0.00\ &quot;Pts&quot;_-;\-* #,##0.00\ &quot;Pts&quot;_-;_-* &quot;-&quot;??\ &quot;Pts&quot;_-;_-@_-"/>
    <numFmt numFmtId="169" formatCode="_([$$-240A]\ * #,##0.00_);_([$$-240A]\ * \(#,##0.00\);_([$$-240A]\ * &quot;-&quot;??_);_(@_)"/>
    <numFmt numFmtId="170" formatCode="_-[$$-240A]* #,##0_-;\-[$$-240A]* #,##0_-;_-[$$-240A]* &quot;-&quot;??_-;_-@_-"/>
    <numFmt numFmtId="171" formatCode="0#.00\ \L\t"/>
    <numFmt numFmtId="172" formatCode="_-[$$-240A]\ * #,##0.00_ ;_-[$$-240A]\ * \-#,##0.00\ ;_-[$$-240A]\ * &quot;-&quot;??_ ;_-@_ "/>
    <numFmt numFmtId="173" formatCode="_(&quot;$&quot;\ * #,##0.00_);_(&quot;$&quot;\ * \(#,##0.00\);_(&quot;$&quot;\ * &quot;-&quot;??_);_(@_)"/>
    <numFmt numFmtId="174" formatCode="_-&quot;$&quot;* #,##0.00_-;\-&quot;$&quot;* #,##0.00_-;_-&quot;$&quot;* &quot;-&quot;_-;_-@"/>
    <numFmt numFmtId="175" formatCode="_-&quot;$&quot;* #,##0_-;\-&quot;$&quot;* #,##0_-;_-&quot;$&quot;* &quot;-&quot;_-;_-@"/>
    <numFmt numFmtId="176" formatCode="0.0000"/>
    <numFmt numFmtId="179" formatCode="_-* #,##0\ _€_-;\-* #,##0\ _€_-;_-* &quot;-&quot;\ _€_-;_-@_-"/>
    <numFmt numFmtId="180" formatCode="_(* #,##0.00_);_(* \(#,##0.00\);_(* &quot;-&quot;??_);_(@_)"/>
    <numFmt numFmtId="181" formatCode="\$#,##0"/>
    <numFmt numFmtId="182" formatCode="_-&quot;$&quot;* #,##0_-;\-&quot;$&quot;* #,##0_-;_-&quot;$&quot;* &quot;-&quot;_-;_-@_-"/>
    <numFmt numFmtId="183" formatCode="_-&quot;$&quot;* #,##0.00_-;\-&quot;$&quot;* #,##0.00_-;_-&quot;$&quot;* &quot;-&quot;??_-;_-@_-"/>
    <numFmt numFmtId="184" formatCode="&quot;$&quot;\ #,##0.00_);[Red]\(&quot;$&quot;\ #,##0.00\)"/>
    <numFmt numFmtId="185" formatCode="_(&quot;$&quot;\ * #,##0_);_(&quot;$&quot;\ * \(#,##0\);_(&quot;$&quot;\ * &quot;-&quot;_);_(@_)"/>
    <numFmt numFmtId="186" formatCode="_-* #,##0.00\ &quot;€&quot;_-;\-* #,##0.00\ &quot;€&quot;_-;_-* &quot;-&quot;??\ &quot;€&quot;_-;_-@_-"/>
    <numFmt numFmtId="187" formatCode="_-* #,##0.00\ _€_-;\-* #,##0.00\ _€_-;_-* &quot;-&quot;??\ _€_-;_-@_-"/>
    <numFmt numFmtId="188" formatCode="0.000%"/>
    <numFmt numFmtId="189" formatCode="_ * #,##0_ ;_ * \-#,##0_ ;_ * &quot;-&quot;_ ;_ @_ "/>
    <numFmt numFmtId="190" formatCode="_ &quot;$&quot;* #,##0.00_ ;_ &quot;$&quot;* \-#,##0.00_ ;_ &quot;$&quot;* &quot;-&quot;??_ ;_ @_ "/>
    <numFmt numFmtId="191" formatCode="_ * #,##0.00_ ;_ * \-#,##0.00_ ;_ * &quot;-&quot;??_ ;_ @_ "/>
    <numFmt numFmtId="192" formatCode="_ &quot;$&quot;\ * #,##0.00_ ;_ &quot;$&quot;\ * \-#,##0.00_ ;_ &quot;$&quot;\ * &quot;-&quot;??_ ;_ @_ "/>
    <numFmt numFmtId="193" formatCode="_(&quot;C$&quot;* #,##0.00_);_(&quot;C$&quot;* \(#,##0.00\);_(&quot;C$&quot;* &quot;-&quot;??_);_(@_)"/>
    <numFmt numFmtId="194" formatCode="[$$-240A]\ #,##0.00"/>
    <numFmt numFmtId="195" formatCode="\$#,##0\ ;\(\$#,##0\)"/>
    <numFmt numFmtId="196" formatCode="_ [$€]\ * #,##0.00_ ;_ [$€]\ * \-#,##0.00_ ;_ [$€]\ * &quot;-&quot;??_ ;_ @_ "/>
    <numFmt numFmtId="197" formatCode="_ [$€-2]\ * #,##0.00_ ;_ [$€-2]\ * \-#,##0.00_ ;_ [$€-2]\ * &quot;-&quot;??_ "/>
    <numFmt numFmtId="198" formatCode="_([$€]* #,##0.00_);_([$€]* \(#,##0.00\);_([$€]* &quot;-&quot;??_);_(@_)"/>
    <numFmt numFmtId="199" formatCode="_-* #,##0\ _P_t_a_-;\-* #,##0\ _P_t_a_-;_-* &quot;-&quot;\ _P_t_a_-;_-@_-"/>
    <numFmt numFmtId="200" formatCode="_-* #,##0.00\ _P_t_a_-;\-* #,##0.00\ _P_t_a_-;_-* &quot;-&quot;??\ _P_t_a_-;_-@_-"/>
    <numFmt numFmtId="201" formatCode="_ * #,##0_ ;_ * \-#,##0_ ;_ * \-??_ ;_ @_ "/>
    <numFmt numFmtId="202" formatCode="_ * #,##0.00_ ;_ * \-#,##0.00_ ;_ * \-??_ ;_ @_ "/>
    <numFmt numFmtId="203" formatCode="_-* #,##0.00\ _P_t_s_-;\-* #,##0.00\ _P_t_s_-;_-* &quot;-&quot;??\ _P_t_s_-;_-@_-"/>
    <numFmt numFmtId="204" formatCode="_-* #,##0.00\ _p_t_a_-;\-* #,##0.00\ _p_t_a_-;_-* &quot;-&quot;??\ _p_t_a_-;_-@_-"/>
    <numFmt numFmtId="205" formatCode="&quot;C$&quot;#,##0_);\(&quot;C$&quot;#,##0\)"/>
    <numFmt numFmtId="206" formatCode="General_)"/>
    <numFmt numFmtId="207" formatCode="\$#,##0.00\ ;\(\$#,##0.00\)"/>
  </numFmts>
  <fonts count="82">
    <font>
      <sz val="11"/>
      <color theme="1"/>
      <name val="Calibri"/>
      <family val="2"/>
      <scheme val="minor"/>
    </font>
    <font>
      <sz val="11"/>
      <color theme="1"/>
      <name val="Calibri"/>
      <family val="2"/>
      <scheme val="minor"/>
    </font>
    <font>
      <sz val="12"/>
      <name val="Arial Narrow"/>
      <family val="2"/>
    </font>
    <font>
      <b/>
      <sz val="8"/>
      <color rgb="FF595959"/>
      <name val="Arial"/>
      <family val="2"/>
      <charset val="1"/>
    </font>
    <font>
      <sz val="8"/>
      <color rgb="FF595959"/>
      <name val="Arial"/>
      <family val="2"/>
      <charset val="1"/>
    </font>
    <font>
      <b/>
      <sz val="11"/>
      <name val="Arial"/>
      <family val="2"/>
    </font>
    <font>
      <sz val="11"/>
      <name val="Arial"/>
      <family val="2"/>
    </font>
    <font>
      <sz val="10"/>
      <name val="Arial"/>
      <family val="2"/>
    </font>
    <font>
      <b/>
      <sz val="12"/>
      <name val="Arial Narrow"/>
      <family val="2"/>
    </font>
    <font>
      <b/>
      <sz val="10"/>
      <name val="Arial"/>
      <family val="2"/>
    </font>
    <font>
      <b/>
      <sz val="14"/>
      <name val="Arial Narrow"/>
      <family val="2"/>
    </font>
    <font>
      <b/>
      <sz val="12"/>
      <color rgb="FFFF0000"/>
      <name val="Arial Narrow"/>
      <family val="2"/>
    </font>
    <font>
      <sz val="8"/>
      <name val="Arial Narrow"/>
      <family val="2"/>
    </font>
    <font>
      <b/>
      <sz val="8"/>
      <name val="Arial Narrow"/>
      <family val="2"/>
    </font>
    <font>
      <b/>
      <sz val="16"/>
      <name val="Arial Narrow"/>
      <family val="2"/>
    </font>
    <font>
      <sz val="10"/>
      <name val="Arial Narrow"/>
      <family val="2"/>
    </font>
    <font>
      <sz val="11"/>
      <name val="Arial Narrow"/>
      <family val="2"/>
    </font>
    <font>
      <b/>
      <sz val="10"/>
      <name val="Arial Narrow"/>
      <family val="2"/>
    </font>
    <font>
      <b/>
      <sz val="11"/>
      <name val="Arial Narrow"/>
      <family val="2"/>
    </font>
    <font>
      <sz val="8"/>
      <name val="Calibri"/>
      <family val="2"/>
      <scheme val="minor"/>
    </font>
    <font>
      <sz val="9"/>
      <color indexed="81"/>
      <name val="Tahoma"/>
      <family val="2"/>
    </font>
    <font>
      <b/>
      <sz val="9"/>
      <color indexed="81"/>
      <name val="Tahoma"/>
      <family val="2"/>
    </font>
    <font>
      <sz val="12"/>
      <color theme="1"/>
      <name val="Arial Narrow"/>
      <family val="2"/>
    </font>
    <font>
      <sz val="10"/>
      <color rgb="FF000000"/>
      <name val="Times New Roman"/>
      <family val="1"/>
    </font>
    <font>
      <sz val="10"/>
      <color indexed="8"/>
      <name val="MS Sans Serif"/>
      <family val="2"/>
    </font>
    <font>
      <b/>
      <sz val="14"/>
      <color rgb="FFFF0000"/>
      <name val="Arial Narrow"/>
      <family val="2"/>
    </font>
    <font>
      <sz val="10"/>
      <color indexed="10"/>
      <name val="Arial"/>
      <family val="2"/>
    </font>
    <font>
      <sz val="8"/>
      <name val="Arial"/>
      <family val="2"/>
    </font>
    <font>
      <b/>
      <sz val="8"/>
      <name val="Arial"/>
      <family val="2"/>
    </font>
    <font>
      <b/>
      <sz val="7"/>
      <name val="Arial"/>
      <family val="2"/>
    </font>
    <font>
      <b/>
      <i/>
      <sz val="8"/>
      <name val="Arial"/>
      <family val="2"/>
    </font>
    <font>
      <sz val="8"/>
      <color theme="1"/>
      <name val="Arial"/>
      <family val="2"/>
    </font>
    <font>
      <sz val="10"/>
      <color rgb="FFFF0000"/>
      <name val="Arial"/>
      <family val="2"/>
    </font>
    <font>
      <b/>
      <sz val="8"/>
      <color indexed="10"/>
      <name val="Arial"/>
      <family val="2"/>
    </font>
    <font>
      <sz val="8"/>
      <color indexed="10"/>
      <name val="Arial"/>
      <family val="2"/>
    </font>
    <font>
      <b/>
      <sz val="14"/>
      <color theme="0" tint="-4.9989318521683403E-2"/>
      <name val="Arial Narrow"/>
      <family val="2"/>
    </font>
    <font>
      <u/>
      <sz val="11"/>
      <color theme="1"/>
      <name val="Calibri"/>
      <family val="2"/>
      <scheme val="minor"/>
    </font>
    <font>
      <b/>
      <sz val="14"/>
      <color theme="0"/>
      <name val="Arial Narrow"/>
      <family val="2"/>
    </font>
    <font>
      <sz val="11"/>
      <color theme="0"/>
      <name val="Calibri"/>
      <family val="2"/>
      <scheme val="minor"/>
    </font>
    <font>
      <sz val="11"/>
      <color rgb="FF000000"/>
      <name val="Calibri"/>
      <family val="2"/>
    </font>
    <font>
      <sz val="11"/>
      <color indexed="8"/>
      <name val="Calibri"/>
      <family val="2"/>
    </font>
    <font>
      <b/>
      <sz val="12"/>
      <name val="Arial"/>
      <family val="2"/>
    </font>
    <font>
      <sz val="10"/>
      <name val="Tahoma"/>
      <family val="2"/>
    </font>
    <font>
      <b/>
      <sz val="9"/>
      <color indexed="8"/>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sz val="12"/>
      <name val="Arial"/>
      <family val="2"/>
    </font>
    <font>
      <sz val="8.0500000000000007"/>
      <color indexed="8"/>
      <name val="Arial"/>
      <family val="2"/>
    </font>
    <font>
      <b/>
      <sz val="11"/>
      <color indexed="56"/>
      <name val="Calibri"/>
      <family val="2"/>
    </font>
    <font>
      <sz val="10"/>
      <name val="Helv"/>
    </font>
    <font>
      <sz val="10"/>
      <name val="Helv"/>
      <charset val="204"/>
    </font>
    <font>
      <b/>
      <sz val="15"/>
      <color indexed="56"/>
      <name val="Calibri"/>
      <family val="2"/>
    </font>
    <font>
      <b/>
      <sz val="18"/>
      <name val="Arial"/>
      <family val="2"/>
    </font>
    <font>
      <b/>
      <sz val="13"/>
      <color indexed="56"/>
      <name val="Calibri"/>
      <family val="2"/>
    </font>
    <font>
      <u/>
      <sz val="10"/>
      <color indexed="12"/>
      <name val="Arial"/>
      <family val="2"/>
    </font>
    <font>
      <b/>
      <sz val="18"/>
      <color indexed="56"/>
      <name val="Cambria"/>
      <family val="2"/>
    </font>
    <font>
      <b/>
      <sz val="18"/>
      <color indexed="62"/>
      <name val="Cambria"/>
      <family val="2"/>
    </font>
    <font>
      <sz val="12"/>
      <name val="Times New Roman"/>
      <family val="1"/>
    </font>
    <font>
      <sz val="8"/>
      <name val="Courier"/>
      <family val="3"/>
    </font>
    <font>
      <sz val="10"/>
      <color indexed="24"/>
      <name val="Courier New"/>
      <family val="3"/>
    </font>
    <font>
      <sz val="10"/>
      <name val="MS Sans Serif"/>
      <family val="2"/>
    </font>
    <font>
      <sz val="12"/>
      <color indexed="24"/>
      <name val="Modern"/>
      <family val="3"/>
      <charset val="255"/>
    </font>
    <font>
      <b/>
      <sz val="18"/>
      <color indexed="24"/>
      <name val="Modern"/>
      <family val="3"/>
      <charset val="255"/>
    </font>
    <font>
      <b/>
      <sz val="12"/>
      <color indexed="24"/>
      <name val="Modern"/>
      <family val="3"/>
      <charset val="255"/>
    </font>
    <font>
      <u/>
      <sz val="10"/>
      <color theme="10"/>
      <name val="Arial"/>
      <family val="2"/>
    </font>
    <font>
      <u/>
      <sz val="11"/>
      <color theme="10"/>
      <name val="Calibri"/>
      <family val="2"/>
      <scheme val="minor"/>
    </font>
    <font>
      <sz val="11"/>
      <color rgb="FF000000"/>
      <name val="Arial1"/>
    </font>
    <font>
      <sz val="10"/>
      <color rgb="FF000000"/>
      <name val="Arial"/>
      <family val="2"/>
    </font>
    <font>
      <sz val="12"/>
      <color theme="1"/>
      <name val="Calibri"/>
      <family val="2"/>
      <scheme val="minor"/>
    </font>
    <font>
      <sz val="10"/>
      <color theme="1"/>
      <name val="Arial"/>
      <family val="2"/>
    </font>
    <font>
      <sz val="11"/>
      <color rgb="FF000000"/>
      <name val="Calibri"/>
      <family val="2"/>
      <charset val="204"/>
    </font>
    <font>
      <sz val="11"/>
      <color theme="1"/>
      <name val="Arial"/>
      <family val="2"/>
    </font>
  </fonts>
  <fills count="4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C000"/>
        <bgColor indexed="64"/>
      </patternFill>
    </fill>
    <fill>
      <patternFill patternType="solid">
        <fgColor theme="8" tint="-0.249977111117893"/>
        <bgColor indexed="64"/>
      </patternFill>
    </fill>
    <fill>
      <patternFill patternType="solid">
        <fgColor rgb="FF99FF66"/>
        <bgColor indexed="64"/>
      </patternFill>
    </fill>
    <fill>
      <patternFill patternType="solid">
        <fgColor indexed="22"/>
        <bgColor indexed="31"/>
      </patternFill>
    </fill>
    <fill>
      <patternFill patternType="solid">
        <fgColor indexed="43"/>
        <bgColor indexed="26"/>
      </patternFill>
    </fill>
    <fill>
      <patternFill patternType="solid">
        <fgColor theme="0"/>
        <bgColor indexed="26"/>
      </patternFill>
    </fill>
    <fill>
      <patternFill patternType="solid">
        <fgColor rgb="FFFF6699"/>
        <bgColor indexed="64"/>
      </patternFill>
    </fill>
    <fill>
      <patternFill patternType="solid">
        <fgColor theme="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8"/>
      </left>
      <right/>
      <top/>
      <bottom style="medium">
        <color indexed="8"/>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8"/>
      </left>
      <right style="medium">
        <color indexed="64"/>
      </right>
      <top/>
      <bottom style="medium">
        <color indexed="64"/>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8"/>
      </left>
      <right/>
      <top style="thin">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top style="medium">
        <color indexed="8"/>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double">
        <color indexed="64"/>
      </bottom>
      <diagonal/>
    </border>
  </borders>
  <cellStyleXfs count="668">
    <xf numFmtId="0" fontId="0" fillId="0" borderId="0"/>
    <xf numFmtId="9" fontId="1" fillId="0" borderId="0" applyFont="0" applyFill="0" applyBorder="0" applyAlignment="0" applyProtection="0"/>
    <xf numFmtId="0" fontId="1" fillId="0" borderId="0"/>
    <xf numFmtId="0" fontId="1" fillId="0" borderId="0"/>
    <xf numFmtId="0" fontId="7" fillId="0" borderId="0"/>
    <xf numFmtId="0" fontId="7" fillId="0" borderId="0"/>
    <xf numFmtId="165" fontId="7"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168" fontId="7" fillId="0" borderId="0" applyFont="0" applyFill="0" applyBorder="0" applyAlignment="0" applyProtection="0"/>
    <xf numFmtId="171" fontId="7" fillId="0" borderId="0" applyFont="0" applyFill="0" applyBorder="0" applyAlignment="0" applyProtection="0"/>
    <xf numFmtId="44" fontId="1" fillId="0" borderId="0" applyFont="0" applyFill="0" applyBorder="0" applyAlignment="0" applyProtection="0"/>
    <xf numFmtId="165" fontId="7" fillId="0" borderId="0" applyFont="0" applyFill="0" applyBorder="0" applyAlignment="0" applyProtection="0"/>
    <xf numFmtId="0" fontId="23" fillId="0" borderId="0"/>
    <xf numFmtId="0" fontId="1" fillId="0" borderId="0"/>
    <xf numFmtId="173" fontId="1" fillId="0" borderId="0" applyFont="0" applyFill="0" applyBorder="0" applyAlignment="0" applyProtection="0"/>
    <xf numFmtId="9" fontId="1" fillId="0" borderId="0" applyFont="0" applyFill="0" applyBorder="0" applyAlignment="0" applyProtection="0"/>
    <xf numFmtId="0" fontId="1" fillId="0" borderId="0"/>
    <xf numFmtId="0" fontId="7" fillId="0" borderId="0"/>
    <xf numFmtId="9" fontId="7" fillId="0" borderId="0" applyFont="0" applyFill="0" applyBorder="0" applyAlignment="0" applyProtection="0"/>
    <xf numFmtId="0" fontId="1" fillId="0" borderId="0"/>
    <xf numFmtId="44" fontId="23" fillId="0" borderId="0" applyFont="0" applyFill="0" applyBorder="0" applyAlignment="0" applyProtection="0"/>
    <xf numFmtId="0" fontId="24" fillId="0" borderId="0"/>
    <xf numFmtId="179" fontId="7" fillId="0" borderId="0" applyFont="0" applyFill="0" applyBorder="0" applyAlignment="0" applyProtection="0"/>
    <xf numFmtId="180" fontId="1" fillId="0" borderId="0" applyFont="0" applyFill="0" applyBorder="0" applyAlignment="0" applyProtection="0"/>
    <xf numFmtId="0" fontId="1" fillId="0" borderId="0"/>
    <xf numFmtId="41" fontId="1" fillId="0" borderId="0" applyFont="0" applyFill="0" applyBorder="0" applyAlignment="0" applyProtection="0"/>
    <xf numFmtId="0" fontId="39" fillId="0" borderId="0"/>
    <xf numFmtId="0" fontId="67" fillId="0" borderId="0"/>
    <xf numFmtId="0" fontId="40" fillId="16" borderId="0" applyNumberFormat="0" applyBorder="0" applyAlignment="0" applyProtection="0"/>
    <xf numFmtId="0" fontId="40" fillId="16" borderId="0" applyNumberFormat="0" applyBorder="0" applyAlignment="0" applyProtection="0"/>
    <xf numFmtId="0" fontId="40" fillId="16" borderId="0" applyNumberFormat="0" applyBorder="0" applyAlignment="0" applyProtection="0"/>
    <xf numFmtId="0" fontId="40" fillId="16"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0" borderId="0" applyNumberFormat="0" applyBorder="0" applyAlignment="0" applyProtection="0"/>
    <xf numFmtId="0" fontId="40" fillId="20" borderId="0" applyNumberFormat="0" applyBorder="0" applyAlignment="0" applyProtection="0"/>
    <xf numFmtId="0" fontId="40" fillId="20"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1"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8"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20"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40" fillId="21"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3" borderId="0" applyNumberFormat="0" applyBorder="0" applyAlignment="0" applyProtection="0"/>
    <xf numFmtId="0" fontId="40" fillId="23" borderId="0" applyNumberFormat="0" applyBorder="0" applyAlignment="0" applyProtection="0"/>
    <xf numFmtId="0" fontId="40" fillId="24" borderId="0" applyNumberFormat="0" applyBorder="0" applyAlignment="0" applyProtection="0"/>
    <xf numFmtId="0" fontId="40" fillId="24" borderId="0" applyNumberFormat="0" applyBorder="0" applyAlignment="0" applyProtection="0"/>
    <xf numFmtId="0" fontId="40" fillId="19" borderId="0" applyNumberFormat="0" applyBorder="0" applyAlignment="0" applyProtection="0"/>
    <xf numFmtId="0" fontId="40" fillId="19" borderId="0" applyNumberFormat="0" applyBorder="0" applyAlignment="0" applyProtection="0"/>
    <xf numFmtId="0" fontId="40" fillId="22" borderId="0" applyNumberFormat="0" applyBorder="0" applyAlignment="0" applyProtection="0"/>
    <xf numFmtId="0" fontId="40" fillId="22" borderId="0" applyNumberFormat="0" applyBorder="0" applyAlignment="0" applyProtection="0"/>
    <xf numFmtId="0" fontId="40" fillId="25" borderId="0" applyNumberFormat="0" applyBorder="0" applyAlignment="0" applyProtection="0"/>
    <xf numFmtId="0" fontId="40" fillId="25" borderId="0" applyNumberFormat="0" applyBorder="0" applyAlignment="0" applyProtection="0"/>
    <xf numFmtId="0" fontId="44" fillId="26"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44" fillId="29" borderId="0" applyNumberFormat="0" applyBorder="0" applyAlignment="0" applyProtection="0"/>
    <xf numFmtId="0" fontId="44" fillId="26"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44" fillId="29" borderId="0" applyNumberFormat="0" applyBorder="0" applyAlignment="0" applyProtection="0"/>
    <xf numFmtId="0" fontId="44"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44" fillId="33" borderId="0" applyNumberFormat="0" applyBorder="0" applyAlignment="0" applyProtection="0"/>
    <xf numFmtId="0" fontId="50" fillId="17" borderId="0" applyNumberFormat="0" applyBorder="0" applyAlignment="0" applyProtection="0"/>
    <xf numFmtId="0" fontId="45" fillId="18" borderId="0" applyNumberFormat="0" applyBorder="0" applyAlignment="0" applyProtection="0"/>
    <xf numFmtId="0" fontId="46" fillId="34" borderId="41" applyNumberFormat="0" applyAlignment="0" applyProtection="0"/>
    <xf numFmtId="0" fontId="46" fillId="34" borderId="41" applyNumberFormat="0" applyAlignment="0" applyProtection="0"/>
    <xf numFmtId="0" fontId="46" fillId="34" borderId="41" applyNumberFormat="0" applyAlignment="0" applyProtection="0"/>
    <xf numFmtId="0" fontId="46" fillId="34" borderId="41" applyNumberFormat="0" applyAlignment="0" applyProtection="0"/>
    <xf numFmtId="0" fontId="46" fillId="34" borderId="41" applyNumberFormat="0" applyAlignment="0" applyProtection="0"/>
    <xf numFmtId="0" fontId="46" fillId="34" borderId="41" applyNumberFormat="0" applyAlignment="0" applyProtection="0"/>
    <xf numFmtId="0" fontId="46" fillId="34" borderId="41" applyNumberFormat="0" applyAlignment="0" applyProtection="0"/>
    <xf numFmtId="0" fontId="46" fillId="34" borderId="41" applyNumberFormat="0" applyAlignment="0" applyProtection="0"/>
    <xf numFmtId="0" fontId="47" fillId="35" borderId="42" applyNumberFormat="0" applyAlignment="0" applyProtection="0"/>
    <xf numFmtId="0" fontId="48" fillId="0" borderId="43" applyNumberFormat="0" applyFill="0" applyAlignment="0" applyProtection="0"/>
    <xf numFmtId="0" fontId="47" fillId="35" borderId="42" applyNumberFormat="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62" fillId="0" borderId="0" applyNumberFormat="0" applyFill="0" applyBorder="0" applyAlignment="0" applyProtection="0"/>
    <xf numFmtId="0" fontId="41" fillId="0" borderId="0" applyNumberFormat="0" applyFill="0" applyBorder="0" applyAlignment="0" applyProtection="0"/>
    <xf numFmtId="0" fontId="58" fillId="0" borderId="0" applyNumberFormat="0" applyFill="0" applyBorder="0" applyAlignment="0" applyProtection="0"/>
    <xf numFmtId="0" fontId="55" fillId="36" borderId="0" applyNumberFormat="0" applyBorder="0" applyAlignment="0" applyProtection="0"/>
    <xf numFmtId="0" fontId="55" fillId="37" borderId="0" applyNumberFormat="0" applyBorder="0" applyAlignment="0" applyProtection="0"/>
    <xf numFmtId="0" fontId="55" fillId="38"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4" fillId="40" borderId="0" applyNumberFormat="0" applyBorder="0" applyAlignment="0" applyProtection="0"/>
    <xf numFmtId="0" fontId="44" fillId="30" borderId="0" applyNumberFormat="0" applyBorder="0" applyAlignment="0" applyProtection="0"/>
    <xf numFmtId="0" fontId="38" fillId="14" borderId="0" applyNumberFormat="0" applyBorder="0" applyAlignment="0" applyProtection="0"/>
    <xf numFmtId="0" fontId="44" fillId="30" borderId="0" applyNumberFormat="0" applyBorder="0" applyAlignment="0" applyProtection="0"/>
    <xf numFmtId="0" fontId="44" fillId="30" borderId="0" applyNumberFormat="0" applyBorder="0" applyAlignment="0" applyProtection="0"/>
    <xf numFmtId="0" fontId="44" fillId="30" borderId="0" applyNumberFormat="0" applyBorder="0" applyAlignment="0" applyProtection="0"/>
    <xf numFmtId="0" fontId="44" fillId="30"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4" fillId="43" borderId="0" applyNumberFormat="0" applyBorder="0" applyAlignment="0" applyProtection="0"/>
    <xf numFmtId="0" fontId="44" fillId="31" borderId="0" applyNumberFormat="0" applyBorder="0" applyAlignment="0" applyProtection="0"/>
    <xf numFmtId="0" fontId="44" fillId="31" borderId="0" applyNumberFormat="0" applyBorder="0" applyAlignment="0" applyProtection="0"/>
    <xf numFmtId="0" fontId="44" fillId="31" borderId="0" applyNumberFormat="0" applyBorder="0" applyAlignment="0" applyProtection="0"/>
    <xf numFmtId="0" fontId="44" fillId="31" borderId="0" applyNumberFormat="0" applyBorder="0" applyAlignment="0" applyProtection="0"/>
    <xf numFmtId="0" fontId="44" fillId="31"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4" fillId="42" borderId="0" applyNumberFormat="0" applyBorder="0" applyAlignment="0" applyProtection="0"/>
    <xf numFmtId="0" fontId="44" fillId="32" borderId="0" applyNumberFormat="0" applyBorder="0" applyAlignment="0" applyProtection="0"/>
    <xf numFmtId="0" fontId="44" fillId="32" borderId="0" applyNumberFormat="0" applyBorder="0" applyAlignment="0" applyProtection="0"/>
    <xf numFmtId="0" fontId="44" fillId="32" borderId="0" applyNumberFormat="0" applyBorder="0" applyAlignment="0" applyProtection="0"/>
    <xf numFmtId="0" fontId="44" fillId="32" borderId="0" applyNumberFormat="0" applyBorder="0" applyAlignment="0" applyProtection="0"/>
    <xf numFmtId="0" fontId="44" fillId="3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4" fillId="42" borderId="0" applyNumberFormat="0" applyBorder="0" applyAlignment="0" applyProtection="0"/>
    <xf numFmtId="0" fontId="44" fillId="27" borderId="0" applyNumberFormat="0" applyBorder="0" applyAlignment="0" applyProtection="0"/>
    <xf numFmtId="0" fontId="44" fillId="27" borderId="0" applyNumberFormat="0" applyBorder="0" applyAlignment="0" applyProtection="0"/>
    <xf numFmtId="0" fontId="44" fillId="27" borderId="0" applyNumberFormat="0" applyBorder="0" applyAlignment="0" applyProtection="0"/>
    <xf numFmtId="0" fontId="44" fillId="27" borderId="0" applyNumberFormat="0" applyBorder="0" applyAlignment="0" applyProtection="0"/>
    <xf numFmtId="0" fontId="44" fillId="27"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4" fillId="40"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4" fillId="28"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46" borderId="0" applyNumberFormat="0" applyBorder="0" applyAlignment="0" applyProtection="0"/>
    <xf numFmtId="0" fontId="40" fillId="46" borderId="0" applyNumberFormat="0" applyBorder="0" applyAlignment="0" applyProtection="0"/>
    <xf numFmtId="0" fontId="44" fillId="46" borderId="0" applyNumberFormat="0" applyBorder="0" applyAlignment="0" applyProtection="0"/>
    <xf numFmtId="0" fontId="44" fillId="33" borderId="0" applyNumberFormat="0" applyBorder="0" applyAlignment="0" applyProtection="0"/>
    <xf numFmtId="0" fontId="44" fillId="33" borderId="0" applyNumberFormat="0" applyBorder="0" applyAlignment="0" applyProtection="0"/>
    <xf numFmtId="0" fontId="44" fillId="33" borderId="0" applyNumberFormat="0" applyBorder="0" applyAlignment="0" applyProtection="0"/>
    <xf numFmtId="0" fontId="44" fillId="33" borderId="0" applyNumberFormat="0" applyBorder="0" applyAlignment="0" applyProtection="0"/>
    <xf numFmtId="0" fontId="44" fillId="33" borderId="0" applyNumberFormat="0" applyBorder="0" applyAlignment="0" applyProtection="0"/>
    <xf numFmtId="0" fontId="49" fillId="21" borderId="41" applyNumberFormat="0" applyAlignment="0" applyProtection="0"/>
    <xf numFmtId="0" fontId="49" fillId="21" borderId="41" applyNumberFormat="0" applyAlignment="0" applyProtection="0"/>
    <xf numFmtId="0" fontId="49" fillId="21" borderId="41" applyNumberFormat="0" applyAlignment="0" applyProtection="0"/>
    <xf numFmtId="0" fontId="49" fillId="21" borderId="41" applyNumberFormat="0" applyAlignment="0" applyProtection="0"/>
    <xf numFmtId="0" fontId="59" fillId="0" borderId="0"/>
    <xf numFmtId="0" fontId="60" fillId="0" borderId="0"/>
    <xf numFmtId="196" fontId="7" fillId="0" borderId="0" applyFont="0" applyFill="0" applyBorder="0" applyAlignment="0" applyProtection="0"/>
    <xf numFmtId="197" fontId="40" fillId="0" borderId="0" applyFont="0" applyFill="0" applyBorder="0" applyAlignment="0" applyProtection="0"/>
    <xf numFmtId="197" fontId="40" fillId="0" borderId="0" applyFont="0" applyFill="0" applyBorder="0" applyAlignment="0" applyProtection="0"/>
    <xf numFmtId="198" fontId="15" fillId="0" borderId="0" applyFont="0" applyFill="0" applyBorder="0" applyAlignment="0" applyProtection="0"/>
    <xf numFmtId="198" fontId="15" fillId="0" borderId="0" applyFont="0" applyFill="0" applyBorder="0" applyAlignment="0" applyProtection="0"/>
    <xf numFmtId="196" fontId="7" fillId="0" borderId="0" applyFont="0" applyFill="0" applyBorder="0" applyAlignment="0" applyProtection="0"/>
    <xf numFmtId="197" fontId="40" fillId="0" borderId="0" applyFont="0" applyFill="0" applyBorder="0" applyAlignment="0" applyProtection="0"/>
    <xf numFmtId="0" fontId="54" fillId="0" borderId="0" applyNumberFormat="0" applyFill="0" applyBorder="0" applyAlignment="0" applyProtection="0"/>
    <xf numFmtId="0"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0" fontId="45" fillId="18" borderId="0" applyNumberFormat="0" applyBorder="0" applyAlignment="0" applyProtection="0"/>
    <xf numFmtId="0" fontId="61" fillId="0" borderId="44" applyNumberFormat="0" applyFill="0" applyAlignment="0" applyProtection="0"/>
    <xf numFmtId="0" fontId="62" fillId="0" borderId="0" applyNumberFormat="0" applyFill="0" applyBorder="0" applyAlignment="0" applyProtection="0"/>
    <xf numFmtId="0" fontId="63" fillId="0" borderId="45" applyNumberFormat="0" applyFill="0" applyAlignment="0" applyProtection="0"/>
    <xf numFmtId="0" fontId="41" fillId="0" borderId="0" applyNumberFormat="0" applyFill="0" applyBorder="0" applyAlignment="0" applyProtection="0"/>
    <xf numFmtId="0" fontId="58" fillId="0" borderId="46" applyNumberFormat="0" applyFill="0" applyAlignment="0" applyProtection="0"/>
    <xf numFmtId="0" fontId="58" fillId="0" borderId="0" applyNumberFormat="0" applyFill="0" applyBorder="0" applyAlignment="0" applyProtection="0"/>
    <xf numFmtId="0" fontId="74" fillId="0" borderId="0" applyNumberFormat="0" applyFill="0" applyBorder="0" applyAlignment="0" applyProtection="0"/>
    <xf numFmtId="0" fontId="75" fillId="0" borderId="0" applyNumberFormat="0" applyFill="0" applyBorder="0" applyAlignment="0" applyProtection="0"/>
    <xf numFmtId="0" fontId="64"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75" fillId="0" borderId="0" applyNumberFormat="0" applyFill="0" applyBorder="0" applyAlignment="0" applyProtection="0"/>
    <xf numFmtId="0" fontId="75" fillId="0" borderId="0" applyNumberFormat="0" applyFill="0" applyBorder="0" applyAlignment="0" applyProtection="0"/>
    <xf numFmtId="0" fontId="64" fillId="0" borderId="0" applyNumberFormat="0" applyFill="0" applyBorder="0" applyAlignment="0" applyProtection="0">
      <alignment vertical="top"/>
      <protection locked="0"/>
    </xf>
    <xf numFmtId="0" fontId="50" fillId="17" borderId="0" applyNumberFormat="0" applyBorder="0" applyAlignment="0" applyProtection="0"/>
    <xf numFmtId="0" fontId="49" fillId="21" borderId="41" applyNumberFormat="0" applyAlignment="0" applyProtection="0"/>
    <xf numFmtId="0" fontId="49" fillId="21" borderId="41" applyNumberFormat="0" applyAlignment="0" applyProtection="0"/>
    <xf numFmtId="0" fontId="49" fillId="21" borderId="41" applyNumberFormat="0" applyAlignment="0" applyProtection="0"/>
    <xf numFmtId="0" fontId="49" fillId="21" borderId="41" applyNumberFormat="0" applyAlignment="0" applyProtection="0"/>
    <xf numFmtId="0" fontId="48" fillId="0" borderId="43" applyNumberFormat="0" applyFill="0" applyAlignment="0" applyProtection="0"/>
    <xf numFmtId="41" fontId="39" fillId="0" borderId="0" applyFont="0" applyFill="0" applyBorder="0" applyAlignment="0" applyProtection="0"/>
    <xf numFmtId="199" fontId="7"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189" fontId="7" fillId="0" borderId="0" applyFont="0" applyFill="0" applyBorder="0" applyAlignment="0" applyProtection="0"/>
    <xf numFmtId="188" fontId="7" fillId="0" borderId="0" applyFont="0" applyFill="0" applyBorder="0" applyAlignment="0" applyProtection="0"/>
    <xf numFmtId="41" fontId="39" fillId="0" borderId="0" applyFont="0" applyFill="0" applyBorder="0" applyAlignment="0" applyProtection="0"/>
    <xf numFmtId="188" fontId="7" fillId="0" borderId="0" applyFont="0" applyFill="0" applyBorder="0" applyAlignment="0" applyProtection="0"/>
    <xf numFmtId="188" fontId="7" fillId="0" borderId="0" applyFont="0" applyFill="0" applyBorder="0" applyAlignment="0" applyProtection="0"/>
    <xf numFmtId="179" fontId="7" fillId="0" borderId="0" applyFont="0" applyFill="0" applyBorder="0" applyAlignment="0" applyProtection="0"/>
    <xf numFmtId="188" fontId="7" fillId="0" borderId="0" applyFont="0" applyFill="0" applyBorder="0" applyAlignment="0" applyProtection="0"/>
    <xf numFmtId="41" fontId="40"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57" fillId="0" borderId="0" applyFont="0" applyFill="0" applyBorder="0" applyAlignment="0" applyProtection="0"/>
    <xf numFmtId="43" fontId="1" fillId="0" borderId="0" applyFont="0" applyFill="0" applyBorder="0" applyAlignment="0" applyProtection="0"/>
    <xf numFmtId="200" fontId="7" fillId="0" borderId="0" applyFont="0" applyFill="0" applyBorder="0" applyAlignment="0" applyProtection="0"/>
    <xf numFmtId="187" fontId="40" fillId="0" borderId="0" applyFont="0" applyFill="0" applyBorder="0" applyAlignment="0" applyProtection="0"/>
    <xf numFmtId="200" fontId="7" fillId="0" borderId="0" applyFont="0" applyFill="0" applyBorder="0" applyAlignment="0" applyProtection="0"/>
    <xf numFmtId="43" fontId="43"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40" fillId="0" borderId="0" applyFont="0" applyFill="0" applyBorder="0" applyAlignment="0" applyProtection="0"/>
    <xf numFmtId="187" fontId="7" fillId="0" borderId="0" applyFont="0" applyFill="0" applyBorder="0" applyAlignment="0" applyProtection="0"/>
    <xf numFmtId="191" fontId="15" fillId="0" borderId="0" applyFont="0" applyFill="0" applyBorder="0" applyAlignment="0" applyProtection="0"/>
    <xf numFmtId="43" fontId="7" fillId="0" borderId="0" applyFont="0" applyFill="0" applyBorder="0" applyAlignment="0" applyProtection="0"/>
    <xf numFmtId="203" fontId="7" fillId="0" borderId="0" applyFont="0" applyFill="0" applyBorder="0" applyAlignment="0" applyProtection="0"/>
    <xf numFmtId="43" fontId="7" fillId="0" borderId="0" applyFont="0" applyFill="0" applyBorder="0" applyAlignment="0" applyProtection="0"/>
    <xf numFmtId="20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201" fontId="7" fillId="0" borderId="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ill="0" applyBorder="0" applyAlignment="0" applyProtection="0"/>
    <xf numFmtId="201" fontId="7" fillId="0" borderId="0" applyFill="0" applyBorder="0" applyAlignment="0" applyProtection="0"/>
    <xf numFmtId="187" fontId="40" fillId="0" borderId="0" applyFont="0" applyFill="0" applyBorder="0" applyAlignment="0" applyProtection="0"/>
    <xf numFmtId="200" fontId="7" fillId="0" borderId="0" applyFont="0" applyFill="0" applyBorder="0" applyAlignment="0" applyProtection="0"/>
    <xf numFmtId="187" fontId="40"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202" fontId="7" fillId="0" borderId="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91" fontId="7"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43"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184" fontId="40" fillId="0" borderId="0" applyFont="0" applyFill="0" applyBorder="0" applyAlignment="0" applyProtection="0"/>
    <xf numFmtId="43" fontId="40" fillId="0" borderId="0" applyFont="0" applyFill="0" applyBorder="0" applyAlignment="0" applyProtection="0"/>
    <xf numFmtId="191" fontId="57" fillId="0" borderId="0" applyFont="0" applyFill="0" applyBorder="0" applyAlignment="0" applyProtection="0"/>
    <xf numFmtId="204" fontId="40" fillId="0" borderId="0" applyFont="0" applyFill="0" applyBorder="0" applyAlignment="0" applyProtection="0"/>
    <xf numFmtId="43" fontId="7" fillId="0" borderId="0" applyFont="0" applyFill="0" applyBorder="0" applyAlignment="0" applyProtection="0"/>
    <xf numFmtId="191" fontId="7" fillId="0" borderId="0" applyFont="0" applyFill="0" applyBorder="0" applyAlignment="0" applyProtection="0"/>
    <xf numFmtId="191" fontId="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4" fontId="4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191" fontId="7" fillId="0" borderId="0" applyFont="0" applyFill="0" applyBorder="0" applyAlignment="0" applyProtection="0"/>
    <xf numFmtId="43" fontId="1" fillId="0" borderId="0" applyFont="0" applyFill="0" applyBorder="0" applyAlignment="0" applyProtection="0"/>
    <xf numFmtId="191" fontId="7" fillId="0" borderId="0" applyFont="0" applyFill="0" applyBorder="0" applyAlignment="0" applyProtection="0"/>
    <xf numFmtId="43" fontId="7" fillId="0" borderId="0" applyFont="0" applyFill="0" applyBorder="0" applyAlignment="0" applyProtection="0"/>
    <xf numFmtId="191" fontId="7" fillId="0" borderId="0" applyFont="0" applyFill="0" applyBorder="0" applyAlignment="0" applyProtection="0"/>
    <xf numFmtId="202" fontId="7" fillId="0" borderId="0" applyFill="0" applyBorder="0" applyAlignment="0" applyProtection="0"/>
    <xf numFmtId="202" fontId="7" fillId="0" borderId="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84" fontId="40" fillId="0" borderId="0" applyFont="0" applyFill="0" applyBorder="0" applyAlignment="0" applyProtection="0"/>
    <xf numFmtId="191" fontId="7" fillId="0" borderId="0" applyFont="0" applyFill="0" applyBorder="0" applyAlignment="0" applyProtection="0"/>
    <xf numFmtId="173" fontId="39" fillId="0" borderId="0" applyFont="0" applyFill="0" applyBorder="0" applyAlignment="0" applyProtection="0"/>
    <xf numFmtId="185" fontId="39" fillId="0" borderId="0" applyFont="0" applyFill="0" applyBorder="0" applyAlignment="0" applyProtection="0"/>
    <xf numFmtId="165" fontId="15" fillId="0" borderId="0" applyFont="0" applyFill="0" applyBorder="0" applyAlignment="0" applyProtection="0"/>
    <xf numFmtId="182" fontId="1" fillId="0" borderId="0" applyFont="0" applyFill="0" applyBorder="0" applyAlignment="0" applyProtection="0"/>
    <xf numFmtId="182" fontId="1" fillId="0" borderId="0" applyFont="0" applyFill="0" applyBorder="0" applyAlignment="0" applyProtection="0"/>
    <xf numFmtId="190" fontId="57" fillId="0" borderId="0" applyFont="0" applyFill="0" applyBorder="0" applyAlignment="0" applyProtection="0"/>
    <xf numFmtId="190" fontId="57" fillId="0" borderId="0" applyFont="0" applyFill="0" applyBorder="0" applyAlignment="0" applyProtection="0"/>
    <xf numFmtId="192" fontId="7" fillId="0" borderId="0" applyFont="0" applyFill="0" applyBorder="0" applyAlignment="0" applyProtection="0"/>
    <xf numFmtId="190" fontId="76" fillId="0" borderId="0" applyFont="0" applyFill="0" applyBorder="0" applyAlignment="0" applyProtection="0"/>
    <xf numFmtId="192" fontId="7" fillId="0" borderId="0" applyFont="0" applyFill="0" applyBorder="0" applyAlignment="0" applyProtection="0"/>
    <xf numFmtId="173" fontId="77" fillId="0" borderId="0" applyFont="0" applyFill="0" applyBorder="0" applyAlignment="0" applyProtection="0"/>
    <xf numFmtId="190" fontId="76"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86" fontId="7" fillId="0" borderId="0" applyFont="0" applyFill="0" applyBorder="0" applyAlignment="0" applyProtection="0"/>
    <xf numFmtId="192" fontId="15" fillId="0" borderId="0" applyFont="0" applyFill="0" applyBorder="0" applyAlignment="0" applyProtection="0"/>
    <xf numFmtId="194" fontId="7" fillId="0" borderId="0" applyFont="0" applyFill="0" applyBorder="0" applyAlignment="0" applyProtection="0"/>
    <xf numFmtId="186" fontId="7" fillId="0" borderId="0" applyFont="0" applyFill="0" applyBorder="0" applyAlignment="0" applyProtection="0"/>
    <xf numFmtId="183" fontId="7" fillId="0" borderId="0" applyFont="0" applyFill="0" applyBorder="0" applyAlignment="0" applyProtection="0"/>
    <xf numFmtId="186" fontId="7" fillId="0" borderId="0" applyFont="0" applyFill="0" applyBorder="0" applyAlignment="0" applyProtection="0"/>
    <xf numFmtId="183" fontId="7" fillId="0" borderId="0" applyFont="0" applyFill="0" applyBorder="0" applyAlignment="0" applyProtection="0"/>
    <xf numFmtId="183" fontId="7" fillId="0" borderId="0" applyFont="0" applyFill="0" applyBorder="0" applyAlignment="0" applyProtection="0"/>
    <xf numFmtId="192" fontId="7" fillId="0" borderId="0" applyFont="0" applyFill="0" applyBorder="0" applyAlignment="0" applyProtection="0"/>
    <xf numFmtId="183" fontId="7" fillId="0" borderId="0" applyFont="0" applyFill="0" applyBorder="0" applyAlignment="0" applyProtection="0"/>
    <xf numFmtId="173" fontId="7" fillId="0" borderId="0" applyFont="0" applyFill="0" applyBorder="0" applyAlignment="0" applyProtection="0"/>
    <xf numFmtId="192" fontId="7" fillId="0" borderId="0" applyFont="0" applyFill="0" applyBorder="0" applyAlignment="0" applyProtection="0"/>
    <xf numFmtId="173" fontId="40" fillId="0" borderId="0" applyFont="0" applyFill="0" applyBorder="0" applyAlignment="0" applyProtection="0"/>
    <xf numFmtId="183" fontId="7" fillId="0" borderId="0" applyFont="0" applyFill="0" applyBorder="0" applyAlignment="0" applyProtection="0"/>
    <xf numFmtId="173" fontId="40" fillId="0" borderId="0" applyFont="0" applyFill="0" applyBorder="0" applyAlignment="0" applyProtection="0"/>
    <xf numFmtId="173" fontId="40" fillId="0" borderId="0" applyFont="0" applyFill="0" applyBorder="0" applyAlignment="0" applyProtection="0"/>
    <xf numFmtId="193" fontId="7" fillId="0" borderId="0" applyFont="0" applyFill="0" applyBorder="0" applyAlignment="0" applyProtection="0"/>
    <xf numFmtId="173" fontId="1" fillId="0" borderId="0" applyFont="0" applyFill="0" applyBorder="0" applyAlignment="0" applyProtection="0"/>
    <xf numFmtId="186" fontId="1" fillId="0" borderId="0" applyFont="0" applyFill="0" applyBorder="0" applyAlignment="0" applyProtection="0"/>
    <xf numFmtId="186" fontId="7" fillId="0" borderId="0" applyFont="0" applyFill="0" applyBorder="0" applyAlignment="0" applyProtection="0"/>
    <xf numFmtId="183" fontId="1" fillId="0" borderId="0" applyFont="0" applyFill="0" applyBorder="0" applyAlignment="0" applyProtection="0"/>
    <xf numFmtId="173" fontId="40" fillId="0" borderId="0" applyFont="0" applyFill="0" applyBorder="0" applyAlignment="0" applyProtection="0"/>
    <xf numFmtId="173" fontId="7" fillId="0" borderId="0" applyFont="0" applyFill="0" applyBorder="0" applyAlignment="0" applyProtection="0"/>
    <xf numFmtId="173" fontId="40" fillId="0" borderId="0" applyFont="0" applyFill="0" applyBorder="0" applyAlignment="0" applyProtection="0"/>
    <xf numFmtId="173" fontId="40" fillId="0" borderId="0" applyFont="0" applyFill="0" applyBorder="0" applyAlignment="0" applyProtection="0"/>
    <xf numFmtId="173" fontId="78" fillId="0" borderId="0" applyFont="0" applyFill="0" applyBorder="0" applyAlignment="0" applyProtection="0"/>
    <xf numFmtId="173" fontId="40" fillId="0" borderId="0" applyFont="0" applyFill="0" applyBorder="0" applyAlignment="0" applyProtection="0"/>
    <xf numFmtId="173" fontId="40" fillId="0" borderId="0" applyFont="0" applyFill="0" applyBorder="0" applyAlignment="0" applyProtection="0"/>
    <xf numFmtId="173" fontId="40" fillId="0" borderId="0" applyFont="0" applyFill="0" applyBorder="0" applyAlignment="0" applyProtection="0"/>
    <xf numFmtId="173" fontId="40" fillId="0" borderId="0" applyFont="0" applyFill="0" applyBorder="0" applyAlignment="0" applyProtection="0"/>
    <xf numFmtId="173" fontId="40" fillId="0" borderId="0" applyFont="0" applyFill="0" applyBorder="0" applyAlignment="0" applyProtection="0"/>
    <xf numFmtId="0" fontId="7" fillId="0" borderId="0" applyFont="0" applyFill="0" applyBorder="0" applyAlignment="0" applyProtection="0"/>
    <xf numFmtId="183" fontId="1" fillId="0" borderId="0" applyFont="0" applyFill="0" applyBorder="0" applyAlignment="0" applyProtection="0"/>
    <xf numFmtId="192" fontId="7" fillId="0" borderId="0" applyFont="0" applyFill="0" applyBorder="0" applyAlignment="0" applyProtection="0"/>
    <xf numFmtId="192" fontId="7" fillId="0" borderId="0" applyFont="0" applyFill="0" applyBorder="0" applyAlignment="0" applyProtection="0"/>
    <xf numFmtId="173" fontId="40" fillId="0" borderId="0" applyFont="0" applyFill="0" applyBorder="0" applyAlignment="0" applyProtection="0"/>
    <xf numFmtId="183" fontId="1" fillId="0" borderId="0" applyFont="0" applyFill="0" applyBorder="0" applyAlignment="0" applyProtection="0"/>
    <xf numFmtId="183" fontId="1" fillId="0" borderId="0" applyFont="0" applyFill="0" applyBorder="0" applyAlignment="0" applyProtection="0"/>
    <xf numFmtId="173" fontId="40" fillId="0" borderId="0" applyFont="0" applyFill="0" applyBorder="0" applyAlignment="0" applyProtection="0"/>
    <xf numFmtId="183" fontId="1" fillId="0" borderId="0" applyFont="0" applyFill="0" applyBorder="0" applyAlignment="0" applyProtection="0"/>
    <xf numFmtId="173" fontId="77"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90" fontId="57" fillId="0" borderId="0" applyFont="0" applyFill="0" applyBorder="0" applyAlignment="0" applyProtection="0"/>
    <xf numFmtId="173" fontId="79" fillId="0" borderId="0" applyFont="0" applyFill="0" applyBorder="0" applyAlignment="0" applyProtection="0"/>
    <xf numFmtId="190" fontId="57" fillId="0" borderId="0" applyFont="0" applyFill="0" applyBorder="0" applyAlignment="0" applyProtection="0"/>
    <xf numFmtId="173" fontId="79" fillId="0" borderId="0" applyFont="0" applyFill="0" applyBorder="0" applyAlignment="0" applyProtection="0"/>
    <xf numFmtId="190" fontId="57" fillId="0" borderId="0" applyFont="0" applyFill="0" applyBorder="0" applyAlignment="0" applyProtection="0"/>
    <xf numFmtId="205" fontId="7" fillId="0" borderId="0" applyFont="0" applyFill="0" applyBorder="0" applyAlignment="0" applyProtection="0"/>
    <xf numFmtId="0" fontId="51" fillId="47" borderId="0" applyNumberFormat="0" applyBorder="0" applyAlignment="0" applyProtection="0"/>
    <xf numFmtId="206" fontId="68" fillId="0" borderId="0"/>
    <xf numFmtId="0" fontId="24" fillId="0" borderId="0"/>
    <xf numFmtId="0" fontId="1" fillId="0" borderId="0"/>
    <xf numFmtId="0" fontId="79" fillId="0" borderId="0"/>
    <xf numFmtId="0" fontId="24" fillId="0" borderId="0"/>
    <xf numFmtId="0" fontId="7" fillId="0" borderId="0" applyBorder="0"/>
    <xf numFmtId="0" fontId="1" fillId="0" borderId="0"/>
    <xf numFmtId="0" fontId="1" fillId="0" borderId="0"/>
    <xf numFmtId="0" fontId="1" fillId="0" borderId="0"/>
    <xf numFmtId="0" fontId="1" fillId="0" borderId="0"/>
    <xf numFmtId="0" fontId="7" fillId="0" borderId="0"/>
    <xf numFmtId="0" fontId="7"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7" fillId="0" borderId="0"/>
    <xf numFmtId="0" fontId="77" fillId="0" borderId="0"/>
    <xf numFmtId="0" fontId="1" fillId="0" borderId="0"/>
    <xf numFmtId="0" fontId="1" fillId="0" borderId="0"/>
    <xf numFmtId="0" fontId="39" fillId="0" borderId="0"/>
    <xf numFmtId="0" fontId="1" fillId="0" borderId="0"/>
    <xf numFmtId="0" fontId="1" fillId="0" borderId="0"/>
    <xf numFmtId="0" fontId="80" fillId="0" borderId="0"/>
    <xf numFmtId="0" fontId="1" fillId="0" borderId="0"/>
    <xf numFmtId="0" fontId="1" fillId="0" borderId="0"/>
    <xf numFmtId="0" fontId="76" fillId="0" borderId="0"/>
    <xf numFmtId="0" fontId="24" fillId="0" borderId="0"/>
    <xf numFmtId="0" fontId="7" fillId="0" borderId="0"/>
    <xf numFmtId="0" fontId="42" fillId="0" borderId="0"/>
    <xf numFmtId="0" fontId="7" fillId="0" borderId="0"/>
    <xf numFmtId="0" fontId="7" fillId="0" borderId="0"/>
    <xf numFmtId="0" fontId="7" fillId="0" borderId="0"/>
    <xf numFmtId="0" fontId="7" fillId="0" borderId="0"/>
    <xf numFmtId="0" fontId="7" fillId="0" borderId="0"/>
    <xf numFmtId="0" fontId="7" fillId="0" borderId="0"/>
    <xf numFmtId="0" fontId="24" fillId="0" borderId="0"/>
    <xf numFmtId="0" fontId="7" fillId="0" borderId="0"/>
    <xf numFmtId="0" fontId="24" fillId="0" borderId="0"/>
    <xf numFmtId="0" fontId="7" fillId="0" borderId="0"/>
    <xf numFmtId="0" fontId="24" fillId="0" borderId="0"/>
    <xf numFmtId="0" fontId="15" fillId="0" borderId="0"/>
    <xf numFmtId="0" fontId="7" fillId="0" borderId="0">
      <alignment wrapText="1"/>
    </xf>
    <xf numFmtId="0" fontId="1" fillId="0" borderId="0"/>
    <xf numFmtId="0" fontId="7" fillId="0" borderId="0"/>
    <xf numFmtId="0" fontId="24" fillId="0" borderId="0"/>
    <xf numFmtId="0" fontId="69" fillId="0" borderId="0">
      <alignment vertical="center"/>
    </xf>
    <xf numFmtId="0" fontId="15" fillId="0" borderId="0"/>
    <xf numFmtId="0" fontId="15" fillId="0" borderId="0"/>
    <xf numFmtId="0" fontId="7" fillId="0" borderId="0"/>
    <xf numFmtId="0" fontId="1" fillId="0" borderId="0"/>
    <xf numFmtId="0" fontId="7" fillId="0" borderId="0"/>
    <xf numFmtId="0" fontId="1" fillId="0" borderId="0"/>
    <xf numFmtId="0" fontId="1" fillId="0" borderId="0"/>
    <xf numFmtId="0" fontId="1" fillId="0" borderId="0"/>
    <xf numFmtId="0" fontId="1" fillId="0" borderId="0"/>
    <xf numFmtId="0" fontId="76" fillId="0" borderId="0"/>
    <xf numFmtId="0" fontId="24" fillId="0" borderId="0"/>
    <xf numFmtId="0" fontId="7" fillId="0" borderId="0"/>
    <xf numFmtId="0" fontId="24" fillId="0" borderId="0"/>
    <xf numFmtId="0" fontId="7" fillId="0" borderId="0"/>
    <xf numFmtId="0" fontId="7" fillId="0" borderId="0" applyAlignment="0"/>
    <xf numFmtId="0" fontId="24" fillId="0" borderId="0"/>
    <xf numFmtId="0" fontId="7" fillId="0" borderId="0"/>
    <xf numFmtId="0" fontId="1" fillId="0" borderId="0"/>
    <xf numFmtId="0" fontId="7" fillId="0" borderId="0"/>
    <xf numFmtId="0" fontId="7" fillId="0" borderId="0"/>
    <xf numFmtId="0" fontId="7" fillId="0" borderId="0"/>
    <xf numFmtId="0" fontId="24" fillId="0" borderId="0"/>
    <xf numFmtId="0" fontId="1" fillId="0" borderId="0"/>
    <xf numFmtId="0" fontId="1" fillId="0" borderId="0"/>
    <xf numFmtId="0" fontId="1" fillId="0" borderId="0"/>
    <xf numFmtId="0" fontId="81" fillId="0" borderId="0"/>
    <xf numFmtId="0" fontId="40" fillId="0" borderId="0"/>
    <xf numFmtId="0" fontId="1"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1" fillId="0" borderId="0"/>
    <xf numFmtId="0" fontId="1" fillId="0" borderId="0"/>
    <xf numFmtId="0" fontId="7" fillId="0" borderId="0"/>
    <xf numFmtId="0" fontId="7" fillId="0" borderId="0"/>
    <xf numFmtId="0" fontId="7" fillId="0" borderId="0" applyBorder="0"/>
    <xf numFmtId="0" fontId="40" fillId="0" borderId="0"/>
    <xf numFmtId="0" fontId="7" fillId="0" borderId="0"/>
    <xf numFmtId="0" fontId="40" fillId="0" borderId="0"/>
    <xf numFmtId="0" fontId="7" fillId="0" borderId="0"/>
    <xf numFmtId="0" fontId="7" fillId="0" borderId="0"/>
    <xf numFmtId="0" fontId="7" fillId="0" borderId="0" applyAlignment="0"/>
    <xf numFmtId="0" fontId="7" fillId="0" borderId="0"/>
    <xf numFmtId="0" fontId="1" fillId="0" borderId="0"/>
    <xf numFmtId="0" fontId="1" fillId="0" borderId="0"/>
    <xf numFmtId="0" fontId="1" fillId="0" borderId="0"/>
    <xf numFmtId="0" fontId="7" fillId="0" borderId="0"/>
    <xf numFmtId="0" fontId="7" fillId="0" borderId="0">
      <alignment wrapText="1"/>
    </xf>
    <xf numFmtId="0" fontId="56" fillId="0" borderId="0"/>
    <xf numFmtId="0" fontId="24" fillId="0" borderId="0"/>
    <xf numFmtId="0" fontId="7" fillId="0" borderId="0"/>
    <xf numFmtId="0" fontId="24" fillId="0" borderId="0"/>
    <xf numFmtId="0" fontId="1" fillId="0" borderId="0"/>
    <xf numFmtId="0" fontId="7" fillId="0" borderId="0">
      <alignment wrapText="1"/>
    </xf>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7" fillId="48" borderId="47" applyNumberFormat="0" applyFont="0" applyAlignment="0" applyProtection="0"/>
    <xf numFmtId="0" fontId="52" fillId="34" borderId="48" applyNumberFormat="0" applyAlignment="0" applyProtection="0"/>
    <xf numFmtId="0" fontId="52" fillId="34" borderId="48" applyNumberFormat="0" applyAlignment="0" applyProtection="0"/>
    <xf numFmtId="0" fontId="52" fillId="34" borderId="48" applyNumberFormat="0" applyAlignment="0" applyProtection="0"/>
    <xf numFmtId="0" fontId="52" fillId="34" borderId="48" applyNumberFormat="0" applyAlignment="0" applyProtection="0"/>
    <xf numFmtId="9" fontId="39"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57" fillId="0" borderId="0" applyFont="0" applyFill="0" applyBorder="0" applyAlignment="0" applyProtection="0"/>
    <xf numFmtId="9" fontId="7" fillId="0" borderId="0" applyFont="0" applyFill="0" applyBorder="0" applyAlignment="0" applyProtection="0"/>
    <xf numFmtId="9" fontId="7" fillId="0" borderId="0" applyFill="0" applyBorder="0" applyAlignment="0" applyProtection="0"/>
    <xf numFmtId="9" fontId="40" fillId="0" borderId="0" applyFont="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9" fontId="7" fillId="0" borderId="0" applyFill="0" applyBorder="0" applyAlignment="0" applyProtection="0"/>
    <xf numFmtId="3" fontId="7" fillId="0" borderId="0" applyFont="0" applyFill="0" applyBorder="0" applyAlignment="0" applyProtection="0"/>
    <xf numFmtId="0" fontId="26" fillId="0" borderId="0">
      <alignment vertical="top"/>
    </xf>
    <xf numFmtId="0" fontId="52" fillId="34" borderId="48" applyNumberFormat="0" applyAlignment="0" applyProtection="0"/>
    <xf numFmtId="0" fontId="52" fillId="34" borderId="48" applyNumberFormat="0" applyAlignment="0" applyProtection="0"/>
    <xf numFmtId="0" fontId="52" fillId="34" borderId="48" applyNumberFormat="0" applyAlignment="0" applyProtection="0"/>
    <xf numFmtId="0" fontId="52" fillId="34" borderId="48" applyNumberFormat="0" applyAlignment="0" applyProtection="0"/>
    <xf numFmtId="0" fontId="70" fillId="0" borderId="0"/>
    <xf numFmtId="0" fontId="7" fillId="0" borderId="0" applyNumberFormat="0"/>
    <xf numFmtId="0" fontId="53" fillId="0" borderId="0" applyNumberFormat="0" applyFill="0" applyBorder="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1" fillId="0" borderId="44" applyNumberFormat="0" applyFill="0" applyAlignment="0" applyProtection="0"/>
    <xf numFmtId="0" fontId="63" fillId="0" borderId="45" applyNumberFormat="0" applyFill="0" applyAlignment="0" applyProtection="0"/>
    <xf numFmtId="0" fontId="58" fillId="0" borderId="46" applyNumberFormat="0" applyFill="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55" fillId="0" borderId="49" applyNumberFormat="0" applyFill="0" applyAlignment="0" applyProtection="0"/>
    <xf numFmtId="0" fontId="55" fillId="0" borderId="49" applyNumberFormat="0" applyFill="0" applyAlignment="0" applyProtection="0"/>
    <xf numFmtId="0" fontId="55" fillId="0" borderId="49" applyNumberFormat="0" applyFill="0" applyAlignment="0" applyProtection="0"/>
    <xf numFmtId="0" fontId="55" fillId="0" borderId="49" applyNumberFormat="0" applyFill="0" applyAlignment="0" applyProtection="0"/>
    <xf numFmtId="0" fontId="53" fillId="0" borderId="0" applyNumberFormat="0" applyFill="0" applyBorder="0" applyAlignment="0" applyProtection="0"/>
    <xf numFmtId="0" fontId="71" fillId="0" borderId="0" applyProtection="0"/>
    <xf numFmtId="207" fontId="71" fillId="0" borderId="0" applyProtection="0"/>
    <xf numFmtId="0" fontId="72" fillId="0" borderId="0" applyProtection="0"/>
    <xf numFmtId="0" fontId="73" fillId="0" borderId="0" applyProtection="0"/>
    <xf numFmtId="0" fontId="71" fillId="0" borderId="50" applyProtection="0"/>
    <xf numFmtId="0" fontId="71" fillId="0" borderId="0"/>
    <xf numFmtId="10" fontId="71" fillId="0" borderId="0" applyProtection="0"/>
    <xf numFmtId="0" fontId="71" fillId="0" borderId="0"/>
    <xf numFmtId="2" fontId="71" fillId="0" borderId="0" applyProtection="0"/>
    <xf numFmtId="4" fontId="71" fillId="0" borderId="0" applyProtection="0"/>
  </cellStyleXfs>
  <cellXfs count="244">
    <xf numFmtId="0" fontId="0" fillId="0" borderId="0" xfId="0"/>
    <xf numFmtId="0" fontId="2" fillId="0" borderId="0" xfId="2" applyFont="1"/>
    <xf numFmtId="0" fontId="2" fillId="0" borderId="0" xfId="2" applyFont="1" applyAlignment="1">
      <alignment horizontal="center"/>
    </xf>
    <xf numFmtId="0" fontId="9" fillId="0" borderId="0" xfId="0" applyFont="1"/>
    <xf numFmtId="49" fontId="2" fillId="2" borderId="1" xfId="0" applyNumberFormat="1" applyFont="1" applyFill="1" applyBorder="1" applyAlignment="1">
      <alignment horizontal="center" vertical="center"/>
    </xf>
    <xf numFmtId="0" fontId="2" fillId="7" borderId="1" xfId="5" applyFont="1" applyFill="1" applyBorder="1" applyAlignment="1">
      <alignment horizontal="center" vertical="center"/>
    </xf>
    <xf numFmtId="0" fontId="2" fillId="0" borderId="1" xfId="5" applyFont="1" applyBorder="1" applyAlignment="1">
      <alignment horizontal="center" vertical="center"/>
    </xf>
    <xf numFmtId="0" fontId="2" fillId="0" borderId="1" xfId="5" applyFont="1" applyBorder="1" applyAlignment="1">
      <alignment horizontal="left" vertical="center" wrapText="1"/>
    </xf>
    <xf numFmtId="4" fontId="2" fillId="0" borderId="1" xfId="6" applyNumberFormat="1" applyFont="1" applyBorder="1" applyAlignment="1">
      <alignment vertical="center" wrapText="1"/>
    </xf>
    <xf numFmtId="164" fontId="2" fillId="0" borderId="1" xfId="7" applyNumberFormat="1" applyFont="1" applyBorder="1" applyAlignment="1">
      <alignment horizontal="right" vertical="center" wrapText="1"/>
    </xf>
    <xf numFmtId="0" fontId="12" fillId="0" borderId="0" xfId="8" applyFont="1"/>
    <xf numFmtId="0" fontId="13" fillId="0" borderId="0" xfId="8" applyFont="1" applyAlignment="1">
      <alignment horizontal="center" vertical="center"/>
    </xf>
    <xf numFmtId="0" fontId="15" fillId="0" borderId="0" xfId="8" applyFont="1"/>
    <xf numFmtId="0" fontId="16" fillId="0" borderId="0" xfId="2" applyFont="1"/>
    <xf numFmtId="0" fontId="17" fillId="0" borderId="0" xfId="8" applyFont="1" applyAlignment="1">
      <alignment horizontal="center" vertical="center"/>
    </xf>
    <xf numFmtId="0" fontId="18" fillId="0" borderId="0" xfId="2" applyFont="1" applyAlignment="1">
      <alignment horizontal="center" vertical="center"/>
    </xf>
    <xf numFmtId="49" fontId="9" fillId="6" borderId="0" xfId="0" applyNumberFormat="1" applyFont="1" applyFill="1"/>
    <xf numFmtId="0" fontId="9" fillId="6" borderId="0" xfId="0" applyFont="1" applyFill="1"/>
    <xf numFmtId="0" fontId="7" fillId="0" borderId="0" xfId="0" applyFont="1"/>
    <xf numFmtId="4" fontId="2" fillId="0" borderId="0" xfId="2" applyNumberFormat="1" applyFont="1"/>
    <xf numFmtId="4" fontId="0" fillId="0" borderId="0" xfId="0" applyNumberFormat="1"/>
    <xf numFmtId="0" fontId="9" fillId="6" borderId="0" xfId="0" applyFont="1" applyFill="1" applyAlignment="1">
      <alignment wrapText="1"/>
    </xf>
    <xf numFmtId="0" fontId="9" fillId="0" borderId="0" xfId="0" applyFont="1" applyAlignment="1">
      <alignment wrapText="1"/>
    </xf>
    <xf numFmtId="0" fontId="0" fillId="0" borderId="0" xfId="0" applyAlignment="1">
      <alignment wrapText="1"/>
    </xf>
    <xf numFmtId="0" fontId="7" fillId="0" borderId="0" xfId="0" applyFont="1" applyAlignment="1">
      <alignment wrapText="1"/>
    </xf>
    <xf numFmtId="0" fontId="0" fillId="0" borderId="0" xfId="0" applyAlignment="1">
      <alignment vertical="center"/>
    </xf>
    <xf numFmtId="0" fontId="9" fillId="0" borderId="0" xfId="0" applyFont="1" applyAlignment="1">
      <alignment vertical="center"/>
    </xf>
    <xf numFmtId="0" fontId="9" fillId="0" borderId="0" xfId="0" applyFont="1" applyAlignment="1">
      <alignment horizontal="left" wrapText="1"/>
    </xf>
    <xf numFmtId="3" fontId="0" fillId="0" borderId="0" xfId="0" applyNumberFormat="1" applyAlignment="1">
      <alignment vertical="center"/>
    </xf>
    <xf numFmtId="0" fontId="2" fillId="0" borderId="0" xfId="8" applyFont="1"/>
    <xf numFmtId="0" fontId="0" fillId="0" borderId="0" xfId="0" applyAlignment="1">
      <alignment horizontal="center"/>
    </xf>
    <xf numFmtId="0" fontId="12" fillId="0" borderId="0" xfId="8" applyFont="1" applyAlignment="1">
      <alignment horizontal="center"/>
    </xf>
    <xf numFmtId="0" fontId="15" fillId="0" borderId="0" xfId="8" applyFont="1" applyAlignment="1">
      <alignment horizontal="center"/>
    </xf>
    <xf numFmtId="0" fontId="16" fillId="0" borderId="0" xfId="2" applyFont="1" applyAlignment="1">
      <alignment horizontal="center"/>
    </xf>
    <xf numFmtId="44" fontId="0" fillId="0" borderId="0" xfId="12" applyFont="1" applyAlignment="1">
      <alignment wrapText="1"/>
    </xf>
    <xf numFmtId="44" fontId="7" fillId="0" borderId="0" xfId="12" applyFont="1" applyAlignment="1">
      <alignment wrapText="1"/>
    </xf>
    <xf numFmtId="0" fontId="2" fillId="2" borderId="0" xfId="2" applyFont="1" applyFill="1"/>
    <xf numFmtId="49" fontId="9" fillId="0" borderId="0" xfId="0" applyNumberFormat="1" applyFont="1"/>
    <xf numFmtId="0" fontId="2" fillId="0" borderId="0" xfId="5" applyFont="1" applyAlignment="1">
      <alignment horizontal="center" vertical="center"/>
    </xf>
    <xf numFmtId="0" fontId="2" fillId="0" borderId="0" xfId="9" applyFont="1"/>
    <xf numFmtId="0" fontId="2" fillId="0" borderId="0" xfId="9" applyFont="1" applyAlignment="1">
      <alignment horizontal="center"/>
    </xf>
    <xf numFmtId="0" fontId="11" fillId="0" borderId="0" xfId="9" applyFont="1" applyAlignment="1">
      <alignment horizontal="right" vertical="center"/>
    </xf>
    <xf numFmtId="4" fontId="2" fillId="0" borderId="0" xfId="9" applyNumberFormat="1" applyFont="1"/>
    <xf numFmtId="169" fontId="2" fillId="0" borderId="0" xfId="10" applyNumberFormat="1" applyFont="1" applyBorder="1"/>
    <xf numFmtId="39" fontId="8" fillId="0" borderId="0" xfId="10" applyNumberFormat="1" applyFont="1" applyBorder="1" applyAlignment="1">
      <alignment vertical="center"/>
    </xf>
    <xf numFmtId="49" fontId="8" fillId="2" borderId="1" xfId="4" applyNumberFormat="1" applyFont="1" applyFill="1" applyBorder="1" applyAlignment="1">
      <alignment horizontal="center" vertical="center" wrapText="1"/>
    </xf>
    <xf numFmtId="0" fontId="8" fillId="2" borderId="1" xfId="4" applyFont="1" applyFill="1" applyBorder="1" applyAlignment="1">
      <alignment horizontal="center" vertical="center" wrapText="1"/>
    </xf>
    <xf numFmtId="4" fontId="8" fillId="2" borderId="1" xfId="4" applyNumberFormat="1" applyFont="1" applyFill="1" applyBorder="1" applyAlignment="1">
      <alignment horizontal="center" vertical="center" wrapText="1"/>
    </xf>
    <xf numFmtId="0" fontId="2" fillId="0" borderId="1" xfId="0" applyFont="1" applyBorder="1" applyAlignment="1">
      <alignment horizontal="left" vertical="center" wrapText="1"/>
    </xf>
    <xf numFmtId="167" fontId="10" fillId="0" borderId="1" xfId="6" applyNumberFormat="1" applyFont="1" applyBorder="1" applyAlignment="1">
      <alignment horizontal="right" vertical="center"/>
    </xf>
    <xf numFmtId="0" fontId="3" fillId="0" borderId="1" xfId="0" applyFont="1" applyBorder="1" applyAlignment="1">
      <alignment horizontal="left" vertical="center"/>
    </xf>
    <xf numFmtId="0" fontId="4" fillId="0" borderId="1" xfId="0" applyFont="1" applyBorder="1" applyAlignment="1">
      <alignment horizontal="left" vertical="center"/>
    </xf>
    <xf numFmtId="0" fontId="2" fillId="0" borderId="1" xfId="2" applyFont="1" applyBorder="1"/>
    <xf numFmtId="4" fontId="2" fillId="0" borderId="1" xfId="2" applyNumberFormat="1" applyFont="1" applyBorder="1"/>
    <xf numFmtId="0" fontId="9" fillId="9" borderId="0" xfId="0" applyFont="1" applyFill="1"/>
    <xf numFmtId="0" fontId="9" fillId="9" borderId="0" xfId="0" applyFont="1" applyFill="1" applyAlignment="1">
      <alignment wrapText="1"/>
    </xf>
    <xf numFmtId="0" fontId="8" fillId="0" borderId="1" xfId="5"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left" vertical="center" wrapText="1"/>
    </xf>
    <xf numFmtId="174" fontId="22" fillId="0" borderId="1" xfId="0" applyNumberFormat="1" applyFont="1" applyBorder="1" applyAlignment="1">
      <alignment horizontal="center" vertical="center" wrapText="1"/>
    </xf>
    <xf numFmtId="2" fontId="22" fillId="0" borderId="1" xfId="0" applyNumberFormat="1" applyFont="1" applyBorder="1" applyAlignment="1">
      <alignment horizontal="center" vertical="center" wrapText="1"/>
    </xf>
    <xf numFmtId="175" fontId="22" fillId="2" borderId="1" xfId="0" applyNumberFormat="1" applyFont="1" applyFill="1" applyBorder="1" applyAlignment="1">
      <alignment horizontal="center" vertical="center" wrapText="1"/>
    </xf>
    <xf numFmtId="175" fontId="22" fillId="0" borderId="1" xfId="0" applyNumberFormat="1" applyFont="1" applyBorder="1" applyAlignment="1">
      <alignment horizontal="center" vertical="center" wrapText="1"/>
    </xf>
    <xf numFmtId="4" fontId="2" fillId="0" borderId="1" xfId="6" applyNumberFormat="1" applyFont="1" applyBorder="1" applyAlignment="1">
      <alignment horizontal="center" vertical="center" wrapText="1"/>
    </xf>
    <xf numFmtId="4" fontId="2" fillId="0" borderId="1" xfId="6" applyNumberFormat="1" applyFont="1" applyFill="1" applyBorder="1" applyAlignment="1">
      <alignment horizontal="center" vertical="center" wrapText="1"/>
    </xf>
    <xf numFmtId="0" fontId="8" fillId="0" borderId="2" xfId="5" applyFont="1" applyBorder="1" applyAlignment="1">
      <alignment horizontal="center" vertical="center" wrapText="1"/>
    </xf>
    <xf numFmtId="49" fontId="8" fillId="2" borderId="2" xfId="4"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xf>
    <xf numFmtId="0" fontId="2" fillId="0" borderId="2" xfId="5" applyFont="1" applyBorder="1" applyAlignment="1">
      <alignment horizontal="center" vertical="center"/>
    </xf>
    <xf numFmtId="4" fontId="2" fillId="0" borderId="2" xfId="6" applyNumberFormat="1" applyFont="1" applyFill="1" applyBorder="1" applyAlignment="1">
      <alignment horizontal="center" vertical="center" wrapText="1"/>
    </xf>
    <xf numFmtId="175" fontId="22" fillId="2" borderId="2" xfId="0" applyNumberFormat="1" applyFont="1" applyFill="1" applyBorder="1" applyAlignment="1">
      <alignment horizontal="center" vertical="center" wrapText="1"/>
    </xf>
    <xf numFmtId="0" fontId="8" fillId="0" borderId="1" xfId="4" applyFont="1" applyBorder="1" applyAlignment="1">
      <alignment horizontal="center" vertical="center"/>
    </xf>
    <xf numFmtId="0" fontId="2" fillId="7" borderId="2" xfId="5" applyFont="1" applyFill="1" applyBorder="1" applyAlignment="1">
      <alignment horizontal="center" vertical="center"/>
    </xf>
    <xf numFmtId="0" fontId="2" fillId="0" borderId="2" xfId="0" applyFont="1" applyBorder="1" applyAlignment="1">
      <alignment horizontal="left" vertical="center" wrapText="1"/>
    </xf>
    <xf numFmtId="4" fontId="9" fillId="10" borderId="6" xfId="15" applyNumberFormat="1" applyFont="1" applyFill="1" applyBorder="1" applyAlignment="1">
      <alignment horizontal="center" vertical="center"/>
    </xf>
    <xf numFmtId="4" fontId="1" fillId="0" borderId="0" xfId="15" applyNumberFormat="1" applyAlignment="1">
      <alignment horizontal="center" vertical="center"/>
    </xf>
    <xf numFmtId="4" fontId="1" fillId="0" borderId="11" xfId="15" applyNumberFormat="1" applyBorder="1" applyAlignment="1">
      <alignment horizontal="left" vertical="center"/>
    </xf>
    <xf numFmtId="0" fontId="27" fillId="0" borderId="12" xfId="15" applyFont="1" applyBorder="1" applyAlignment="1">
      <alignment vertical="center"/>
    </xf>
    <xf numFmtId="0" fontId="1" fillId="0" borderId="12" xfId="15" applyBorder="1" applyAlignment="1">
      <alignment horizontal="center" vertical="center"/>
    </xf>
    <xf numFmtId="4" fontId="1" fillId="0" borderId="12" xfId="15" applyNumberFormat="1" applyBorder="1" applyAlignment="1">
      <alignment vertical="center"/>
    </xf>
    <xf numFmtId="180" fontId="2" fillId="0" borderId="13" xfId="25" applyFont="1" applyBorder="1" applyAlignment="1">
      <alignment vertical="center"/>
    </xf>
    <xf numFmtId="181" fontId="28" fillId="0" borderId="0" xfId="15" applyNumberFormat="1" applyFont="1" applyAlignment="1">
      <alignment vertical="center"/>
    </xf>
    <xf numFmtId="3" fontId="27" fillId="0" borderId="0" xfId="15" applyNumberFormat="1" applyFont="1" applyAlignment="1">
      <alignment horizontal="right" vertical="center"/>
    </xf>
    <xf numFmtId="3" fontId="27" fillId="0" borderId="0" xfId="15" applyNumberFormat="1" applyFont="1" applyAlignment="1">
      <alignment vertical="center"/>
    </xf>
    <xf numFmtId="4" fontId="1" fillId="0" borderId="14" xfId="15" applyNumberFormat="1" applyBorder="1" applyAlignment="1">
      <alignment horizontal="left" vertical="center"/>
    </xf>
    <xf numFmtId="0" fontId="27" fillId="0" borderId="9" xfId="15" applyFont="1" applyBorder="1" applyAlignment="1">
      <alignment vertical="center"/>
    </xf>
    <xf numFmtId="0" fontId="1" fillId="0" borderId="9" xfId="15" applyBorder="1" applyAlignment="1">
      <alignment horizontal="center" vertical="center"/>
    </xf>
    <xf numFmtId="4" fontId="1" fillId="0" borderId="9" xfId="15" applyNumberFormat="1" applyBorder="1" applyAlignment="1">
      <alignment vertical="center"/>
    </xf>
    <xf numFmtId="4" fontId="28" fillId="10" borderId="15" xfId="15" applyNumberFormat="1" applyFont="1" applyFill="1" applyBorder="1" applyAlignment="1">
      <alignment vertical="center"/>
    </xf>
    <xf numFmtId="3" fontId="1" fillId="0" borderId="0" xfId="15" applyNumberFormat="1" applyAlignment="1">
      <alignment vertical="center"/>
    </xf>
    <xf numFmtId="0" fontId="1" fillId="0" borderId="0" xfId="15" applyAlignment="1">
      <alignment vertical="center"/>
    </xf>
    <xf numFmtId="3" fontId="1" fillId="0" borderId="0" xfId="15" applyNumberFormat="1" applyAlignment="1">
      <alignment horizontal="center" vertical="center" wrapText="1"/>
    </xf>
    <xf numFmtId="0" fontId="27" fillId="0" borderId="0" xfId="15" applyFont="1" applyAlignment="1">
      <alignment vertical="center"/>
    </xf>
    <xf numFmtId="0" fontId="1" fillId="0" borderId="0" xfId="15" applyAlignment="1">
      <alignment horizontal="center" vertical="center"/>
    </xf>
    <xf numFmtId="4" fontId="1" fillId="0" borderId="0" xfId="15" applyNumberFormat="1" applyAlignment="1">
      <alignment vertical="center"/>
    </xf>
    <xf numFmtId="10" fontId="1" fillId="0" borderId="0" xfId="15" applyNumberFormat="1" applyAlignment="1">
      <alignment vertical="center"/>
    </xf>
    <xf numFmtId="4" fontId="29" fillId="0" borderId="16" xfId="15" applyNumberFormat="1" applyFont="1" applyBorder="1" applyAlignment="1">
      <alignment horizontal="center" vertical="center" wrapText="1"/>
    </xf>
    <xf numFmtId="0" fontId="29" fillId="0" borderId="16" xfId="15" applyFont="1" applyBorder="1" applyAlignment="1">
      <alignment horizontal="center" vertical="center" wrapText="1"/>
    </xf>
    <xf numFmtId="3" fontId="29" fillId="0" borderId="16" xfId="15" applyNumberFormat="1" applyFont="1" applyBorder="1" applyAlignment="1">
      <alignment horizontal="center" vertical="center" wrapText="1"/>
    </xf>
    <xf numFmtId="10" fontId="29" fillId="0" borderId="16" xfId="15" applyNumberFormat="1" applyFont="1" applyBorder="1" applyAlignment="1">
      <alignment horizontal="center" vertical="center" wrapText="1"/>
    </xf>
    <xf numFmtId="4" fontId="28" fillId="0" borderId="17" xfId="15" applyNumberFormat="1" applyFont="1" applyBorder="1" applyAlignment="1">
      <alignment horizontal="center" vertical="center"/>
    </xf>
    <xf numFmtId="0" fontId="30" fillId="10" borderId="18" xfId="15" applyFont="1" applyFill="1" applyBorder="1" applyAlignment="1">
      <alignment horizontal="center" vertical="center" wrapText="1"/>
    </xf>
    <xf numFmtId="0" fontId="1" fillId="0" borderId="18" xfId="15" applyBorder="1" applyAlignment="1">
      <alignment horizontal="center" vertical="center"/>
    </xf>
    <xf numFmtId="4" fontId="1" fillId="0" borderId="18" xfId="15" applyNumberFormat="1" applyBorder="1" applyAlignment="1">
      <alignment vertical="center"/>
    </xf>
    <xf numFmtId="3" fontId="1" fillId="0" borderId="18" xfId="15" applyNumberFormat="1" applyBorder="1" applyAlignment="1">
      <alignment vertical="center"/>
    </xf>
    <xf numFmtId="0" fontId="1" fillId="0" borderId="18" xfId="15" applyBorder="1" applyAlignment="1">
      <alignment vertical="center"/>
    </xf>
    <xf numFmtId="10" fontId="9" fillId="10" borderId="19" xfId="15" applyNumberFormat="1" applyFont="1" applyFill="1" applyBorder="1" applyAlignment="1">
      <alignment vertical="center"/>
    </xf>
    <xf numFmtId="4" fontId="28" fillId="0" borderId="20" xfId="15" applyNumberFormat="1" applyFont="1" applyBorder="1" applyAlignment="1">
      <alignment horizontal="center" vertical="center"/>
    </xf>
    <xf numFmtId="0" fontId="30" fillId="0" borderId="21" xfId="15" applyFont="1" applyBorder="1" applyAlignment="1">
      <alignment horizontal="center" vertical="center"/>
    </xf>
    <xf numFmtId="0" fontId="1" fillId="0" borderId="21" xfId="15" applyBorder="1" applyAlignment="1">
      <alignment horizontal="center" vertical="center"/>
    </xf>
    <xf numFmtId="4" fontId="1" fillId="0" borderId="21" xfId="15" applyNumberFormat="1" applyBorder="1" applyAlignment="1">
      <alignment vertical="center"/>
    </xf>
    <xf numFmtId="3" fontId="31" fillId="0" borderId="21" xfId="15" applyNumberFormat="1" applyFont="1" applyBorder="1" applyAlignment="1">
      <alignment vertical="center"/>
    </xf>
    <xf numFmtId="0" fontId="1" fillId="0" borderId="21" xfId="15" applyBorder="1" applyAlignment="1">
      <alignment vertical="center"/>
    </xf>
    <xf numFmtId="3" fontId="1" fillId="0" borderId="21" xfId="15" applyNumberFormat="1" applyBorder="1" applyAlignment="1">
      <alignment vertical="center"/>
    </xf>
    <xf numFmtId="3" fontId="9" fillId="0" borderId="21" xfId="15" applyNumberFormat="1" applyFont="1" applyBorder="1" applyAlignment="1">
      <alignment vertical="center"/>
    </xf>
    <xf numFmtId="10" fontId="9" fillId="0" borderId="22" xfId="15" applyNumberFormat="1" applyFont="1" applyBorder="1" applyAlignment="1">
      <alignment vertical="center"/>
    </xf>
    <xf numFmtId="0" fontId="7" fillId="0" borderId="23" xfId="19" applyBorder="1"/>
    <xf numFmtId="0" fontId="7" fillId="0" borderId="23" xfId="19" applyBorder="1" applyAlignment="1">
      <alignment horizontal="center"/>
    </xf>
    <xf numFmtId="4" fontId="7" fillId="0" borderId="23" xfId="19" applyNumberFormat="1" applyBorder="1"/>
    <xf numFmtId="9" fontId="7" fillId="0" borderId="23" xfId="1" applyFont="1" applyBorder="1"/>
    <xf numFmtId="3" fontId="7" fillId="0" borderId="23" xfId="19" applyNumberFormat="1" applyBorder="1"/>
    <xf numFmtId="10" fontId="7" fillId="0" borderId="23" xfId="19" applyNumberFormat="1" applyBorder="1"/>
    <xf numFmtId="3" fontId="28" fillId="0" borderId="21" xfId="15" applyNumberFormat="1" applyFont="1" applyBorder="1" applyAlignment="1">
      <alignment vertical="center"/>
    </xf>
    <xf numFmtId="10" fontId="7" fillId="0" borderId="24" xfId="19" applyNumberFormat="1" applyBorder="1"/>
    <xf numFmtId="4" fontId="27" fillId="0" borderId="20" xfId="15" applyNumberFormat="1" applyFont="1" applyBorder="1" applyAlignment="1">
      <alignment horizontal="center" vertical="center"/>
    </xf>
    <xf numFmtId="3" fontId="27" fillId="0" borderId="21" xfId="15" applyNumberFormat="1" applyFont="1" applyBorder="1" applyAlignment="1">
      <alignment vertical="center"/>
    </xf>
    <xf numFmtId="3" fontId="32" fillId="0" borderId="23" xfId="19" applyNumberFormat="1" applyFont="1" applyBorder="1"/>
    <xf numFmtId="4" fontId="27" fillId="0" borderId="25" xfId="15" applyNumberFormat="1" applyFont="1" applyBorder="1" applyAlignment="1">
      <alignment horizontal="center" vertical="center"/>
    </xf>
    <xf numFmtId="0" fontId="7" fillId="0" borderId="23" xfId="19" applyBorder="1" applyAlignment="1">
      <alignment wrapText="1"/>
    </xf>
    <xf numFmtId="10" fontId="27" fillId="0" borderId="23" xfId="15" applyNumberFormat="1" applyFont="1" applyBorder="1" applyAlignment="1">
      <alignment vertical="center"/>
    </xf>
    <xf numFmtId="10" fontId="27" fillId="0" borderId="21" xfId="15" applyNumberFormat="1" applyFont="1" applyBorder="1" applyAlignment="1">
      <alignment vertical="center"/>
    </xf>
    <xf numFmtId="10" fontId="27" fillId="0" borderId="21" xfId="26" applyNumberFormat="1" applyFont="1" applyBorder="1" applyAlignment="1">
      <alignment vertical="center"/>
    </xf>
    <xf numFmtId="0" fontId="28" fillId="10" borderId="21" xfId="15" applyFont="1" applyFill="1" applyBorder="1" applyAlignment="1">
      <alignment horizontal="center" vertical="center"/>
    </xf>
    <xf numFmtId="4" fontId="27" fillId="0" borderId="21" xfId="15" applyNumberFormat="1" applyFont="1" applyBorder="1" applyAlignment="1">
      <alignment vertical="center"/>
    </xf>
    <xf numFmtId="0" fontId="27" fillId="0" borderId="21" xfId="15" applyFont="1" applyBorder="1" applyAlignment="1">
      <alignment vertical="center"/>
    </xf>
    <xf numFmtId="10" fontId="9" fillId="10" borderId="22" xfId="15" applyNumberFormat="1" applyFont="1" applyFill="1" applyBorder="1" applyAlignment="1">
      <alignment vertical="center"/>
    </xf>
    <xf numFmtId="10" fontId="28" fillId="0" borderId="22" xfId="15" applyNumberFormat="1" applyFont="1" applyBorder="1" applyAlignment="1">
      <alignment vertical="center"/>
    </xf>
    <xf numFmtId="176" fontId="33" fillId="11" borderId="21" xfId="15" applyNumberFormat="1" applyFont="1" applyFill="1" applyBorder="1" applyAlignment="1">
      <alignment vertical="center"/>
    </xf>
    <xf numFmtId="10" fontId="27" fillId="0" borderId="22" xfId="15" applyNumberFormat="1" applyFont="1" applyBorder="1" applyAlignment="1">
      <alignment vertical="center"/>
    </xf>
    <xf numFmtId="176" fontId="33" fillId="12" borderId="21" xfId="15" applyNumberFormat="1" applyFont="1" applyFill="1" applyBorder="1" applyAlignment="1">
      <alignment vertical="center"/>
    </xf>
    <xf numFmtId="4" fontId="27" fillId="12" borderId="21" xfId="15" applyNumberFormat="1" applyFont="1" applyFill="1" applyBorder="1" applyAlignment="1">
      <alignment vertical="center"/>
    </xf>
    <xf numFmtId="3" fontId="34" fillId="0" borderId="21" xfId="15" applyNumberFormat="1" applyFont="1" applyBorder="1" applyAlignment="1">
      <alignment vertical="center"/>
    </xf>
    <xf numFmtId="176" fontId="34" fillId="0" borderId="21" xfId="15" applyNumberFormat="1" applyFont="1" applyBorder="1" applyAlignment="1">
      <alignment vertical="center"/>
    </xf>
    <xf numFmtId="176" fontId="27" fillId="0" borderId="21" xfId="15" applyNumberFormat="1" applyFont="1" applyBorder="1" applyAlignment="1">
      <alignment vertical="center"/>
    </xf>
    <xf numFmtId="176" fontId="26" fillId="0" borderId="21" xfId="15" applyNumberFormat="1" applyFont="1" applyBorder="1" applyAlignment="1">
      <alignment vertical="center"/>
    </xf>
    <xf numFmtId="10" fontId="9" fillId="11" borderId="21" xfId="15" applyNumberFormat="1" applyFont="1" applyFill="1" applyBorder="1" applyAlignment="1">
      <alignment vertical="center"/>
    </xf>
    <xf numFmtId="3" fontId="7" fillId="11" borderId="21" xfId="15" applyNumberFormat="1" applyFont="1" applyFill="1" applyBorder="1" applyAlignment="1">
      <alignment vertical="center"/>
    </xf>
    <xf numFmtId="4" fontId="7" fillId="0" borderId="21" xfId="15" applyNumberFormat="1" applyFont="1" applyBorder="1" applyAlignment="1">
      <alignment vertical="center"/>
    </xf>
    <xf numFmtId="4" fontId="34" fillId="0" borderId="21" xfId="15" applyNumberFormat="1" applyFont="1" applyBorder="1" applyAlignment="1">
      <alignment vertical="center"/>
    </xf>
    <xf numFmtId="4" fontId="27" fillId="0" borderId="26" xfId="15" applyNumberFormat="1" applyFont="1" applyBorder="1" applyAlignment="1">
      <alignment horizontal="center" vertical="center"/>
    </xf>
    <xf numFmtId="4" fontId="27" fillId="0" borderId="27" xfId="15" applyNumberFormat="1" applyFont="1" applyBorder="1" applyAlignment="1">
      <alignment vertical="center"/>
    </xf>
    <xf numFmtId="0" fontId="27" fillId="0" borderId="27" xfId="15" applyFont="1" applyBorder="1" applyAlignment="1">
      <alignment vertical="center"/>
    </xf>
    <xf numFmtId="3" fontId="27" fillId="0" borderId="28" xfId="15" applyNumberFormat="1" applyFont="1" applyBorder="1" applyAlignment="1">
      <alignment vertical="center"/>
    </xf>
    <xf numFmtId="181" fontId="9" fillId="10" borderId="16" xfId="15" applyNumberFormat="1" applyFont="1" applyFill="1" applyBorder="1" applyAlignment="1">
      <alignment vertical="center"/>
    </xf>
    <xf numFmtId="10" fontId="9" fillId="10" borderId="16" xfId="15" applyNumberFormat="1" applyFont="1" applyFill="1" applyBorder="1" applyAlignment="1">
      <alignment vertical="center"/>
    </xf>
    <xf numFmtId="4" fontId="27" fillId="0" borderId="17" xfId="15" applyNumberFormat="1" applyFont="1" applyBorder="1" applyAlignment="1">
      <alignment horizontal="center" vertical="center"/>
    </xf>
    <xf numFmtId="0" fontId="28" fillId="0" borderId="18" xfId="15" applyFont="1" applyBorder="1" applyAlignment="1">
      <alignment vertical="center"/>
    </xf>
    <xf numFmtId="4" fontId="27" fillId="0" borderId="18" xfId="15" applyNumberFormat="1" applyFont="1" applyBorder="1" applyAlignment="1">
      <alignment vertical="center"/>
    </xf>
    <xf numFmtId="3" fontId="27" fillId="0" borderId="18" xfId="15" applyNumberFormat="1" applyFont="1" applyBorder="1" applyAlignment="1">
      <alignment vertical="center"/>
    </xf>
    <xf numFmtId="0" fontId="27" fillId="0" borderId="18" xfId="15" applyFont="1" applyBorder="1" applyAlignment="1">
      <alignment vertical="center"/>
    </xf>
    <xf numFmtId="0" fontId="28" fillId="0" borderId="21" xfId="15" applyFont="1" applyBorder="1" applyAlignment="1">
      <alignment vertical="center"/>
    </xf>
    <xf numFmtId="4" fontId="27" fillId="0" borderId="29" xfId="15" applyNumberFormat="1" applyFont="1" applyBorder="1" applyAlignment="1">
      <alignment horizontal="center" vertical="center"/>
    </xf>
    <xf numFmtId="0" fontId="28" fillId="0" borderId="30" xfId="15" applyFont="1" applyBorder="1" applyAlignment="1">
      <alignment vertical="center"/>
    </xf>
    <xf numFmtId="0" fontId="1" fillId="0" borderId="30" xfId="15" applyBorder="1" applyAlignment="1">
      <alignment horizontal="center" vertical="center"/>
    </xf>
    <xf numFmtId="4" fontId="27" fillId="0" borderId="30" xfId="15" applyNumberFormat="1" applyFont="1" applyBorder="1" applyAlignment="1">
      <alignment vertical="center"/>
    </xf>
    <xf numFmtId="3" fontId="27" fillId="0" borderId="30" xfId="15" applyNumberFormat="1" applyFont="1" applyBorder="1" applyAlignment="1">
      <alignment vertical="center"/>
    </xf>
    <xf numFmtId="0" fontId="27" fillId="0" borderId="30" xfId="15" applyFont="1" applyBorder="1" applyAlignment="1">
      <alignment vertical="center"/>
    </xf>
    <xf numFmtId="3" fontId="27" fillId="0" borderId="31" xfId="15" applyNumberFormat="1" applyFont="1" applyBorder="1" applyAlignment="1">
      <alignment vertical="center"/>
    </xf>
    <xf numFmtId="170" fontId="14" fillId="5" borderId="32" xfId="4" applyNumberFormat="1" applyFont="1" applyFill="1" applyBorder="1" applyAlignment="1">
      <alignment vertical="center"/>
    </xf>
    <xf numFmtId="170" fontId="14" fillId="5" borderId="10" xfId="4" applyNumberFormat="1" applyFont="1" applyFill="1" applyBorder="1" applyAlignment="1">
      <alignment vertical="center"/>
    </xf>
    <xf numFmtId="169" fontId="2" fillId="0" borderId="32" xfId="10" applyNumberFormat="1" applyFont="1" applyBorder="1" applyAlignment="1">
      <alignment vertical="center"/>
    </xf>
    <xf numFmtId="172" fontId="8" fillId="2" borderId="2" xfId="11" applyNumberFormat="1" applyFont="1" applyFill="1" applyBorder="1" applyAlignment="1">
      <alignment horizontal="center" vertical="center"/>
    </xf>
    <xf numFmtId="172" fontId="8" fillId="2" borderId="35" xfId="11" applyNumberFormat="1" applyFont="1" applyFill="1" applyBorder="1" applyAlignment="1">
      <alignment horizontal="center" vertical="center"/>
    </xf>
    <xf numFmtId="10" fontId="2" fillId="4" borderId="37" xfId="1" applyNumberFormat="1" applyFont="1" applyFill="1" applyBorder="1" applyAlignment="1">
      <alignment horizontal="center" vertical="center"/>
    </xf>
    <xf numFmtId="172" fontId="8" fillId="2" borderId="39" xfId="11" applyNumberFormat="1" applyFont="1" applyFill="1" applyBorder="1" applyAlignment="1">
      <alignment horizontal="center" vertical="center"/>
    </xf>
    <xf numFmtId="10" fontId="2" fillId="4" borderId="40" xfId="1" applyNumberFormat="1" applyFont="1" applyFill="1" applyBorder="1" applyAlignment="1">
      <alignment horizontal="center" vertical="center"/>
    </xf>
    <xf numFmtId="0" fontId="9" fillId="0" borderId="2" xfId="0" applyFont="1" applyBorder="1"/>
    <xf numFmtId="0" fontId="8" fillId="5" borderId="2" xfId="4" applyFont="1" applyFill="1" applyBorder="1" applyAlignment="1">
      <alignment vertical="center"/>
    </xf>
    <xf numFmtId="174" fontId="22" fillId="0" borderId="2" xfId="0" applyNumberFormat="1" applyFont="1" applyBorder="1" applyAlignment="1">
      <alignment horizontal="center" vertical="center" wrapText="1"/>
    </xf>
    <xf numFmtId="0" fontId="22" fillId="0" borderId="2" xfId="0" applyFont="1" applyBorder="1" applyAlignment="1">
      <alignment horizontal="center" vertical="center"/>
    </xf>
    <xf numFmtId="0" fontId="22" fillId="0" borderId="2" xfId="0" applyFont="1" applyBorder="1" applyAlignment="1">
      <alignment horizontal="left" vertical="center" wrapText="1"/>
    </xf>
    <xf numFmtId="3" fontId="0" fillId="0" borderId="0" xfId="0" applyNumberFormat="1" applyAlignment="1">
      <alignment horizontal="center" vertical="center"/>
    </xf>
    <xf numFmtId="3" fontId="2" fillId="0" borderId="2" xfId="6" applyNumberFormat="1" applyFont="1" applyFill="1" applyBorder="1" applyAlignment="1">
      <alignment horizontal="center" vertical="center" wrapText="1"/>
    </xf>
    <xf numFmtId="0" fontId="36" fillId="0" borderId="0" xfId="0" applyFont="1"/>
    <xf numFmtId="2" fontId="22" fillId="0" borderId="2" xfId="0" applyNumberFormat="1" applyFont="1" applyBorder="1" applyAlignment="1">
      <alignment horizontal="center" vertical="center" wrapText="1"/>
    </xf>
    <xf numFmtId="175" fontId="22" fillId="0" borderId="2" xfId="0" applyNumberFormat="1" applyFont="1" applyBorder="1" applyAlignment="1">
      <alignment horizontal="center" vertical="center" wrapText="1"/>
    </xf>
    <xf numFmtId="0" fontId="8" fillId="0" borderId="2" xfId="4" applyFont="1" applyBorder="1" applyAlignment="1">
      <alignment horizontal="center" vertical="center"/>
    </xf>
    <xf numFmtId="0" fontId="2" fillId="0" borderId="2" xfId="5" applyFont="1" applyBorder="1" applyAlignment="1">
      <alignment horizontal="left" vertical="center" wrapText="1"/>
    </xf>
    <xf numFmtId="4" fontId="2" fillId="0" borderId="2" xfId="6" applyNumberFormat="1" applyFont="1" applyBorder="1" applyAlignment="1">
      <alignment vertical="center" wrapText="1"/>
    </xf>
    <xf numFmtId="164" fontId="2" fillId="0" borderId="2" xfId="7" applyNumberFormat="1" applyFont="1" applyBorder="1" applyAlignment="1">
      <alignment horizontal="right" vertical="center" wrapText="1"/>
    </xf>
    <xf numFmtId="167" fontId="10" fillId="0" borderId="2" xfId="6" applyNumberFormat="1" applyFont="1" applyBorder="1" applyAlignment="1">
      <alignment horizontal="right" vertical="center"/>
    </xf>
    <xf numFmtId="44" fontId="0" fillId="0" borderId="0" xfId="12" applyFont="1"/>
    <xf numFmtId="0" fontId="9" fillId="0" borderId="2" xfId="0" applyFont="1" applyBorder="1" applyAlignment="1">
      <alignment vertical="center"/>
    </xf>
    <xf numFmtId="41" fontId="9" fillId="13" borderId="2" xfId="27" applyFont="1" applyFill="1" applyBorder="1" applyAlignment="1">
      <alignment vertical="center"/>
    </xf>
    <xf numFmtId="0" fontId="0" fillId="0" borderId="0" xfId="0" applyAlignment="1">
      <alignment horizontal="center" vertical="center"/>
    </xf>
    <xf numFmtId="0" fontId="9" fillId="9" borderId="0" xfId="0" applyFont="1" applyFill="1" applyAlignment="1">
      <alignment vertical="center"/>
    </xf>
    <xf numFmtId="0" fontId="22" fillId="0" borderId="23" xfId="0" applyFont="1" applyBorder="1" applyAlignment="1">
      <alignment horizontal="center" vertical="center"/>
    </xf>
    <xf numFmtId="0" fontId="8" fillId="0" borderId="23" xfId="5" applyFont="1" applyBorder="1" applyAlignment="1">
      <alignment horizontal="center" vertical="center" wrapText="1"/>
    </xf>
    <xf numFmtId="0" fontId="22" fillId="0" borderId="23" xfId="0" applyFont="1" applyBorder="1" applyAlignment="1">
      <alignment horizontal="left" vertical="center" wrapText="1"/>
    </xf>
    <xf numFmtId="174" fontId="22" fillId="0" borderId="23" xfId="0" applyNumberFormat="1" applyFont="1" applyBorder="1" applyAlignment="1">
      <alignment horizontal="center" vertical="center" wrapText="1"/>
    </xf>
    <xf numFmtId="2" fontId="22" fillId="0" borderId="23" xfId="0" applyNumberFormat="1" applyFont="1" applyBorder="1" applyAlignment="1">
      <alignment horizontal="center" vertical="center" wrapText="1"/>
    </xf>
    <xf numFmtId="175" fontId="22" fillId="2" borderId="23" xfId="0" applyNumberFormat="1" applyFont="1" applyFill="1" applyBorder="1" applyAlignment="1">
      <alignment horizontal="center" vertical="center" wrapText="1"/>
    </xf>
    <xf numFmtId="175" fontId="22" fillId="0" borderId="23" xfId="0" applyNumberFormat="1" applyFont="1" applyBorder="1" applyAlignment="1">
      <alignment horizontal="center" vertical="center" wrapText="1"/>
    </xf>
    <xf numFmtId="4" fontId="2" fillId="0" borderId="23" xfId="6" applyNumberFormat="1" applyFont="1" applyBorder="1" applyAlignment="1">
      <alignment horizontal="center" vertical="center" wrapText="1"/>
    </xf>
    <xf numFmtId="0" fontId="5" fillId="0" borderId="1" xfId="3" applyFont="1" applyBorder="1" applyAlignment="1">
      <alignment horizontal="center" vertical="top"/>
    </xf>
    <xf numFmtId="0" fontId="5" fillId="0" borderId="1" xfId="3" applyFont="1" applyBorder="1" applyAlignment="1">
      <alignment horizontal="center"/>
    </xf>
    <xf numFmtId="0" fontId="6" fillId="3" borderId="1" xfId="2" applyFont="1" applyFill="1" applyBorder="1" applyAlignment="1">
      <alignment horizontal="left" vertical="center" wrapText="1"/>
    </xf>
    <xf numFmtId="0" fontId="6" fillId="6" borderId="1" xfId="2" applyFont="1" applyFill="1" applyBorder="1" applyAlignment="1">
      <alignment horizontal="center" vertical="center" wrapText="1"/>
    </xf>
    <xf numFmtId="0" fontId="6" fillId="4" borderId="36" xfId="3" applyFont="1" applyFill="1" applyBorder="1" applyAlignment="1">
      <alignment vertical="center" wrapText="1"/>
    </xf>
    <xf numFmtId="0" fontId="6" fillId="4" borderId="2" xfId="3" applyFont="1" applyFill="1" applyBorder="1" applyAlignment="1">
      <alignment vertical="center" wrapText="1"/>
    </xf>
    <xf numFmtId="3" fontId="8" fillId="2" borderId="2" xfId="3" applyNumberFormat="1" applyFont="1" applyFill="1" applyBorder="1" applyAlignment="1">
      <alignment horizontal="center" vertical="center"/>
    </xf>
    <xf numFmtId="0" fontId="8" fillId="0" borderId="1" xfId="5" applyFont="1" applyBorder="1" applyAlignment="1">
      <alignment horizontal="center" vertical="center" wrapText="1"/>
    </xf>
    <xf numFmtId="0" fontId="2" fillId="0" borderId="0" xfId="9" applyFont="1" applyAlignment="1">
      <alignment horizontal="left" vertical="center" wrapText="1"/>
    </xf>
    <xf numFmtId="0" fontId="35" fillId="8" borderId="1" xfId="4" applyFont="1" applyFill="1" applyBorder="1" applyAlignment="1">
      <alignment horizontal="center" vertical="center" wrapText="1"/>
    </xf>
    <xf numFmtId="0" fontId="10" fillId="8" borderId="1" xfId="4" applyFont="1" applyFill="1" applyBorder="1" applyAlignment="1">
      <alignment horizontal="center" vertical="center" wrapText="1"/>
    </xf>
    <xf numFmtId="0" fontId="8" fillId="5" borderId="11" xfId="4" applyFont="1" applyFill="1" applyBorder="1" applyAlignment="1">
      <alignment horizontal="left" vertical="center"/>
    </xf>
    <xf numFmtId="0" fontId="8" fillId="5" borderId="12" xfId="4" applyFont="1" applyFill="1" applyBorder="1" applyAlignment="1">
      <alignment horizontal="left" vertical="center"/>
    </xf>
    <xf numFmtId="0" fontId="6" fillId="4" borderId="33" xfId="3" applyFont="1" applyFill="1" applyBorder="1" applyAlignment="1">
      <alignment vertical="center" wrapText="1"/>
    </xf>
    <xf numFmtId="0" fontId="6" fillId="4" borderId="34" xfId="3" applyFont="1" applyFill="1" applyBorder="1" applyAlignment="1">
      <alignment vertical="center" wrapText="1"/>
    </xf>
    <xf numFmtId="3" fontId="8" fillId="2" borderId="34" xfId="3" applyNumberFormat="1" applyFont="1" applyFill="1" applyBorder="1" applyAlignment="1">
      <alignment horizontal="center" vertical="center" wrapText="1"/>
    </xf>
    <xf numFmtId="0" fontId="37" fillId="8" borderId="2" xfId="4" applyFont="1" applyFill="1" applyBorder="1" applyAlignment="1">
      <alignment horizontal="center" vertical="center" wrapText="1"/>
    </xf>
    <xf numFmtId="0" fontId="6" fillId="3" borderId="38" xfId="3" applyFont="1" applyFill="1" applyBorder="1" applyAlignment="1">
      <alignment vertical="center" wrapText="1"/>
    </xf>
    <xf numFmtId="0" fontId="6" fillId="3" borderId="39" xfId="3" applyFont="1" applyFill="1" applyBorder="1" applyAlignment="1">
      <alignment vertical="center" wrapText="1"/>
    </xf>
    <xf numFmtId="3" fontId="8" fillId="2" borderId="39" xfId="3" applyNumberFormat="1" applyFont="1" applyFill="1" applyBorder="1" applyAlignment="1">
      <alignment horizontal="center" vertical="center"/>
    </xf>
    <xf numFmtId="0" fontId="8" fillId="2" borderId="2" xfId="3" applyFont="1" applyFill="1" applyBorder="1" applyAlignment="1">
      <alignment horizontal="center" vertical="center" wrapText="1"/>
    </xf>
    <xf numFmtId="0" fontId="6" fillId="3" borderId="36" xfId="0" applyFont="1" applyFill="1" applyBorder="1" applyAlignment="1">
      <alignment vertical="center" wrapText="1"/>
    </xf>
    <xf numFmtId="0" fontId="6" fillId="3" borderId="2" xfId="0" applyFont="1" applyFill="1" applyBorder="1" applyAlignment="1">
      <alignment vertical="center" wrapText="1"/>
    </xf>
    <xf numFmtId="3" fontId="8" fillId="2" borderId="2" xfId="3" applyNumberFormat="1" applyFont="1" applyFill="1" applyBorder="1" applyAlignment="1">
      <alignment horizontal="center" vertical="center" wrapText="1"/>
    </xf>
    <xf numFmtId="4" fontId="9" fillId="0" borderId="3" xfId="15" applyNumberFormat="1" applyFont="1" applyBorder="1" applyAlignment="1">
      <alignment horizontal="center" vertical="center"/>
    </xf>
    <xf numFmtId="4" fontId="9" fillId="0" borderId="4" xfId="15" applyNumberFormat="1" applyFont="1" applyBorder="1" applyAlignment="1">
      <alignment horizontal="center" vertical="center"/>
    </xf>
    <xf numFmtId="4" fontId="9" fillId="0" borderId="5" xfId="15" applyNumberFormat="1" applyFont="1" applyBorder="1" applyAlignment="1">
      <alignment horizontal="center" vertical="center"/>
    </xf>
    <xf numFmtId="0" fontId="9" fillId="0" borderId="7" xfId="15" applyFont="1" applyBorder="1" applyAlignment="1">
      <alignment horizontal="center" vertical="center" wrapText="1"/>
    </xf>
    <xf numFmtId="0" fontId="9" fillId="0" borderId="0" xfId="15" applyFont="1" applyAlignment="1">
      <alignment horizontal="center" vertical="center" wrapText="1"/>
    </xf>
    <xf numFmtId="0" fontId="9" fillId="0" borderId="8" xfId="15" applyFont="1" applyBorder="1" applyAlignment="1">
      <alignment horizontal="center" vertical="center" wrapText="1"/>
    </xf>
    <xf numFmtId="0" fontId="9" fillId="0" borderId="9" xfId="15" applyFont="1" applyBorder="1" applyAlignment="1">
      <alignment horizontal="center" vertical="center" wrapText="1"/>
    </xf>
    <xf numFmtId="0" fontId="9" fillId="0" borderId="10" xfId="15" applyFont="1" applyBorder="1" applyAlignment="1">
      <alignment horizontal="center" vertical="center" wrapText="1"/>
    </xf>
    <xf numFmtId="0" fontId="30" fillId="0" borderId="27" xfId="15" applyFont="1" applyBorder="1" applyAlignment="1">
      <alignment vertical="center"/>
    </xf>
    <xf numFmtId="0" fontId="8" fillId="0" borderId="11" xfId="9" applyFont="1" applyBorder="1" applyAlignment="1">
      <alignment horizontal="left" vertical="center"/>
    </xf>
    <xf numFmtId="0" fontId="8" fillId="0" borderId="12" xfId="9" applyFont="1" applyBorder="1" applyAlignment="1">
      <alignment horizontal="left" vertical="center"/>
    </xf>
    <xf numFmtId="0" fontId="8" fillId="0" borderId="32" xfId="9" applyFont="1" applyBorder="1" applyAlignment="1">
      <alignment horizontal="left" vertical="center"/>
    </xf>
    <xf numFmtId="0" fontId="8" fillId="0" borderId="14" xfId="9" applyFont="1" applyBorder="1" applyAlignment="1">
      <alignment horizontal="left" vertical="center"/>
    </xf>
    <xf numFmtId="0" fontId="8" fillId="0" borderId="9" xfId="9" applyFont="1" applyBorder="1" applyAlignment="1">
      <alignment horizontal="left" vertical="center"/>
    </xf>
    <xf numFmtId="0" fontId="8" fillId="0" borderId="10" xfId="9" applyFont="1" applyBorder="1" applyAlignment="1">
      <alignment horizontal="left" vertical="center"/>
    </xf>
    <xf numFmtId="169" fontId="2" fillId="0" borderId="0" xfId="10" applyNumberFormat="1" applyFont="1" applyBorder="1" applyAlignment="1">
      <alignment vertical="center"/>
    </xf>
  </cellXfs>
  <cellStyles count="668">
    <cellStyle name="0,0_x000d__x000a_NA_x000d__x000a_" xfId="29" xr:uid="{A811DB90-0208-496C-AFBE-BF7800678D81}"/>
    <cellStyle name="20% - Accent1" xfId="30" xr:uid="{42DC671F-C498-4D01-BDEA-B5ABA64CB1AB}"/>
    <cellStyle name="20% - Accent1 2" xfId="31" xr:uid="{1FEED181-8196-42F9-B1C9-AF635A34250B}"/>
    <cellStyle name="20% - Accent1 2 2" xfId="32" xr:uid="{0446128A-2830-40E4-AFDB-8974137541CA}"/>
    <cellStyle name="20% - Accent1 3" xfId="33" xr:uid="{ECF9787A-57EA-46B1-9306-C8BBE881A324}"/>
    <cellStyle name="20% - Accent1_Estaciones TM-21-SEP-2011" xfId="34" xr:uid="{8C3EC94B-1119-4E43-B86D-3359E984428B}"/>
    <cellStyle name="20% - Accent2" xfId="35" xr:uid="{2501D925-9144-4462-9302-18510BC821EA}"/>
    <cellStyle name="20% - Accent2 2" xfId="36" xr:uid="{9ADB0248-458C-45D4-99F5-E212F1E1B185}"/>
    <cellStyle name="20% - Accent2 2 2" xfId="37" xr:uid="{E19D0A0A-F68D-4A32-BA42-6341D9951546}"/>
    <cellStyle name="20% - Accent2 3" xfId="38" xr:uid="{517AA71D-2EB4-466F-882D-2F003E9707AF}"/>
    <cellStyle name="20% - Accent2_Estaciones TM-21-SEP-2011" xfId="39" xr:uid="{F46AA5FC-90C1-4A25-9A68-6F5A743362A9}"/>
    <cellStyle name="20% - Accent3" xfId="40" xr:uid="{CA65881A-2273-4566-BE79-725439D294B2}"/>
    <cellStyle name="20% - Accent3 2" xfId="41" xr:uid="{5FC7DACC-020E-4630-9CF9-F8E2DEFA16C8}"/>
    <cellStyle name="20% - Accent3 2 2" xfId="42" xr:uid="{DBB243AC-A5B4-43B8-9B88-ECDB2897C2AC}"/>
    <cellStyle name="20% - Accent3 3" xfId="43" xr:uid="{7068954D-23DA-4BFC-8076-3B43F01D27EE}"/>
    <cellStyle name="20% - Accent3_Estaciones TM-21-SEP-2011" xfId="44" xr:uid="{3238E761-12FA-4B40-AD28-CA2C21D54E3D}"/>
    <cellStyle name="20% - Accent4" xfId="45" xr:uid="{E2C1DDE9-C8D8-4563-A0F6-D6923B3CF49D}"/>
    <cellStyle name="20% - Accent4 2" xfId="46" xr:uid="{8E25936F-1A3E-45A0-837B-D78BB4CE9EE7}"/>
    <cellStyle name="20% - Accent4 2 2" xfId="47" xr:uid="{BDFB96B0-63F2-4973-953E-0F7E07DA9629}"/>
    <cellStyle name="20% - Accent4 3" xfId="48" xr:uid="{F3C12249-AC54-46F4-B0A3-3B255B12EFE9}"/>
    <cellStyle name="20% - Accent4_Estaciones TM-21-SEP-2011" xfId="49" xr:uid="{D1BED918-7481-4FF8-90FF-CCA7EC49D6BD}"/>
    <cellStyle name="20% - Accent5" xfId="50" xr:uid="{E85F8DA0-02F8-43F7-A4C6-9DD62815F5AF}"/>
    <cellStyle name="20% - Accent5 2" xfId="51" xr:uid="{696C8C0A-1EC8-4A6D-B8D7-CD56210EB86E}"/>
    <cellStyle name="20% - Accent5 2 2" xfId="52" xr:uid="{5519E720-2252-4A9E-8ED3-FFDB9011605A}"/>
    <cellStyle name="20% - Accent5 3" xfId="53" xr:uid="{009153C9-E11C-4C90-A872-4D26C3A8BC1F}"/>
    <cellStyle name="20% - Accent5_Estaciones TM-21-SEP-2011" xfId="54" xr:uid="{E81A1CEE-CB00-4C06-820E-290655F167B6}"/>
    <cellStyle name="20% - Accent6" xfId="55" xr:uid="{971FF65F-7BAA-47B2-B95F-9A3142BC6C8F}"/>
    <cellStyle name="20% - Accent6 2" xfId="56" xr:uid="{72839515-AB3D-4D1E-9528-3B5015E2583D}"/>
    <cellStyle name="20% - Accent6 2 2" xfId="57" xr:uid="{4F3570EE-7BEA-48BD-B8B5-9F2E091F6B93}"/>
    <cellStyle name="20% - Accent6 3" xfId="58" xr:uid="{526D542B-3526-4C09-8823-3BD4605A625D}"/>
    <cellStyle name="20% - Accent6_Estaciones TM-21-SEP-2011" xfId="59" xr:uid="{CC679BDE-4B6B-4DEB-8D42-02DF5EB89857}"/>
    <cellStyle name="20% - Énfasis1 2" xfId="60" xr:uid="{A8E4225E-C3BB-4D08-BEE6-7F7059F254BA}"/>
    <cellStyle name="20% - Énfasis1 3" xfId="61" xr:uid="{1F77A56A-CE0E-4A96-8C90-9519820C7184}"/>
    <cellStyle name="20% - Énfasis2 2" xfId="62" xr:uid="{CA9BB67F-F2C0-49F0-B06C-1A57862907F5}"/>
    <cellStyle name="20% - Énfasis2 3" xfId="63" xr:uid="{0280335B-6ECD-48FF-BB6A-CD1F92FCF926}"/>
    <cellStyle name="20% - Énfasis3 2" xfId="64" xr:uid="{7F09290F-CB11-4840-9FF2-9B1ED49A92A0}"/>
    <cellStyle name="20% - Énfasis3 3" xfId="65" xr:uid="{2ED9AAC5-00E2-4D55-AD4C-D29A6784156F}"/>
    <cellStyle name="20% - Énfasis4 2" xfId="66" xr:uid="{3E1B74D2-C991-47AE-9E51-667D7A02DC77}"/>
    <cellStyle name="20% - Énfasis4 3" xfId="67" xr:uid="{71DE840D-CEE9-4B68-BFCD-CD0A7639FB20}"/>
    <cellStyle name="20% - Énfasis5 2" xfId="68" xr:uid="{5AFC0907-9791-4F26-83C6-B7ECC02F4B27}"/>
    <cellStyle name="20% - Énfasis5 3" xfId="69" xr:uid="{5D588EA1-B52A-4B40-858E-0CB01B795CAE}"/>
    <cellStyle name="20% - Énfasis6 2" xfId="70" xr:uid="{6A6C71A9-C5D5-42B8-86C7-C083FB9410B9}"/>
    <cellStyle name="20% - Énfasis6 3" xfId="71" xr:uid="{03EED63C-0F88-420A-B2B5-CA8F1D9313E6}"/>
    <cellStyle name="40% - Accent1" xfId="72" xr:uid="{B4A491DB-B4AA-4807-AE74-7BB42C9511C3}"/>
    <cellStyle name="40% - Accent1 2" xfId="73" xr:uid="{17B70A55-6ED6-42E3-AADE-B1C52B6B66D3}"/>
    <cellStyle name="40% - Accent1 2 2" xfId="74" xr:uid="{C37F00AD-235E-4FAE-B85B-6F4B080AB7D9}"/>
    <cellStyle name="40% - Accent1 3" xfId="75" xr:uid="{B3E84676-AC7D-485A-A4AE-E7B71BB52944}"/>
    <cellStyle name="40% - Accent1_Estaciones TM-21-SEP-2011" xfId="76" xr:uid="{E02EC4D6-75D4-4701-9772-CD17490275EB}"/>
    <cellStyle name="40% - Accent2" xfId="77" xr:uid="{157779C7-3141-4981-A7AD-BFD15E55FB19}"/>
    <cellStyle name="40% - Accent2 2" xfId="78" xr:uid="{BAA340B3-28F2-4799-82C8-387EB7D129DD}"/>
    <cellStyle name="40% - Accent2 2 2" xfId="79" xr:uid="{234ED634-F0B2-4DF5-8912-C65F47A866E5}"/>
    <cellStyle name="40% - Accent2 3" xfId="80" xr:uid="{604D7B31-AA14-4B7A-A464-61CAE0F2026B}"/>
    <cellStyle name="40% - Accent2_Estaciones TM-21-SEP-2011" xfId="81" xr:uid="{CEAC09EB-0253-4B0C-B6EB-9184FA2F1E67}"/>
    <cellStyle name="40% - Accent3" xfId="82" xr:uid="{BD9881DD-ADF8-4A53-9BFF-462503C303E6}"/>
    <cellStyle name="40% - Accent3 2" xfId="83" xr:uid="{9C90F517-D3CF-4163-9F37-E41F82C1D792}"/>
    <cellStyle name="40% - Accent3 2 2" xfId="84" xr:uid="{C3D289C2-02DA-4961-8026-7197B424277B}"/>
    <cellStyle name="40% - Accent3 3" xfId="85" xr:uid="{7ED2B4CC-4CD7-455C-AF34-412B78BDACD0}"/>
    <cellStyle name="40% - Accent3_Estaciones TM-21-SEP-2011" xfId="86" xr:uid="{8B7C1202-0F49-4C10-BF2E-EA8C22E73B3D}"/>
    <cellStyle name="40% - Accent4" xfId="87" xr:uid="{119D83C1-9BF1-48E1-86A4-A19DAA4A8113}"/>
    <cellStyle name="40% - Accent4 2" xfId="88" xr:uid="{631F5FBD-31CA-4DF1-93D4-5A387E4BCC30}"/>
    <cellStyle name="40% - Accent4 2 2" xfId="89" xr:uid="{A5E44F9D-16C6-4276-95F2-D17EF4D036F6}"/>
    <cellStyle name="40% - Accent4 3" xfId="90" xr:uid="{76AA6D52-BC15-4CAC-8706-9A817F326511}"/>
    <cellStyle name="40% - Accent4_Estaciones TM-21-SEP-2011" xfId="91" xr:uid="{1EB75F02-31FB-4A16-8166-0506345B7B17}"/>
    <cellStyle name="40% - Accent5" xfId="92" xr:uid="{048A4425-0211-4A70-801D-C1E752A5191E}"/>
    <cellStyle name="40% - Accent5 2" xfId="93" xr:uid="{833FBBE5-490A-4F62-9592-2E2ECF6CA5D8}"/>
    <cellStyle name="40% - Accent5 2 2" xfId="94" xr:uid="{FD3070E3-FAC6-481D-BC07-4814EA433388}"/>
    <cellStyle name="40% - Accent5 3" xfId="95" xr:uid="{62CA2E3C-047A-42A4-A37A-D6AADE1180F0}"/>
    <cellStyle name="40% - Accent5_Estaciones TM-21-SEP-2011" xfId="96" xr:uid="{D61CEA9E-68ED-4344-AB58-BC042CCADE13}"/>
    <cellStyle name="40% - Accent6" xfId="97" xr:uid="{887B92E1-8DDE-4764-8BBF-13A395839786}"/>
    <cellStyle name="40% - Accent6 2" xfId="98" xr:uid="{74C58CF1-32EB-4B81-A9C4-E1F5710FDBC1}"/>
    <cellStyle name="40% - Accent6 2 2" xfId="99" xr:uid="{4EE822B1-9BC5-4831-B6D3-0CC341A420D2}"/>
    <cellStyle name="40% - Accent6 3" xfId="100" xr:uid="{09AE97C6-C06C-46BD-81F3-7A5610F9125A}"/>
    <cellStyle name="40% - Accent6_Estaciones TM-21-SEP-2011" xfId="101" xr:uid="{D2C453CB-1B29-4324-B008-EB9C214E9835}"/>
    <cellStyle name="40% - Énfasis1 2" xfId="102" xr:uid="{A19DCEAA-5FC2-4D2B-8062-EF973DEB07D8}"/>
    <cellStyle name="40% - Énfasis1 3" xfId="103" xr:uid="{05B36838-D25A-47B6-BA2A-8AC9A1476229}"/>
    <cellStyle name="40% - Énfasis2 2" xfId="104" xr:uid="{3E7970DC-A464-4854-BA5D-B6ECE4870466}"/>
    <cellStyle name="40% - Énfasis2 3" xfId="105" xr:uid="{4FF9CA4D-2AAD-4EB7-8BDC-D6C46D0645B3}"/>
    <cellStyle name="40% - Énfasis3 2" xfId="106" xr:uid="{F9B75C40-8C71-47BA-8C3E-E1D74FCCE013}"/>
    <cellStyle name="40% - Énfasis3 3" xfId="107" xr:uid="{4247E2BD-1622-45B1-8074-1A68558296B6}"/>
    <cellStyle name="40% - Énfasis4 2" xfId="108" xr:uid="{D1B445F3-8D80-4BF3-A88E-220436C591FB}"/>
    <cellStyle name="40% - Énfasis4 3" xfId="109" xr:uid="{CDB50157-3A4A-4D65-97A9-F47BF142C3DD}"/>
    <cellStyle name="40% - Énfasis5 2" xfId="110" xr:uid="{10540AD9-01BD-4EEA-9EA4-E7FC2921321C}"/>
    <cellStyle name="40% - Énfasis5 3" xfId="111" xr:uid="{01B6B376-B8F9-4A75-B78E-D885E4B79B88}"/>
    <cellStyle name="40% - Énfasis6 2" xfId="112" xr:uid="{52C9EA2D-33DF-483F-A64B-41C7535A8E88}"/>
    <cellStyle name="40% - Énfasis6 3" xfId="113" xr:uid="{524B4A10-6D56-45E5-9DA6-E3B772DA8B20}"/>
    <cellStyle name="60% - Accent1" xfId="114" xr:uid="{E9342854-814C-467D-9944-1BC7F05A3FAD}"/>
    <cellStyle name="60% - Accent2" xfId="115" xr:uid="{5B103954-F930-4EB0-818B-172B8639A08C}"/>
    <cellStyle name="60% - Accent3" xfId="116" xr:uid="{385FFEBF-D8B8-4B86-ABFE-D7CD927CA5E2}"/>
    <cellStyle name="60% - Accent4" xfId="117" xr:uid="{BCD1907B-A0E7-4926-BC89-E2AC70AC3B97}"/>
    <cellStyle name="60% - Accent5" xfId="118" xr:uid="{DCA163B2-4FDF-4F0A-AE62-E5E798EFFBC6}"/>
    <cellStyle name="60% - Accent6" xfId="119" xr:uid="{95119F5B-C1A7-4BB9-9F38-4D75883FC422}"/>
    <cellStyle name="60% - Énfasis1 2" xfId="120" xr:uid="{99E97353-AE67-4255-B39A-7DFCA210047A}"/>
    <cellStyle name="60% - Énfasis2 2" xfId="121" xr:uid="{0B24DEBD-E4F5-4A83-8085-35B232FA3467}"/>
    <cellStyle name="60% - Énfasis3 2" xfId="122" xr:uid="{A46E5390-1299-4AB1-95B4-55D70575B4B8}"/>
    <cellStyle name="60% - Énfasis4 2" xfId="123" xr:uid="{E2BC2778-09C6-4896-A459-3F7DFDE7580F}"/>
    <cellStyle name="60% - Énfasis5 2" xfId="124" xr:uid="{68223F26-69AA-4A55-B299-B14D4CBA32DF}"/>
    <cellStyle name="60% - Énfasis6 2" xfId="125" xr:uid="{B4F367F9-8D1C-4C3B-ADA5-1ADAA19E79AB}"/>
    <cellStyle name="Accent1" xfId="126" xr:uid="{CEF2F226-B030-4C6D-BDE4-22025FEE5C9B}"/>
    <cellStyle name="Accent2" xfId="127" xr:uid="{E1C61345-7B7D-4665-AD64-066E032A4130}"/>
    <cellStyle name="Accent3" xfId="128" xr:uid="{328CD28B-C7FF-49C8-810F-D7BFC2AB9FAE}"/>
    <cellStyle name="Accent4" xfId="129" xr:uid="{63969337-4AF0-49C0-9E14-EA988D4F815B}"/>
    <cellStyle name="Accent5" xfId="130" xr:uid="{8181ABD0-6C62-4DAB-A84A-20FED8B1DC17}"/>
    <cellStyle name="Accent6" xfId="131" xr:uid="{4E840F05-8F73-4DC5-AD28-13B707031675}"/>
    <cellStyle name="Bad" xfId="132" xr:uid="{F8D76101-126A-4023-83AB-9FD05C5D1A4B}"/>
    <cellStyle name="Buena 2" xfId="133" xr:uid="{12F46C0C-ECDB-4BE3-A3C7-547FD94B9ABB}"/>
    <cellStyle name="Calculation" xfId="134" xr:uid="{ADCE3B30-CE6F-48B0-B928-34E399921A1C}"/>
    <cellStyle name="Calculation 2" xfId="135" xr:uid="{74BE35B8-CAF6-4300-BA63-57131E33A8A6}"/>
    <cellStyle name="Calculation 2 2" xfId="136" xr:uid="{FE4C3C7B-968D-4627-A23E-C69E6DB47A50}"/>
    <cellStyle name="Calculation 3" xfId="137" xr:uid="{31D4E184-E27C-4E4E-B214-F858EA9CC3AA}"/>
    <cellStyle name="Cálculo 2" xfId="138" xr:uid="{D2A1768D-C26A-49EF-A05A-60EC9754665B}"/>
    <cellStyle name="Cálculo 2 2" xfId="139" xr:uid="{D3CD17DE-3803-42CB-917D-60F361762CEA}"/>
    <cellStyle name="Cálculo 2 2 2" xfId="140" xr:uid="{595715F5-98AE-4693-8D7B-BB22B071A010}"/>
    <cellStyle name="Cálculo 2 3" xfId="141" xr:uid="{514A6F12-D8F7-4443-AE60-BCAFC9C39939}"/>
    <cellStyle name="Celda de comprobación 2" xfId="142" xr:uid="{7CDA74E8-CBD5-42D6-84F7-3B6F79E8E91C}"/>
    <cellStyle name="Celda vinculada 2" xfId="143" xr:uid="{037945AB-AEB6-401C-8168-709B7B6388B2}"/>
    <cellStyle name="Check Cell" xfId="144" xr:uid="{D69DDB03-D3F6-46BB-BC5D-109443568E39}"/>
    <cellStyle name="Comma0" xfId="145" xr:uid="{04FA3DFB-0AE5-4DFC-9F72-C26F9EF6D439}"/>
    <cellStyle name="Comma0 2" xfId="146" xr:uid="{A7EFEFBC-437A-4F03-9AB8-6DF433A4BDB9}"/>
    <cellStyle name="Comma0 3" xfId="147" xr:uid="{B8E3B020-F9B7-4F07-ADC8-8DCAE3B6F11A}"/>
    <cellStyle name="Currency0" xfId="148" xr:uid="{D7F2903E-A6C5-420E-9889-B61BD0704AA6}"/>
    <cellStyle name="Currency0 2" xfId="149" xr:uid="{67DFFDC5-0071-4056-8BF3-5104C3FB0DA6}"/>
    <cellStyle name="Currency0 3" xfId="150" xr:uid="{378FC13C-8E2F-48AD-B8C1-916A0C15D47F}"/>
    <cellStyle name="Date" xfId="151" xr:uid="{19F430B9-EA0C-48C5-AAB6-5510CB4791ED}"/>
    <cellStyle name="Date 2" xfId="152" xr:uid="{00E98B55-7E86-4EA4-921E-76AE144C6329}"/>
    <cellStyle name="Date 3" xfId="153" xr:uid="{3D83DCC7-ADBC-4481-8B14-027A28385639}"/>
    <cellStyle name="Encabezado 1 2" xfId="154" xr:uid="{8155B80E-2761-4703-850C-C065C932CBB4}"/>
    <cellStyle name="Encabezado 2" xfId="155" xr:uid="{90446C3E-669C-47E5-BCD3-A8131EFA2D71}"/>
    <cellStyle name="Encabezado 4 2" xfId="156" xr:uid="{B1F71756-4474-4EED-9BE3-E286E95CAA55}"/>
    <cellStyle name="Énfasis 1" xfId="157" xr:uid="{817783FB-3E71-4C6A-ADD8-6ABC0FAE07A8}"/>
    <cellStyle name="Énfasis 2" xfId="158" xr:uid="{B332241B-0689-47A7-A7B6-204827BAAB5C}"/>
    <cellStyle name="Énfasis 3" xfId="159" xr:uid="{C4191A6C-777E-46A4-AA17-262D79D90FAF}"/>
    <cellStyle name="Énfasis1 - 20%" xfId="160" xr:uid="{E62F734C-558F-4400-B48E-17B7129D2962}"/>
    <cellStyle name="Énfasis1 - 20% 2" xfId="161" xr:uid="{E18813ED-466E-42C4-B9B4-802C437F772B}"/>
    <cellStyle name="Énfasis1 - 40%" xfId="162" xr:uid="{613F8277-7358-4053-8109-D55613427EAD}"/>
    <cellStyle name="Énfasis1 - 40% 2" xfId="163" xr:uid="{6695BD81-9EBF-4250-B897-DC89E73A304C}"/>
    <cellStyle name="Énfasis1 - 60%" xfId="164" xr:uid="{829D689F-11CA-48AC-A6B6-6C747ED1D5F1}"/>
    <cellStyle name="Énfasis1 2" xfId="165" xr:uid="{07A6D8D4-926D-4BC4-AA80-68C556A5BE4B}"/>
    <cellStyle name="Énfasis1 2 2" xfId="166" xr:uid="{37059F40-2B3D-4127-B997-638BD9671463}"/>
    <cellStyle name="Énfasis1 3" xfId="167" xr:uid="{55B994DF-5EF0-4FE8-896D-F68CB88DFB97}"/>
    <cellStyle name="Énfasis1 4" xfId="168" xr:uid="{38966E35-9B61-4B86-A444-6203C8D0016B}"/>
    <cellStyle name="Énfasis1 5" xfId="169" xr:uid="{2216EBB0-5E25-469A-AB59-4BC36FA5BC24}"/>
    <cellStyle name="Énfasis1 6" xfId="170" xr:uid="{752915F3-85E1-4942-8C50-BCCF3009531F}"/>
    <cellStyle name="Énfasis2 - 20%" xfId="171" xr:uid="{D127D54C-D2BA-4F23-8004-0B269F6C1CA6}"/>
    <cellStyle name="Énfasis2 - 20% 2" xfId="172" xr:uid="{C0C17082-5C65-49CC-8A17-7F85C8E25196}"/>
    <cellStyle name="Énfasis2 - 40%" xfId="173" xr:uid="{FE04E543-3764-40F0-9A7F-68E4395957F9}"/>
    <cellStyle name="Énfasis2 - 40% 2" xfId="174" xr:uid="{83A51497-211D-4FCA-BCA3-78FC2007ADC9}"/>
    <cellStyle name="Énfasis2 - 60%" xfId="175" xr:uid="{8F565A4C-16FA-48B1-8259-1DB280BB997A}"/>
    <cellStyle name="Énfasis2 2" xfId="176" xr:uid="{B3CADC3D-4CB7-4CBC-9E66-6A50325F8B8F}"/>
    <cellStyle name="Énfasis2 3" xfId="177" xr:uid="{877F31D1-B1CA-4BD0-BFAF-7CEE93430426}"/>
    <cellStyle name="Énfasis2 4" xfId="178" xr:uid="{D998492B-661B-4F07-A91D-86974714F524}"/>
    <cellStyle name="Énfasis2 5" xfId="179" xr:uid="{C80F4C6F-266F-44B3-83B7-30E0A17ECBA9}"/>
    <cellStyle name="Énfasis2 6" xfId="180" xr:uid="{8B3B60B1-ECEA-43FB-80E0-6E5F3CD25274}"/>
    <cellStyle name="Énfasis3 - 20%" xfId="181" xr:uid="{40A42785-AE50-4CE9-974A-B78F66972DAE}"/>
    <cellStyle name="Énfasis3 - 20% 2" xfId="182" xr:uid="{2F1CDC0D-FCC8-46D9-BCB9-2FE99FF2D5D4}"/>
    <cellStyle name="Énfasis3 - 40%" xfId="183" xr:uid="{1D61C24E-CF11-4E15-9D64-79B08A548756}"/>
    <cellStyle name="Énfasis3 - 40% 2" xfId="184" xr:uid="{F8EB7165-9FDF-4415-ADCD-286BD6FAC233}"/>
    <cellStyle name="Énfasis3 - 60%" xfId="185" xr:uid="{191CF0FA-1EF2-4B04-8146-D0C20A186AE1}"/>
    <cellStyle name="Énfasis3 2" xfId="186" xr:uid="{D802DFCE-B0B0-4C9C-9537-D680109916BF}"/>
    <cellStyle name="Énfasis3 3" xfId="187" xr:uid="{6B0B7941-CD56-40D4-A4E6-BBE2DED8735F}"/>
    <cellStyle name="Énfasis3 4" xfId="188" xr:uid="{B24B1DEC-6FBB-4C50-838F-1B14F67F064A}"/>
    <cellStyle name="Énfasis3 5" xfId="189" xr:uid="{C220FAA1-FF07-4FDF-BBF7-E8F1D5A92265}"/>
    <cellStyle name="Énfasis3 6" xfId="190" xr:uid="{C00DEEFC-A06E-4270-94A5-F5FA7C1FD96C}"/>
    <cellStyle name="Énfasis4 - 20%" xfId="191" xr:uid="{24DC8F42-956C-446B-9D1D-FB8BAE818922}"/>
    <cellStyle name="Énfasis4 - 20% 2" xfId="192" xr:uid="{53A0ABDC-01FC-45C1-894E-6584213C799A}"/>
    <cellStyle name="Énfasis4 - 40%" xfId="193" xr:uid="{7616AC56-ECDE-4A90-8690-96E9E6905F38}"/>
    <cellStyle name="Énfasis4 - 40% 2" xfId="194" xr:uid="{6EE85AA4-D524-41E5-BD0A-3BF4E82823C2}"/>
    <cellStyle name="Énfasis4 - 60%" xfId="195" xr:uid="{C07ED5E4-8A7D-4A31-8210-DA2532639911}"/>
    <cellStyle name="Énfasis4 2" xfId="196" xr:uid="{1F754A63-5403-4AF9-9A0C-0D830C5AD63D}"/>
    <cellStyle name="Énfasis4 3" xfId="197" xr:uid="{295D3844-9093-4396-B96E-93912B13288B}"/>
    <cellStyle name="Énfasis4 4" xfId="198" xr:uid="{9C9CF7C3-4F18-44F3-8E9F-D2B2BAEBA89F}"/>
    <cellStyle name="Énfasis4 5" xfId="199" xr:uid="{7B7C827B-E9C7-4182-AD15-6506BA9C8CA0}"/>
    <cellStyle name="Énfasis4 6" xfId="200" xr:uid="{9AAC4584-02B5-4125-AF40-78ECFF6802B6}"/>
    <cellStyle name="Énfasis5 - 20%" xfId="201" xr:uid="{A26D849F-BD5C-42DF-BE77-06BE3EAD85FD}"/>
    <cellStyle name="Énfasis5 - 20% 2" xfId="202" xr:uid="{5FC2B655-B02C-4F1F-B04F-74AD61AF852C}"/>
    <cellStyle name="Énfasis5 - 40%" xfId="203" xr:uid="{36FA490E-1AA5-4F63-AE39-BE2AB8EC4DF4}"/>
    <cellStyle name="Énfasis5 - 40% 2" xfId="204" xr:uid="{6CE35EC9-5420-4BF0-A74B-4A8EC4517431}"/>
    <cellStyle name="Énfasis5 - 60%" xfId="205" xr:uid="{AC11BA63-4E5C-4B8A-AE09-3332AAD5BCD8}"/>
    <cellStyle name="Énfasis5 2" xfId="206" xr:uid="{59DA23AB-41CC-4AF1-8726-791C1F27D453}"/>
    <cellStyle name="Énfasis5 3" xfId="207" xr:uid="{B2BDAAFD-45C5-4A02-97E9-53F6D572F5CF}"/>
    <cellStyle name="Énfasis5 4" xfId="208" xr:uid="{6292CC0C-3026-406E-8091-8E37CC7F316F}"/>
    <cellStyle name="Énfasis5 5" xfId="209" xr:uid="{129EA134-9E5E-4F02-954C-EA5FCFD66D23}"/>
    <cellStyle name="Énfasis5 6" xfId="210" xr:uid="{002017D4-39E1-4344-8CCE-0173C4551EDC}"/>
    <cellStyle name="Énfasis6 - 20%" xfId="211" xr:uid="{E0CEA409-2A4B-4857-866B-720218CAD90D}"/>
    <cellStyle name="Énfasis6 - 20% 2" xfId="212" xr:uid="{9C1BC739-9AD5-448A-9BEF-2E38F85DCCA5}"/>
    <cellStyle name="Énfasis6 - 40%" xfId="213" xr:uid="{295564CB-3C9F-4115-AF92-70E993B408F5}"/>
    <cellStyle name="Énfasis6 - 40% 2" xfId="214" xr:uid="{48EE27ED-3754-40F0-A1E5-B8B63B25B508}"/>
    <cellStyle name="Énfasis6 - 60%" xfId="215" xr:uid="{B394F63F-7C88-4400-AD98-AE49E490C069}"/>
    <cellStyle name="Énfasis6 2" xfId="216" xr:uid="{AC253E28-7F23-4E13-9280-4D96188B3279}"/>
    <cellStyle name="Énfasis6 3" xfId="217" xr:uid="{7DD13999-4AE0-47C8-AC84-CEFE6D4E505E}"/>
    <cellStyle name="Énfasis6 4" xfId="218" xr:uid="{3821781B-B338-4C63-9CAF-F00B2DAA51E2}"/>
    <cellStyle name="Énfasis6 5" xfId="219" xr:uid="{D9A3CD53-AE92-4291-B000-A9D0671FF8E9}"/>
    <cellStyle name="Énfasis6 6" xfId="220" xr:uid="{11AE90D4-8688-4C49-A12F-855EE78365FC}"/>
    <cellStyle name="Entrada 2" xfId="221" xr:uid="{32AB5E32-553D-4591-9EE3-B6E8C6CECB4B}"/>
    <cellStyle name="Entrada 2 2" xfId="222" xr:uid="{0CB3C902-8D89-466C-8F26-7F70B2F1BA58}"/>
    <cellStyle name="Entrada 2 2 2" xfId="223" xr:uid="{AAB05910-A61E-4245-962D-BD3087BA1207}"/>
    <cellStyle name="Entrada 2 3" xfId="224" xr:uid="{A2AFCA53-4795-4AB0-B65C-9D7933E2C01C}"/>
    <cellStyle name="Estilo 1" xfId="225" xr:uid="{BA323BBE-1C15-45CA-85F9-E345508DD6BA}"/>
    <cellStyle name="Estilo 1 2" xfId="226" xr:uid="{2D32CC3B-3202-4665-BE4D-AC5F792B2BDA}"/>
    <cellStyle name="Euro" xfId="227" xr:uid="{7BFB9213-ED0F-44AA-9730-DEE66011120D}"/>
    <cellStyle name="Euro 2" xfId="228" xr:uid="{7B77AF81-C72F-401B-BDA1-3BC81410F70B}"/>
    <cellStyle name="Euro 2 2" xfId="229" xr:uid="{F861DDD7-9808-4C7E-85BE-F97824938F32}"/>
    <cellStyle name="Euro 2 3" xfId="230" xr:uid="{1DB075F7-240D-4E74-9D1E-F3BF127ADFDD}"/>
    <cellStyle name="Euro 3" xfId="231" xr:uid="{B535F37A-EBFA-4AD1-86C4-7C087439A911}"/>
    <cellStyle name="Euro 3 2" xfId="232" xr:uid="{352C7BF0-95A2-40A5-BD21-D10C8E0FD65F}"/>
    <cellStyle name="Euro_ANEXO-2" xfId="233" xr:uid="{19E532AD-FEE1-4EF0-8E7B-1800DBFC3241}"/>
    <cellStyle name="Explanatory Text" xfId="234" xr:uid="{E5E5F6FF-19A9-44B8-A3CA-ECC57C532F1E}"/>
    <cellStyle name="Fecha" xfId="235" xr:uid="{8B4410F9-9EF9-4413-8077-15ACAFB96A56}"/>
    <cellStyle name="Fijo" xfId="236" xr:uid="{544B0FF3-98C7-4932-97E1-064ACDFDC3AB}"/>
    <cellStyle name="Fixed" xfId="237" xr:uid="{3D4EA262-9A04-411D-8597-7B86DC29EAC9}"/>
    <cellStyle name="Fixed 2" xfId="238" xr:uid="{DE537704-3298-4089-99C4-B9D4A6F5ACF4}"/>
    <cellStyle name="Fixed 3" xfId="239" xr:uid="{1B9234CD-11FF-4B79-873E-094F63AFAA05}"/>
    <cellStyle name="Good" xfId="240" xr:uid="{6948E41B-9C0F-4CE1-A8A6-FA170633A578}"/>
    <cellStyle name="Heading 1" xfId="241" xr:uid="{0BA63EFC-9BF2-4506-8D53-9CB75DD60772}"/>
    <cellStyle name="Heading 1 2" xfId="242" xr:uid="{20638B69-66D9-4F3A-8C0C-3CD4C8D5201C}"/>
    <cellStyle name="Heading 2" xfId="243" xr:uid="{A0026737-5C88-4816-B7F9-B96EDBE763EE}"/>
    <cellStyle name="Heading 2 2" xfId="244" xr:uid="{9D150C59-8830-4EAE-98DC-B6C45A635702}"/>
    <cellStyle name="Heading 3" xfId="245" xr:uid="{2DAEB14B-251B-41DA-B64B-A4D689F42DFC}"/>
    <cellStyle name="Heading 4" xfId="246" xr:uid="{1FDEC028-7EC9-4877-A27D-5FB8573F06D4}"/>
    <cellStyle name="Hipervínculo 2" xfId="247" xr:uid="{03AE86F3-C10C-479C-945B-A295E4F2F0AA}"/>
    <cellStyle name="Hipervínculo 2 2" xfId="248" xr:uid="{E59A4E81-739D-4796-8F47-BE3FCFD18605}"/>
    <cellStyle name="Hipervínculo 2 3" xfId="249" xr:uid="{565311BF-36A1-4BFF-AB6B-0241781A62B7}"/>
    <cellStyle name="Hipervínculo 2 4" xfId="250" xr:uid="{F4819389-D21D-4462-B51E-8E8791524E1C}"/>
    <cellStyle name="Hipervínculo 3" xfId="251" xr:uid="{520ED6FB-FA95-4A58-A620-39FCFC57DB21}"/>
    <cellStyle name="Hipervínculo 4" xfId="252" xr:uid="{F4761B66-C8CD-47AC-A67F-3151694FB790}"/>
    <cellStyle name="Hipervínculo 5" xfId="253" xr:uid="{3999E8F4-D7F1-4E06-BDD6-F4F2E2E743B3}"/>
    <cellStyle name="Incorrecto 2" xfId="254" xr:uid="{60447A27-6D91-4CC0-88D7-EAEDC50E392B}"/>
    <cellStyle name="Input" xfId="255" xr:uid="{C4E9BBE6-9073-4111-A25B-123C8909611B}"/>
    <cellStyle name="Input 2" xfId="256" xr:uid="{6571A3CB-B091-417D-98BE-8CFBBBF947E4}"/>
    <cellStyle name="Input 2 2" xfId="257" xr:uid="{959D9A92-8862-445E-AD16-C71C3C09810D}"/>
    <cellStyle name="Input 3" xfId="258" xr:uid="{5AA2954B-2610-443D-8E04-C58BCD7CA3AC}"/>
    <cellStyle name="Linked Cell" xfId="259" xr:uid="{4C72D4EB-8B97-4359-8F98-04D3630C8E3B}"/>
    <cellStyle name="Millares [0]" xfId="27" builtinId="6"/>
    <cellStyle name="Millares [0] 2" xfId="24" xr:uid="{7C6E39C4-B6D8-496B-9912-E4A9573AEAD9}"/>
    <cellStyle name="Millares [0] 2 2" xfId="261" xr:uid="{F3E593DC-E791-4852-8A9E-79A72CA9DE6A}"/>
    <cellStyle name="Millares [0] 3" xfId="262" xr:uid="{0D80896C-517F-4E6B-837D-6BB7B6DE1A7E}"/>
    <cellStyle name="Millares [0] 3 2" xfId="263" xr:uid="{B55A0440-FECD-4B7B-B837-5BC37BC62570}"/>
    <cellStyle name="Millares [0] 3 2 2" xfId="264" xr:uid="{226E534D-AF27-44BC-BF52-51BE3C140478}"/>
    <cellStyle name="Millares [0] 3 3" xfId="265" xr:uid="{DBA44AD7-5B2F-4094-90BD-F504F68874D0}"/>
    <cellStyle name="Millares [0] 4" xfId="266" xr:uid="{2C27B22C-616A-40BE-BCD3-5E67BA8C0136}"/>
    <cellStyle name="Millares [0] 4 2" xfId="267" xr:uid="{650F4A0B-5DA0-417F-8016-5B56B60F22B3}"/>
    <cellStyle name="Millares [0] 5" xfId="268" xr:uid="{6721A8ED-D6B0-4CF0-A14E-296CAF642E3E}"/>
    <cellStyle name="Millares [0] 6" xfId="269" xr:uid="{08A7C2F0-500F-45F0-9C2C-399C4FB47C6F}"/>
    <cellStyle name="Millares [0] 6 2" xfId="270" xr:uid="{A485CCCA-B65C-4D29-AAF1-B46404706B9E}"/>
    <cellStyle name="Millares [0] 7" xfId="271" xr:uid="{8CAC3D80-B7E3-4C8D-8C95-8AAA01D49D8E}"/>
    <cellStyle name="Millares [0] 8" xfId="260" xr:uid="{343EEB53-BDB0-4DE3-B9BA-CA7ADEC2F261}"/>
    <cellStyle name="Millares 10" xfId="272" xr:uid="{569101C8-B9E9-4E73-B4FD-B4716A96AA00}"/>
    <cellStyle name="Millares 10 2" xfId="273" xr:uid="{AA623CA4-D22C-4F7A-97E3-4DDA21BDDBAF}"/>
    <cellStyle name="Millares 11" xfId="274" xr:uid="{9C66EDFD-3993-47CD-B0A1-AB9064A81670}"/>
    <cellStyle name="Millares 12" xfId="275" xr:uid="{A7540F33-1D03-4778-A9F3-8C18EEB19A26}"/>
    <cellStyle name="Millares 13" xfId="276" xr:uid="{D2180557-67DA-4BA1-814E-1C9F907C09B8}"/>
    <cellStyle name="Millares 13 2" xfId="277" xr:uid="{52E6FD9D-A04F-4740-A954-A590D6106EB9}"/>
    <cellStyle name="Millares 14" xfId="278" xr:uid="{A639E0C9-97B2-4CE7-950D-A941FEE6DDD0}"/>
    <cellStyle name="Millares 14 2" xfId="279" xr:uid="{369E7D35-3F6A-4BDD-A7FE-B184153ECE93}"/>
    <cellStyle name="Millares 15" xfId="280" xr:uid="{D03E1227-DD59-4A6D-A048-F2F98D001467}"/>
    <cellStyle name="Millares 15 2" xfId="281" xr:uid="{5675D0F5-520F-4A7C-B394-A4C1EE820B79}"/>
    <cellStyle name="Millares 16" xfId="282" xr:uid="{CC3C43B7-DB08-46C8-AF39-94DE227BDFDB}"/>
    <cellStyle name="Millares 17" xfId="283" xr:uid="{9C2FDD82-1C53-4E71-8D17-60F75FE8A5FF}"/>
    <cellStyle name="Millares 18" xfId="284" xr:uid="{78E33BFD-2AE1-4B8B-B4BB-BE8F999977BF}"/>
    <cellStyle name="Millares 19" xfId="285" xr:uid="{F661A660-C240-4C51-9E55-E6FD3C77FF26}"/>
    <cellStyle name="Millares 2" xfId="6" xr:uid="{00000000-0005-0000-0000-000000000000}"/>
    <cellStyle name="Millares 2 2" xfId="13" xr:uid="{1102E018-5F91-442A-8F86-AE71A118AE55}"/>
    <cellStyle name="Millares 2 2 2" xfId="288" xr:uid="{C42422A0-E3E0-46FF-9B70-0F6D466AF256}"/>
    <cellStyle name="Millares 2 2 2 2" xfId="289" xr:uid="{EBADC4CB-D4CD-4FC5-9683-1350064C74D8}"/>
    <cellStyle name="Millares 2 2 2 3" xfId="290" xr:uid="{DB8895C6-69F1-41C0-882A-F135A1F6E38C}"/>
    <cellStyle name="Millares 2 2 2 4" xfId="291" xr:uid="{97865F80-8D92-464B-8984-A4ECCC8A27C6}"/>
    <cellStyle name="Millares 2 2 3" xfId="292" xr:uid="{78690EDA-8303-4667-88A4-9B445F7D8BBD}"/>
    <cellStyle name="Millares 2 2 4" xfId="287" xr:uid="{02A6891D-FC10-44E9-99BC-74A8C6D88B73}"/>
    <cellStyle name="Millares 2 3" xfId="25" xr:uid="{040C8B6A-1958-4FE8-A982-FD9F7639D848}"/>
    <cellStyle name="Millares 2 3 2" xfId="293" xr:uid="{B1FD915C-818C-495A-92AD-F5E5A9C63000}"/>
    <cellStyle name="Millares 2 4" xfId="294" xr:uid="{9CCA07F8-CA98-4B8F-ADF7-DBF3472D91FC}"/>
    <cellStyle name="Millares 2 4 2" xfId="295" xr:uid="{D219F8E1-B86A-431C-A4FD-3F6958251160}"/>
    <cellStyle name="Millares 2 5" xfId="296" xr:uid="{D91E1BB0-84C3-41F4-82D5-83F85D1B15E5}"/>
    <cellStyle name="Millares 2 6" xfId="297" xr:uid="{EF704150-838E-4D44-B789-5129233F8756}"/>
    <cellStyle name="Millares 2 7" xfId="286" xr:uid="{9C40E36F-6EA9-4650-A9A8-830147B97CCD}"/>
    <cellStyle name="Millares 2_AMPLIACION ESTACIONES-TM-27-NOVIEMBRE-2012" xfId="298" xr:uid="{8793C09F-D5F5-4509-B3F4-9AA50824DC24}"/>
    <cellStyle name="Millares 20" xfId="299" xr:uid="{76648045-54C9-472C-AA2D-CDB7783CCB87}"/>
    <cellStyle name="Millares 21" xfId="300" xr:uid="{456ABAF7-0D97-4665-8D68-A638801E39FE}"/>
    <cellStyle name="Millares 22" xfId="301" xr:uid="{98FB76D8-728A-47EB-B570-2CF1675B02B8}"/>
    <cellStyle name="Millares 23" xfId="302" xr:uid="{AB235B86-D47B-43E2-8870-9D0129B96236}"/>
    <cellStyle name="Millares 24" xfId="303" xr:uid="{C973E62E-7A47-4545-B16E-68BE6D794C19}"/>
    <cellStyle name="Millares 25" xfId="304" xr:uid="{CD377068-39FF-4766-BCAA-A77926B03133}"/>
    <cellStyle name="Millares 26" xfId="305" xr:uid="{3E7ECBE1-EC7C-4FF3-8874-5C2F33E8F900}"/>
    <cellStyle name="Millares 27" xfId="306" xr:uid="{0D0DCE27-A7FB-4B34-9DFA-F3424581C4DD}"/>
    <cellStyle name="Millares 28" xfId="307" xr:uid="{1961DE92-D7D6-4657-A3C1-BFBF59F590DB}"/>
    <cellStyle name="Millares 29" xfId="308" xr:uid="{B9E1CD02-BEA7-4C12-AB4E-74B9B5E07180}"/>
    <cellStyle name="Millares 3" xfId="309" xr:uid="{EF464FF4-1BA1-472C-BFC2-BD4955CF63EC}"/>
    <cellStyle name="Millares 3 2" xfId="310" xr:uid="{B211EDF7-C795-4640-BBFE-F10585BE20D6}"/>
    <cellStyle name="Millares 3 2 2" xfId="311" xr:uid="{7D71283D-F29C-449C-B042-7E22085B3E77}"/>
    <cellStyle name="Millares 3 2 3" xfId="312" xr:uid="{67D716C8-F9E8-4038-945C-20952DB3DEEF}"/>
    <cellStyle name="Millares 3 3" xfId="313" xr:uid="{4DE8F3C2-3FB9-45CC-9E4A-0062EA1B8F54}"/>
    <cellStyle name="Millares 3 3 2" xfId="314" xr:uid="{60BCD11E-2458-4D1C-B841-B9D6D29E044D}"/>
    <cellStyle name="Millares 3 4" xfId="315" xr:uid="{7F5E314B-CDC5-48E0-BB5B-5A2F5212A43F}"/>
    <cellStyle name="Millares 3 5" xfId="316" xr:uid="{9DF33B26-F3D5-41D0-A142-74D160A0B4F5}"/>
    <cellStyle name="Millares 3 6" xfId="317" xr:uid="{E8155D45-5FDF-43BD-A7E3-143808075D0C}"/>
    <cellStyle name="Millares 30" xfId="318" xr:uid="{A195AA16-50E8-436E-9388-52EEDD1AD8B6}"/>
    <cellStyle name="Millares 31" xfId="319" xr:uid="{DA62B87C-ED0F-4FBD-8BB6-964F67C20601}"/>
    <cellStyle name="Millares 32" xfId="320" xr:uid="{ED408CBD-AAD3-4F48-86E0-781C6B5D730E}"/>
    <cellStyle name="Millares 33" xfId="321" xr:uid="{FC69114C-0DCC-4A68-B922-84FC48015BE6}"/>
    <cellStyle name="Millares 34" xfId="322" xr:uid="{50D32558-24C9-49B1-BC6D-8A7480FA64D5}"/>
    <cellStyle name="Millares 35" xfId="323" xr:uid="{46B7375B-8713-4D09-8840-5217B451E6E9}"/>
    <cellStyle name="Millares 36" xfId="324" xr:uid="{CC0D79B8-45EF-4DC4-A00E-6CDEE31BBED1}"/>
    <cellStyle name="Millares 37" xfId="325" xr:uid="{1A33078F-7164-4070-94FC-0499E09A0C0E}"/>
    <cellStyle name="Millares 38" xfId="326" xr:uid="{96899AFE-D14D-4957-8C6B-E8A3A910F373}"/>
    <cellStyle name="Millares 39" xfId="327" xr:uid="{8E7DD028-FDA3-410C-877A-91D525307A43}"/>
    <cellStyle name="Millares 4" xfId="328" xr:uid="{D25B4B52-B40B-4B41-9823-F0068BDA4A81}"/>
    <cellStyle name="Millares 4 10" xfId="329" xr:uid="{AA926885-58BC-4569-AC0A-398110AD3235}"/>
    <cellStyle name="Millares 4 11" xfId="330" xr:uid="{8997EC93-8AD0-4A2C-B7D6-0CF99D2ACCE4}"/>
    <cellStyle name="Millares 4 12" xfId="331" xr:uid="{311800EA-47FA-4E13-A96F-09780D259E16}"/>
    <cellStyle name="Millares 4 13" xfId="332" xr:uid="{45CA891E-03F1-4D8B-8DB1-A24C1B4CBF5B}"/>
    <cellStyle name="Millares 4 14" xfId="333" xr:uid="{10F45B2F-5736-4A8D-A21F-1197E5E85512}"/>
    <cellStyle name="Millares 4 15" xfId="334" xr:uid="{3F3DBA22-6C9B-4D53-935C-52F03AD48135}"/>
    <cellStyle name="Millares 4 16" xfId="335" xr:uid="{53484682-2AF1-4AD7-AC18-7D5A79BBF220}"/>
    <cellStyle name="Millares 4 17" xfId="336" xr:uid="{B3803E9D-1710-4566-B180-944788088AF7}"/>
    <cellStyle name="Millares 4 18" xfId="337" xr:uid="{965587A6-E0B0-4C60-90E5-BC0629BA2963}"/>
    <cellStyle name="Millares 4 19" xfId="338" xr:uid="{B37AC0C2-50AB-4413-B54A-5070CA41F5CD}"/>
    <cellStyle name="Millares 4 2" xfId="339" xr:uid="{882F2581-D29B-402F-8A75-7FD522D496BD}"/>
    <cellStyle name="Millares 4 20" xfId="340" xr:uid="{1E9553BF-1EDF-437D-A5AB-521C1154C8BF}"/>
    <cellStyle name="Millares 4 21" xfId="341" xr:uid="{388CE1E2-D8CD-46E2-9053-83ACE4C18191}"/>
    <cellStyle name="Millares 4 22" xfId="342" xr:uid="{B6D2BCDA-1997-418C-AD6D-DA64733E7F37}"/>
    <cellStyle name="Millares 4 23" xfId="343" xr:uid="{7C920366-838B-4489-A046-981E3A0CC89F}"/>
    <cellStyle name="Millares 4 24" xfId="344" xr:uid="{964B412D-88BE-4695-BF3F-DF232F2009E1}"/>
    <cellStyle name="Millares 4 25" xfId="345" xr:uid="{4C4DAF23-BAD0-44D6-8493-98C3199B5A36}"/>
    <cellStyle name="Millares 4 26" xfId="346" xr:uid="{2ECF3662-CEBF-4F9E-8789-7DCCA516FD12}"/>
    <cellStyle name="Millares 4 27" xfId="347" xr:uid="{878072E6-A6AA-4CCB-B7F0-4BA4F9366FDC}"/>
    <cellStyle name="Millares 4 28" xfId="348" xr:uid="{328D2DCF-A63C-4D97-A725-2ACA5CFFF99E}"/>
    <cellStyle name="Millares 4 29" xfId="349" xr:uid="{0056D18E-28C0-447F-91F3-25E5CB8D1C28}"/>
    <cellStyle name="Millares 4 3" xfId="350" xr:uid="{94CBB600-4C13-4EA7-B418-AF22645B600A}"/>
    <cellStyle name="Millares 4 30" xfId="351" xr:uid="{AD93A1F4-99B8-4D5C-BB70-5B9668A822CD}"/>
    <cellStyle name="Millares 4 31" xfId="352" xr:uid="{112D76E4-2842-4E21-8033-B29371A9AF3B}"/>
    <cellStyle name="Millares 4 32" xfId="353" xr:uid="{34DF57CE-FECB-47CE-AE0B-E7AA4B08BBF9}"/>
    <cellStyle name="Millares 4 33" xfId="354" xr:uid="{41154AC7-A0AA-48EE-88C1-56021E2DCAD9}"/>
    <cellStyle name="Millares 4 34" xfId="355" xr:uid="{B7C2AF99-525C-4240-AFC6-1FD2C6254422}"/>
    <cellStyle name="Millares 4 35" xfId="356" xr:uid="{05EE811A-62CE-4F36-8190-967C0E65AD29}"/>
    <cellStyle name="Millares 4 36" xfId="357" xr:uid="{777753FF-D660-499A-8471-69CBB2BC8D53}"/>
    <cellStyle name="Millares 4 37" xfId="358" xr:uid="{A4E894E1-9161-4094-8D81-D77D81AC1EED}"/>
    <cellStyle name="Millares 4 38" xfId="359" xr:uid="{E316DBBE-7398-475A-A839-8E740D350D72}"/>
    <cellStyle name="Millares 4 4" xfId="360" xr:uid="{EE5AD797-C32B-47DB-B54C-28F2297DD9FA}"/>
    <cellStyle name="Millares 4 5" xfId="361" xr:uid="{071985DD-D024-4B89-BD25-2801990ADCAF}"/>
    <cellStyle name="Millares 4 6" xfId="362" xr:uid="{32F00B13-2391-4694-B7C1-6FD442C8FB8E}"/>
    <cellStyle name="Millares 4 7" xfId="363" xr:uid="{7E73D2C2-B254-431C-B876-39AA8055E1F4}"/>
    <cellStyle name="Millares 4 8" xfId="364" xr:uid="{9AC8118C-966D-4906-8932-8CF4FE024B0B}"/>
    <cellStyle name="Millares 4 9" xfId="365" xr:uid="{FF19C2B2-4451-45E2-A01B-F04B88C65CC4}"/>
    <cellStyle name="Millares 40" xfId="366" xr:uid="{82C9605F-2430-4CE5-9623-9776A6A5F9EC}"/>
    <cellStyle name="Millares 41" xfId="367" xr:uid="{19711AA3-B45A-47D4-A846-88B25A2B5ABB}"/>
    <cellStyle name="Millares 42" xfId="368" xr:uid="{C38F6831-EBC8-44CA-91FE-4A6A53528F99}"/>
    <cellStyle name="Millares 43" xfId="369" xr:uid="{F4890E00-31A9-43D8-A927-BB0594E83120}"/>
    <cellStyle name="Millares 44" xfId="370" xr:uid="{EEDF5ABA-755B-4966-A769-E3D8793B8948}"/>
    <cellStyle name="Millares 45" xfId="371" xr:uid="{901E1A27-0518-4829-90BF-54F60D32B3EB}"/>
    <cellStyle name="Millares 46" xfId="372" xr:uid="{CE29E3ED-D56E-42ED-B4E7-0B1333B3F362}"/>
    <cellStyle name="Millares 47" xfId="373" xr:uid="{037235FC-50D7-44C7-A3A2-4F9BC4D8547A}"/>
    <cellStyle name="Millares 48" xfId="374" xr:uid="{C1798D1D-96EC-4A69-A5C1-0EA44093D52A}"/>
    <cellStyle name="Millares 49" xfId="375" xr:uid="{2D11C54E-BBC0-4BC7-997A-13E93B49DF5D}"/>
    <cellStyle name="Millares 5" xfId="376" xr:uid="{87CA368C-BB2B-4CF6-BA6F-B50C8571DC80}"/>
    <cellStyle name="Millares 5 2" xfId="377" xr:uid="{E67764D1-1652-4AA0-A663-013EFD7A7C8A}"/>
    <cellStyle name="Millares 5 3" xfId="378" xr:uid="{1385FBA4-53A9-4857-95D7-A253388D7F41}"/>
    <cellStyle name="Millares 5 4" xfId="379" xr:uid="{19C82C87-5880-4B34-8E62-9549AC78916A}"/>
    <cellStyle name="Millares 5 5" xfId="380" xr:uid="{24F10D38-0B68-4EA5-BFD0-6D2E0EDB7667}"/>
    <cellStyle name="Millares 50" xfId="381" xr:uid="{A5DA2F2E-A545-443C-B406-80C13081EFDE}"/>
    <cellStyle name="Millares 51" xfId="382" xr:uid="{7C206810-A6C6-4B81-B894-0C585EA06DBC}"/>
    <cellStyle name="Millares 52" xfId="383" xr:uid="{3105D6B3-4D86-4A41-A9AC-6BD357E6BA60}"/>
    <cellStyle name="Millares 53" xfId="384" xr:uid="{0F948FCA-5D0E-407B-A94D-3762EBC511A4}"/>
    <cellStyle name="Millares 54" xfId="385" xr:uid="{A2E8066B-311B-44D4-9E07-446A88DCD389}"/>
    <cellStyle name="Millares 55" xfId="386" xr:uid="{22A83308-0DAC-453E-8262-A85251915C99}"/>
    <cellStyle name="Millares 56" xfId="387" xr:uid="{0B6C44D7-A483-49BE-9FFB-ABF7EAE8CC0F}"/>
    <cellStyle name="Millares 6" xfId="388" xr:uid="{19C1816B-0205-4C60-936C-01F7A09C3317}"/>
    <cellStyle name="Millares 6 2" xfId="389" xr:uid="{06FEF157-FBEB-43DD-AB2A-375A62C5B927}"/>
    <cellStyle name="Millares 7" xfId="390" xr:uid="{74696952-9646-4A96-8493-10677B09788D}"/>
    <cellStyle name="Millares 7 2" xfId="391" xr:uid="{5E6C6FD8-1DD8-4AD3-9BF2-0C06FD8E6E81}"/>
    <cellStyle name="Millares 7 3" xfId="392" xr:uid="{028A2F14-70CA-47CE-A03C-364BE06D3DDC}"/>
    <cellStyle name="Millares 8" xfId="393" xr:uid="{6A34B365-C652-427F-B42C-831286CCD563}"/>
    <cellStyle name="Millares 8 2" xfId="394" xr:uid="{3B29A4BE-3619-445F-8B8B-A4F0EAA37D05}"/>
    <cellStyle name="Millares 9" xfId="395" xr:uid="{A09ED6A4-A839-41A9-9F6F-95C2911A2541}"/>
    <cellStyle name="Millares_FORMULARIO 4 - M-OFERENTE PPTA ECONOMICA" xfId="11" xr:uid="{00000000-0005-0000-0000-000001000000}"/>
    <cellStyle name="Moneda" xfId="12" builtinId="4"/>
    <cellStyle name="Moneda [0] 2" xfId="398" xr:uid="{012386EB-9199-4E8F-8E67-E5E409357D77}"/>
    <cellStyle name="Moneda [0] 3" xfId="397" xr:uid="{82FCEF7A-7903-4371-A1F6-3A306C64418B}"/>
    <cellStyle name="Moneda [0] 4" xfId="399" xr:uid="{182D728E-721C-42ED-B230-731ED084C6B6}"/>
    <cellStyle name="Moneda [0] 4 2" xfId="400" xr:uid="{E9299A8E-8C68-4CF5-9ED0-7A9F0D6E49B2}"/>
    <cellStyle name="Moneda 10" xfId="401" xr:uid="{28AE26F5-574A-4289-9013-E79F7A291929}"/>
    <cellStyle name="Moneda 10 2" xfId="402" xr:uid="{F8286AEE-0A8B-49C9-B2F7-475DE8DB83DC}"/>
    <cellStyle name="Moneda 11" xfId="403" xr:uid="{15FDCF1B-B1B6-4CD4-AC51-A2C026CE5BF8}"/>
    <cellStyle name="Moneda 11 2" xfId="404" xr:uid="{CC527C2F-7D24-4818-9188-3ECE346544E4}"/>
    <cellStyle name="Moneda 12" xfId="405" xr:uid="{8694ED4A-2F04-400D-A4F9-623FF459EB82}"/>
    <cellStyle name="Moneda 13" xfId="406" xr:uid="{A0D6F7F4-AF04-4797-914B-5EB397521F6E}"/>
    <cellStyle name="Moneda 14" xfId="407" xr:uid="{08C503C5-B6E1-4ED3-874B-A3B64364AEA6}"/>
    <cellStyle name="Moneda 15" xfId="408" xr:uid="{35A957D5-0D1A-4E2F-B8CA-F45D6B908A6C}"/>
    <cellStyle name="Moneda 16" xfId="409" xr:uid="{150AE36C-74BA-4BBD-AF9F-4AACF49AD1DA}"/>
    <cellStyle name="Moneda 17" xfId="396" xr:uid="{574A0E84-246E-4736-BD9B-656FDAD7CDF7}"/>
    <cellStyle name="Moneda 2" xfId="7" xr:uid="{00000000-0005-0000-0000-000002000000}"/>
    <cellStyle name="Moneda 2 2" xfId="411" xr:uid="{F3BD86A2-5D25-478C-8C60-D7E38B658205}"/>
    <cellStyle name="Moneda 2 2 2" xfId="412" xr:uid="{19126C28-AF1D-4753-B6DA-FA5A7E677598}"/>
    <cellStyle name="Moneda 2 2 2 2" xfId="413" xr:uid="{2641AB44-717D-413C-96B2-1E1BBB029667}"/>
    <cellStyle name="Moneda 2 2 2 2 2" xfId="10" xr:uid="{00000000-0005-0000-0000-000003000000}"/>
    <cellStyle name="Moneda 2 2 2 3" xfId="414" xr:uid="{057A86C3-0433-4700-BDDB-40AD60F88944}"/>
    <cellStyle name="Moneda 2 2 2 4" xfId="415" xr:uid="{0385363D-22A1-4044-9FB9-36AEFCFE58DD}"/>
    <cellStyle name="Moneda 2 2 3" xfId="416" xr:uid="{7ABBD8A5-C09F-478F-930E-E4EAC93B8E71}"/>
    <cellStyle name="Moneda 2 2 3 2" xfId="417" xr:uid="{832A1F98-442F-4B9A-AF04-0FAFED00A800}"/>
    <cellStyle name="Moneda 2 2 3 3" xfId="418" xr:uid="{14D4CE66-0079-48EB-8088-972C72EA4BF7}"/>
    <cellStyle name="Moneda 2 2 4" xfId="419" xr:uid="{2BDE0A63-5083-43A0-9B45-7E803D24B938}"/>
    <cellStyle name="Moneda 2 3" xfId="420" xr:uid="{E1D53C8C-CD7A-4338-B9EC-EAEE40865402}"/>
    <cellStyle name="Moneda 2 3 2" xfId="421" xr:uid="{06D8BCBF-33E9-4A86-BB92-5392AB102071}"/>
    <cellStyle name="Moneda 2 3 2 2" xfId="422" xr:uid="{3CACC797-886E-47BF-BE19-FB02AC10AEFA}"/>
    <cellStyle name="Moneda 2 3 2 3" xfId="423" xr:uid="{4995268E-628F-4C1C-99B1-1FC2F290BACA}"/>
    <cellStyle name="Moneda 2 3 2 4" xfId="424" xr:uid="{5495699A-19EE-4235-AABB-44E2E9322FBE}"/>
    <cellStyle name="Moneda 2 3 3" xfId="425" xr:uid="{4E919EF8-1968-4A45-BC80-EB170E1DCB2D}"/>
    <cellStyle name="Moneda 2 3 4" xfId="426" xr:uid="{9D6BA732-08A0-42A5-8D3D-182756175F39}"/>
    <cellStyle name="Moneda 2 4" xfId="427" xr:uid="{275DD925-590F-4DBA-92CB-50834F3D8663}"/>
    <cellStyle name="Moneda 2 5" xfId="428" xr:uid="{0EF68CFB-EBBF-442C-BEE6-24AA4C136021}"/>
    <cellStyle name="Moneda 2 6" xfId="410" xr:uid="{8F95930D-2B83-497F-B36C-9DF6C4953A21}"/>
    <cellStyle name="Moneda 2_AIU-unificado" xfId="429" xr:uid="{60C372FE-C816-4BFD-93E9-85CFF04E9684}"/>
    <cellStyle name="Moneda 3" xfId="22" xr:uid="{FF87FB35-F638-47D5-821D-D4FD8883D87E}"/>
    <cellStyle name="Moneda 3 2" xfId="431" xr:uid="{274DF38A-A2A7-4886-B15F-E34EAAE0441E}"/>
    <cellStyle name="Moneda 3 2 2" xfId="432" xr:uid="{22D64F03-D6FC-4A99-919E-11AB8EDC414B}"/>
    <cellStyle name="Moneda 3 2 2 2" xfId="433" xr:uid="{FD3CC4BE-1113-458D-91D9-D0E0983EE458}"/>
    <cellStyle name="Moneda 3 2 3" xfId="434" xr:uid="{128CF17D-98A0-4511-9B4B-7F5FD80A324D}"/>
    <cellStyle name="Moneda 3 3" xfId="435" xr:uid="{10A5EE94-5F13-4897-931C-6B50C740A38C}"/>
    <cellStyle name="Moneda 3 3 2" xfId="436" xr:uid="{E0E8D4C7-AEA0-42A9-8AC4-7D41D46FE706}"/>
    <cellStyle name="Moneda 3 3 2 2" xfId="437" xr:uid="{6CA981F1-73B4-4808-923D-3275FB1DAA57}"/>
    <cellStyle name="Moneda 3 3 3" xfId="438" xr:uid="{219E62AB-6A68-4D86-ACB3-FB23A32C99E8}"/>
    <cellStyle name="Moneda 3 4" xfId="439" xr:uid="{9F45FF90-7E29-4A04-8EE1-0FBD1D2D5520}"/>
    <cellStyle name="Moneda 3 4 2" xfId="440" xr:uid="{C70CCA79-62E0-4686-9BE4-ED6DBCBF8A88}"/>
    <cellStyle name="Moneda 3 5" xfId="441" xr:uid="{2D649816-459D-412E-8F86-21718AD3FCBF}"/>
    <cellStyle name="Moneda 3 5 2" xfId="442" xr:uid="{C986449B-2B95-46F4-B07F-1BAFFDB52CBB}"/>
    <cellStyle name="Moneda 3 5 3" xfId="443" xr:uid="{2F546D97-C2D6-42C9-9A49-000A51F4FBB9}"/>
    <cellStyle name="Moneda 3 5 4" xfId="444" xr:uid="{1D444186-B77F-492E-A39E-883DD514196F}"/>
    <cellStyle name="Moneda 3 6" xfId="430" xr:uid="{DF20F993-1E75-4AB7-A20A-9755DA945EEC}"/>
    <cellStyle name="Moneda 3_ANEXO-2" xfId="445" xr:uid="{6463A45D-C59E-43F5-8FF3-CEB71ED36F82}"/>
    <cellStyle name="Moneda 4" xfId="446" xr:uid="{6B6DEEB3-5E4A-4CA1-82E7-2EC91740D61F}"/>
    <cellStyle name="Moneda 4 2" xfId="447" xr:uid="{DAA35C2D-1235-439B-BD74-BEB3EA695A88}"/>
    <cellStyle name="Moneda 4 2 2" xfId="448" xr:uid="{F5A5D5DD-6D4A-48B0-892E-F835BA94FC8B}"/>
    <cellStyle name="Moneda 4 3" xfId="449" xr:uid="{22A3709C-CB42-4FAB-8A8F-421FDCAB958D}"/>
    <cellStyle name="Moneda 5" xfId="450" xr:uid="{A20DF537-BC16-48E9-AB75-B1652C4C8864}"/>
    <cellStyle name="Moneda 5 2" xfId="451" xr:uid="{ED8A4C0E-09A3-4927-8D41-C1349E207399}"/>
    <cellStyle name="Moneda 5 2 2" xfId="452" xr:uid="{567DF6B4-3429-485C-923E-4423703C185A}"/>
    <cellStyle name="Moneda 6" xfId="16" xr:uid="{45C2EBA8-5B88-4B1F-82A6-D2DBEC3BA330}"/>
    <cellStyle name="Moneda 6 2" xfId="453" xr:uid="{2BF5AE28-6F3C-4B28-B9BD-57DC76825FA0}"/>
    <cellStyle name="Moneda 6 3" xfId="454" xr:uid="{4B9AD550-90F3-44AB-91E9-1F0DDAB7B013}"/>
    <cellStyle name="Moneda 7" xfId="455" xr:uid="{1B6BAD28-B0EC-42F6-A606-59D1C9655F18}"/>
    <cellStyle name="Moneda 7 2" xfId="456" xr:uid="{2BF425AA-2A62-41DE-B9B6-B03E96DEB543}"/>
    <cellStyle name="Moneda 8" xfId="457" xr:uid="{F8348D55-EBAF-4105-868A-864D18E0B8BD}"/>
    <cellStyle name="Moneda 8 2" xfId="458" xr:uid="{C8FFED87-0D67-4ABF-BD45-17046679A7A0}"/>
    <cellStyle name="Moneda 9" xfId="459" xr:uid="{7DB23B67-E04F-4B1E-956C-878B6558A709}"/>
    <cellStyle name="Moneda0" xfId="460" xr:uid="{D2DBBE95-024E-42EE-9AD9-2F49F8AEA3AE}"/>
    <cellStyle name="Neutral 2" xfId="461" xr:uid="{4B4043E4-A8D0-42DA-A660-34EA22527433}"/>
    <cellStyle name="Nïrmal_PROINVER" xfId="462" xr:uid="{05CC4888-6DC2-45F2-BD13-03F69C055E51}"/>
    <cellStyle name="Normal" xfId="0" builtinId="0"/>
    <cellStyle name="Normal 10" xfId="463" xr:uid="{05B19F05-5ED6-497D-BE5F-05A5CB6BC9C4}"/>
    <cellStyle name="Normal 10 2" xfId="464" xr:uid="{63AE7F74-D5AA-490D-AA74-2D0B4C08EE37}"/>
    <cellStyle name="Normal 10 3" xfId="465" xr:uid="{189DF733-174F-4B6B-8798-331974F6C46D}"/>
    <cellStyle name="Normal 10 4" xfId="466" xr:uid="{194B7729-31B3-4892-B2C0-D5D138EF8869}"/>
    <cellStyle name="Normal 11" xfId="467" xr:uid="{1852367B-E148-4599-A3F9-9AF650EAAC78}"/>
    <cellStyle name="Normal 11 2" xfId="26" xr:uid="{6827B702-133B-44CD-AD79-9B547988D1A3}"/>
    <cellStyle name="Normal 11 3" xfId="468" xr:uid="{51857860-FEBB-437B-B4EA-79CD20BE0007}"/>
    <cellStyle name="Normal 11 3 2" xfId="469" xr:uid="{39176B21-2B3F-4CA8-AF04-B5A7B1419630}"/>
    <cellStyle name="Normal 11 4" xfId="470" xr:uid="{253C1D08-FB49-4C41-9257-502C925BDFC3}"/>
    <cellStyle name="Normal 11 5" xfId="471" xr:uid="{A4944FCF-5D42-4BB6-B7BD-8D7CFD233D22}"/>
    <cellStyle name="Normal 12" xfId="15" xr:uid="{DE21A887-E9D4-4352-8D6B-E352B836909A}"/>
    <cellStyle name="Normal 12 2" xfId="21" xr:uid="{1F3953FB-E48F-4357-82BE-26D0607FBA1B}"/>
    <cellStyle name="Normal 12 2 2" xfId="473" xr:uid="{8E5D3007-832F-4086-9180-1E4EECF2F5DB}"/>
    <cellStyle name="Normal 12 3" xfId="474" xr:uid="{BDEBC0E0-9C28-4E92-8B0F-5293B372C724}"/>
    <cellStyle name="Normal 12 3 2" xfId="475" xr:uid="{CC349901-FA84-4525-AAE9-D71A5215809B}"/>
    <cellStyle name="Normal 12 4" xfId="476" xr:uid="{7CDF3683-CCEF-4982-95AA-122E4E733901}"/>
    <cellStyle name="Normal 12 5" xfId="477" xr:uid="{BFD48C2A-0B87-4FB0-8128-D2816D9487C4}"/>
    <cellStyle name="Normal 12 6" xfId="472" xr:uid="{071C850B-7EE8-487D-B380-A966F679A3A5}"/>
    <cellStyle name="Normal 13" xfId="478" xr:uid="{B1F84A32-C5AB-4E97-B1CB-11033D17FEF7}"/>
    <cellStyle name="Normal 14" xfId="479" xr:uid="{85FAE029-59AC-4F92-9C05-B0529548F8F4}"/>
    <cellStyle name="Normal 14 2" xfId="480" xr:uid="{46C3168D-2EFF-4433-B776-9313827927CF}"/>
    <cellStyle name="Normal 14 3 2" xfId="481" xr:uid="{548EEDFB-FC06-4FF8-869C-FCB50269F512}"/>
    <cellStyle name="Normal 15" xfId="482" xr:uid="{EE77C72F-B46D-4568-BF04-5C08F84540AD}"/>
    <cellStyle name="Normal 15 2" xfId="483" xr:uid="{90C52C83-D2F9-40FF-9F35-6E5AED519A75}"/>
    <cellStyle name="Normal 16" xfId="484" xr:uid="{48048164-97CB-48BF-A93D-D9C31C572DEB}"/>
    <cellStyle name="Normal 16 2" xfId="485" xr:uid="{7378D0EB-00D2-4181-BDD3-A62EE0C01D38}"/>
    <cellStyle name="Normal 16 3" xfId="486" xr:uid="{670094E0-EA35-4D0B-AE47-82D9D6F67D78}"/>
    <cellStyle name="Normal 17" xfId="487" xr:uid="{F1C08826-CEF3-4C34-9469-17799D7270CD}"/>
    <cellStyle name="Normal 17 2" xfId="488" xr:uid="{544EC1EE-E755-4B54-9A0A-043B9D877840}"/>
    <cellStyle name="Normal 17 3" xfId="489" xr:uid="{60A864D4-9D20-40C4-B1BA-CAF382F41A86}"/>
    <cellStyle name="Normal 18" xfId="490" xr:uid="{72903FEA-7D3D-4245-BAE0-305B7EBCB006}"/>
    <cellStyle name="Normal 18 2" xfId="491" xr:uid="{54A3FFCA-5EC3-43A3-AFA2-B67F2D759A9A}"/>
    <cellStyle name="Normal 19" xfId="492" xr:uid="{23FE2E6F-7124-4F92-B483-2A19F2B837B0}"/>
    <cellStyle name="Normal 19 2" xfId="493" xr:uid="{13562277-C3EC-4F1C-A466-235D0B504CF0}"/>
    <cellStyle name="Normal 2" xfId="4" xr:uid="{00000000-0005-0000-0000-000005000000}"/>
    <cellStyle name="Normal 2 10" xfId="494" xr:uid="{D9917EC0-604D-4D0D-94F5-778D05F56226}"/>
    <cellStyle name="Normal 2 10 3" xfId="5" xr:uid="{00000000-0005-0000-0000-000006000000}"/>
    <cellStyle name="Normal 2 2" xfId="23" xr:uid="{EA18058F-11F5-4504-A207-77BB6944CD26}"/>
    <cellStyle name="Normal 2 2 2" xfId="496" xr:uid="{B6B39C00-76EE-4748-B242-5EE0E7E8F17F}"/>
    <cellStyle name="Normal 2 2 3" xfId="497" xr:uid="{54DEE27D-5553-43EA-8A19-1384CDDB7965}"/>
    <cellStyle name="Normal 2 2 4" xfId="498" xr:uid="{4C557A6C-1F42-4702-854B-B47A50A68E6B}"/>
    <cellStyle name="Normal 2 2 5" xfId="499" xr:uid="{A08007BA-D6CE-44D0-B7B1-7EBE15D9A6D7}"/>
    <cellStyle name="Normal 2 2 6" xfId="495" xr:uid="{5C183A0A-6052-4289-AA4C-15247627EE29}"/>
    <cellStyle name="Normal 2 2_Copia de PRESUPUESTO POR CAPITULOS MARZO-25-11-ULTIMO" xfId="500" xr:uid="{72FE4E60-3721-4172-9DF5-3646861D71F2}"/>
    <cellStyle name="Normal 2 3" xfId="501" xr:uid="{DA466E53-ED8D-4DFD-AC80-7185A9DE4918}"/>
    <cellStyle name="Normal 2 3 2" xfId="502" xr:uid="{0AC28E2C-BF87-44C7-A467-4EB7E268C596}"/>
    <cellStyle name="Normal 2 3 2 2" xfId="503" xr:uid="{7AEC81A8-99DF-44C9-92BB-BF7A9BCF94DA}"/>
    <cellStyle name="Normal 2 3 2 3" xfId="504" xr:uid="{70C1E4BB-2B21-413E-9AE2-6963701A71B0}"/>
    <cellStyle name="Normal 2 3 2 4" xfId="505" xr:uid="{B72805CE-C263-464F-9787-4D4158D5EE53}"/>
    <cellStyle name="Normal 2 3 3" xfId="506" xr:uid="{9B200BD8-CC9E-426C-B2C7-4F498D5C491A}"/>
    <cellStyle name="Normal 2 3 4" xfId="507" xr:uid="{6B49386F-13A3-4748-8CC3-F96D8347C593}"/>
    <cellStyle name="Normal 2 4" xfId="508" xr:uid="{E0F5DCAC-2E22-423C-88E9-306E415B10B3}"/>
    <cellStyle name="Normal 2 4 2" xfId="509" xr:uid="{E6BE1079-E550-46DA-A642-F4E1E49E6846}"/>
    <cellStyle name="Normal 2 5" xfId="510" xr:uid="{EE5B1CD1-5DA6-4D3C-80E7-4EB27855B828}"/>
    <cellStyle name="Normal 2 5 2" xfId="18" xr:uid="{73F0B9B3-A6E5-4176-9F56-CE1161439AA3}"/>
    <cellStyle name="Normal 2 5 2 2" xfId="511" xr:uid="{3B8B15FC-DACA-4BA7-93D0-580EDBCF0E64}"/>
    <cellStyle name="Normal 2 5 3" xfId="512" xr:uid="{A8151D10-B316-43D0-8EDD-023602A2C63E}"/>
    <cellStyle name="Normal 2 6" xfId="513" xr:uid="{A1DEF4F3-E9A3-4648-8BF9-6C2E56E698B0}"/>
    <cellStyle name="Normal 2 7" xfId="514" xr:uid="{3EE52BA2-F9D8-48B1-979C-A84F32369CAF}"/>
    <cellStyle name="Normal 2 8" xfId="515" xr:uid="{A800D407-8220-4A22-9D27-B31EB894546E}"/>
    <cellStyle name="Normal 2_01-Analisis de precios unitarios instalacion VP 22-05-09" xfId="516" xr:uid="{AFFF9CDD-E10B-43DA-AB31-E8C107424A72}"/>
    <cellStyle name="Normal 20" xfId="517" xr:uid="{F7A72E1A-92B4-4C16-92B6-9CEEDEFACACD}"/>
    <cellStyle name="Normal 20 2" xfId="518" xr:uid="{EF74E495-01DD-498D-BD80-7405A9CE6462}"/>
    <cellStyle name="Normal 20 3" xfId="519" xr:uid="{3519C389-6ACA-437B-B473-D545EB50B8F6}"/>
    <cellStyle name="Normal 21" xfId="520" xr:uid="{DB3B4BBC-D1BE-4D9E-B678-0B4C42D85D53}"/>
    <cellStyle name="Normal 22" xfId="521" xr:uid="{7D514E1A-A38B-4279-B2DF-1A9506C1BDEB}"/>
    <cellStyle name="Normal 23" xfId="19" xr:uid="{CAF18781-25EC-43C8-8D1B-C1F01A704445}"/>
    <cellStyle name="Normal 23 2" xfId="522" xr:uid="{5680BA73-67C5-410A-8FE7-520E7AF74C35}"/>
    <cellStyle name="Normal 24" xfId="523" xr:uid="{C8CDC1B5-9016-415F-9FE0-5F75BD963570}"/>
    <cellStyle name="Normal 25" xfId="28" xr:uid="{E534C89E-0D8A-4E0D-AD4D-897C33C499A5}"/>
    <cellStyle name="Normal 3" xfId="2" xr:uid="{00000000-0005-0000-0000-000007000000}"/>
    <cellStyle name="Normal 3 11" xfId="3" xr:uid="{00000000-0005-0000-0000-000008000000}"/>
    <cellStyle name="Normal 3 2" xfId="8" xr:uid="{00000000-0005-0000-0000-000009000000}"/>
    <cellStyle name="Normal 3 2 2" xfId="9" xr:uid="{00000000-0005-0000-0000-00000A000000}"/>
    <cellStyle name="Normal 3 2 2 2" xfId="524" xr:uid="{E8F476D3-59FB-40F6-8C3B-CE8E0C90D9DA}"/>
    <cellStyle name="Normal 3 2 2 3" xfId="525" xr:uid="{9D846953-4374-4EA7-B8B7-BE6527751BDE}"/>
    <cellStyle name="Normal 3 2 2 4" xfId="526" xr:uid="{94498AB2-FB56-42B7-8422-515808B40516}"/>
    <cellStyle name="Normal 3 2 3" xfId="527" xr:uid="{3B3871EC-CD5E-4F98-816E-B6DA3DA24AD5}"/>
    <cellStyle name="Normal 3 2 4" xfId="528" xr:uid="{3C5C8991-0D3A-4924-B224-137D60A01F1C}"/>
    <cellStyle name="Normal 3 2 5" xfId="529" xr:uid="{E04A396E-06B9-4517-86CC-8B72C4528935}"/>
    <cellStyle name="Normal 3 3" xfId="530" xr:uid="{E25E54BE-31D3-43A4-B26F-433B717E96E7}"/>
    <cellStyle name="Normal 3 3 2" xfId="531" xr:uid="{14D3F43E-0491-40CC-ACD2-402ACED4907F}"/>
    <cellStyle name="Normal 3 4" xfId="532" xr:uid="{77693B4C-01BC-4252-B3A6-4CADC7706481}"/>
    <cellStyle name="Normal 3 5" xfId="533" xr:uid="{DF4E5A9F-BB8B-4B51-98D5-DF5A73FDFB6C}"/>
    <cellStyle name="Normal 3 5 2" xfId="534" xr:uid="{C50B1753-DDD4-4C63-9441-6AE4A2B68C1E}"/>
    <cellStyle name="Normal 3 5 3" xfId="535" xr:uid="{BD6AAAFF-B74A-410D-B459-D066B34ECFB1}"/>
    <cellStyle name="Normal 3 6" xfId="536" xr:uid="{8FA5B02E-7A5F-4339-B47A-E7CBE20B832D}"/>
    <cellStyle name="Normal 3 7" xfId="537" xr:uid="{B4D08037-8695-41F2-AD04-0EF6F7BA6AA5}"/>
    <cellStyle name="Normal 3 8" xfId="538" xr:uid="{9ACA053E-CE67-4442-89D8-D11189453F4D}"/>
    <cellStyle name="Normal 3 9" xfId="539" xr:uid="{8AEB3EEF-6258-4562-8393-B7BEB79280F1}"/>
    <cellStyle name="Normal 4" xfId="14" xr:uid="{84803465-3D2B-4888-A6BA-8333B379ACF7}"/>
    <cellStyle name="Normal 4 2" xfId="541" xr:uid="{BDA4C633-A145-435B-9726-A91B4EA359BD}"/>
    <cellStyle name="Normal 4 2 2" xfId="542" xr:uid="{2C59599A-3207-4042-9A98-01FEB1D38772}"/>
    <cellStyle name="Normal 4 2 2 2" xfId="543" xr:uid="{62EDC0E9-3CF7-4731-8359-10B480E2488D}"/>
    <cellStyle name="Normal 4 2 3" xfId="544" xr:uid="{2FC933A1-4F98-4432-8198-50EF11B31195}"/>
    <cellStyle name="Normal 4 2_ESTADISTICA" xfId="545" xr:uid="{D2B2CCFB-7792-4916-B106-468EBC340669}"/>
    <cellStyle name="Normal 4 3" xfId="546" xr:uid="{86EA617A-0570-4C46-8776-0984506291CC}"/>
    <cellStyle name="Normal 4 3 2" xfId="547" xr:uid="{AEAA33A7-2EBF-40B8-802E-3C99838E126A}"/>
    <cellStyle name="Normal 4 3 2 2" xfId="548" xr:uid="{58EA8E51-A5A9-41D8-BA27-6573CD774DB9}"/>
    <cellStyle name="Normal 4 3 3" xfId="549" xr:uid="{7B548D97-2143-488E-8042-D6F0A2B7C020}"/>
    <cellStyle name="Normal 4 3_ESTADISTICA" xfId="550" xr:uid="{FC9FCE70-CE33-41C2-894F-D9150B21E195}"/>
    <cellStyle name="Normal 4 4" xfId="551" xr:uid="{4D97B0C7-4ACE-4535-A737-2C45657B6D5D}"/>
    <cellStyle name="Normal 4 4 2" xfId="552" xr:uid="{BF72016D-EDD7-40A1-B3CA-C84BC37929A4}"/>
    <cellStyle name="Normal 4 5" xfId="553" xr:uid="{A483E116-C9BE-40F8-9355-9402DAA838FA}"/>
    <cellStyle name="Normal 4 6" xfId="554" xr:uid="{CAC6948F-4070-4841-B744-5B6121B221B7}"/>
    <cellStyle name="Normal 4 7" xfId="555" xr:uid="{B3150571-5639-423A-99B5-EBAAD7E67D30}"/>
    <cellStyle name="Normal 4 8" xfId="540" xr:uid="{3294876F-CC06-4684-9C59-855E435B963F}"/>
    <cellStyle name="Normal 4_AMPLIACION ESTACIONES-TM-27-NOVIEMBRE-2012" xfId="556" xr:uid="{D308B59F-2F8D-4976-AFEE-CC79CC4EB5BC}"/>
    <cellStyle name="Normal 5" xfId="557" xr:uid="{BED8C93C-0E9D-4DDF-B855-CA1FD8A0819C}"/>
    <cellStyle name="Normal 5 2" xfId="558" xr:uid="{D104C3C4-77B9-4938-BEE7-91CC00DBD55E}"/>
    <cellStyle name="Normal 5 2 2" xfId="559" xr:uid="{8051BB85-0579-4A7E-9DFC-AE6D5BFE2BC8}"/>
    <cellStyle name="Normal 5 2 3" xfId="560" xr:uid="{A53AAA68-8C7E-44FF-861A-BA6730BD1541}"/>
    <cellStyle name="Normal 5 2 4" xfId="561" xr:uid="{0D9ED0C3-E0DF-4261-9A09-C4134FA91446}"/>
    <cellStyle name="Normal 5 3" xfId="562" xr:uid="{D50B53CB-4856-4D04-886C-B4216EAB8E10}"/>
    <cellStyle name="Normal 6" xfId="563" xr:uid="{7542CEB0-95F4-4098-AD5D-57538ED9F58A}"/>
    <cellStyle name="Normal 6 2" xfId="564" xr:uid="{0BF4EE12-50B6-4C51-910B-D7C1F0B529C5}"/>
    <cellStyle name="Normal 6 2 2" xfId="565" xr:uid="{CCFD90C7-6815-458A-B886-22F8D1491833}"/>
    <cellStyle name="Normal 6 3" xfId="566" xr:uid="{A64B3220-2511-4A49-A4DB-7F6646E67BE1}"/>
    <cellStyle name="Normal 6 4" xfId="567" xr:uid="{A56A5713-6D2F-44B4-9C5D-E011C11834D5}"/>
    <cellStyle name="Normal 7" xfId="568" xr:uid="{3D52AE16-5F53-471F-B412-37EF95B4BD42}"/>
    <cellStyle name="Normal 7 2" xfId="569" xr:uid="{09AFB9F7-0459-4FF9-AC0E-F7227D79881F}"/>
    <cellStyle name="Normal 7 2 2" xfId="570" xr:uid="{BC2CD0D2-72A1-4C20-8E67-3D24E1E79DDF}"/>
    <cellStyle name="Normal 7 3" xfId="571" xr:uid="{10C16604-48CC-4686-8C08-A9FCA7D438E1}"/>
    <cellStyle name="Normal 8" xfId="572" xr:uid="{2A26B5D9-BB38-4F36-8991-F59201E898E3}"/>
    <cellStyle name="Normal 8 2" xfId="573" xr:uid="{5AB86587-19AA-45CE-9EBC-D966CB22701F}"/>
    <cellStyle name="Normal 9" xfId="574" xr:uid="{6400EC3A-A445-4A67-847A-BFC3295EE452}"/>
    <cellStyle name="Normal 9 2" xfId="575" xr:uid="{7516350D-1406-46D1-8874-7D53906557AB}"/>
    <cellStyle name="Normal 9 3" xfId="576" xr:uid="{99777304-7E5F-4433-8E7C-D483C362380D}"/>
    <cellStyle name="Notas 2" xfId="577" xr:uid="{7DECA5AD-E374-479A-97BF-2E83BE16BDF7}"/>
    <cellStyle name="Notas 2 2" xfId="578" xr:uid="{B12FD451-08A2-49B6-8A71-298F796D8217}"/>
    <cellStyle name="Notas 2 2 2" xfId="579" xr:uid="{25496A98-7C4D-4087-9D87-20491D7C36EE}"/>
    <cellStyle name="Notas 2 3" xfId="580" xr:uid="{C0A9A669-1E71-42AF-A1E1-11211BD59D04}"/>
    <cellStyle name="Notas 3" xfId="581" xr:uid="{1187A8CA-2758-4BEF-BC96-934F7D29D9D8}"/>
    <cellStyle name="Notas 3 2" xfId="582" xr:uid="{971A3EF9-B7EC-4448-B498-DE1A788F69EF}"/>
    <cellStyle name="Notas 3 2 2" xfId="583" xr:uid="{147F5BC0-CDA5-4467-A1FE-373729D6F056}"/>
    <cellStyle name="Notas 3 3" xfId="584" xr:uid="{E10FB9EF-868E-4B89-9692-800D666C32AA}"/>
    <cellStyle name="Note" xfId="585" xr:uid="{80D84306-1200-4A23-8AF0-01F9419F90BF}"/>
    <cellStyle name="Note 2" xfId="586" xr:uid="{E0B066D0-C25E-4355-AB22-550036665432}"/>
    <cellStyle name="Note 2 2" xfId="587" xr:uid="{721602B2-4727-41F2-B812-EE3CBA93645C}"/>
    <cellStyle name="Note 2 2 2" xfId="588" xr:uid="{6DC3F784-15CB-42EE-B7B7-8372E4503DDB}"/>
    <cellStyle name="Note 2 3" xfId="589" xr:uid="{466D9621-E1B5-42DD-9876-9E434BD12EE6}"/>
    <cellStyle name="Note 3" xfId="590" xr:uid="{9818D7E5-EFAE-4CD6-9672-C6BF17B5CBB7}"/>
    <cellStyle name="Note 3 2" xfId="591" xr:uid="{B6DBBECF-79FA-49CE-A4F6-43332E4AFE6A}"/>
    <cellStyle name="Note 3 2 2" xfId="592" xr:uid="{A0417938-215D-4927-8A62-8F7B34D3B875}"/>
    <cellStyle name="Note 3 3" xfId="593" xr:uid="{A4B66F08-9655-44D3-810D-0174196DD9D6}"/>
    <cellStyle name="Note 4" xfId="594" xr:uid="{B764795F-750B-49C3-9E7B-25BAFDBCC8DC}"/>
    <cellStyle name="Note 4 2" xfId="595" xr:uid="{BB51FF64-EAF4-4BB9-B514-7853495D8193}"/>
    <cellStyle name="Note 5" xfId="596" xr:uid="{ABECF29D-2277-4CE2-9A47-C1301BDF300F}"/>
    <cellStyle name="Output" xfId="597" xr:uid="{A4DD6C2A-3BA1-4A88-8497-98615E70AA07}"/>
    <cellStyle name="Output 2" xfId="598" xr:uid="{99B652F9-6835-46BC-8A62-4A896B524D78}"/>
    <cellStyle name="Output 2 2" xfId="599" xr:uid="{5756AD6D-8E8B-475A-B51F-971DF2A0F845}"/>
    <cellStyle name="Output 3" xfId="600" xr:uid="{029D89E0-CFAC-49C9-BCD1-D4B6545BE75B}"/>
    <cellStyle name="Porcentaje" xfId="1" builtinId="5"/>
    <cellStyle name="Porcentaje 10" xfId="602" xr:uid="{00E24532-C144-4CD2-8B62-0904AF81F7AF}"/>
    <cellStyle name="Porcentaje 11" xfId="601" xr:uid="{63CB3859-BC73-4B2E-8C98-1B681ECB20C3}"/>
    <cellStyle name="Porcentaje 2" xfId="603" xr:uid="{657FD951-281B-4C82-97AA-AC439DE88463}"/>
    <cellStyle name="Porcentaje 2 2" xfId="604" xr:uid="{7574000C-9C0D-4CBC-9DB6-7C14B4D2B52A}"/>
    <cellStyle name="Porcentaje 2 3" xfId="605" xr:uid="{D4650D1F-C88E-4232-B8ED-B36EBE540022}"/>
    <cellStyle name="Porcentaje 2 4" xfId="606" xr:uid="{5CDE690A-3706-49D2-9776-BC1B0AE38C4F}"/>
    <cellStyle name="Porcentaje 3" xfId="20" xr:uid="{C88C96F1-F5AA-42AD-B2E5-DA6756D95171}"/>
    <cellStyle name="Porcentaje 3 2" xfId="607" xr:uid="{1B6BCF12-6014-40AB-B465-145908E08590}"/>
    <cellStyle name="Porcentaje 3 3" xfId="608" xr:uid="{25EFC90E-919E-43D1-8CA3-6D3519883CD5}"/>
    <cellStyle name="Porcentaje 3 3 2" xfId="609" xr:uid="{A7410DE6-552A-4585-9332-0E0F21DE3E0B}"/>
    <cellStyle name="Porcentaje 3 4" xfId="610" xr:uid="{62C18805-BB50-4856-B86B-35EBCE214BE7}"/>
    <cellStyle name="Porcentaje 4" xfId="611" xr:uid="{E2E98E45-8FFC-4D52-AC61-51339F2F9D85}"/>
    <cellStyle name="Porcentaje 4 2" xfId="612" xr:uid="{98428B64-B2E7-4E64-B197-99D5D0E4523C}"/>
    <cellStyle name="Porcentaje 4 2 2" xfId="613" xr:uid="{3638C40F-05A1-4DA7-80F3-E46C41936616}"/>
    <cellStyle name="Porcentaje 4 3" xfId="614" xr:uid="{CE9434E5-5F95-4484-AC72-ED6E505A760C}"/>
    <cellStyle name="Porcentaje 4 4" xfId="615" xr:uid="{B928786B-175A-4C6C-887C-26380BF77F8C}"/>
    <cellStyle name="Porcentaje 5" xfId="616" xr:uid="{2412161E-D878-424C-A1EB-0DC7A61794A4}"/>
    <cellStyle name="Porcentaje 6" xfId="617" xr:uid="{40E20080-3F19-42C0-A3F2-1A4233FE323F}"/>
    <cellStyle name="Porcentaje 7" xfId="17" xr:uid="{182014A9-CF72-4BEC-8ECC-997FA4BD2092}"/>
    <cellStyle name="Porcentaje 8" xfId="618" xr:uid="{14BFA9F6-D012-4ED0-BD2A-B7A81172E2AE}"/>
    <cellStyle name="Porcentaje 9" xfId="619" xr:uid="{23092739-F3B2-45F9-AB44-BBC555D5F223}"/>
    <cellStyle name="Porcentual 2" xfId="620" xr:uid="{97240E47-147F-40FF-9C5C-8457D9996BCA}"/>
    <cellStyle name="Porcentual 2 2" xfId="621" xr:uid="{4A04E11A-083D-40C1-8682-9B92CF3B858A}"/>
    <cellStyle name="Porcentual 2 2 2 2" xfId="622" xr:uid="{7F5F1D0F-E013-45C3-831C-57095349BA93}"/>
    <cellStyle name="Porcentual 2 3" xfId="623" xr:uid="{F912DE1E-72B6-4BA6-BC53-B6609C15542C}"/>
    <cellStyle name="Porcentual 2 4" xfId="624" xr:uid="{385BE6FA-C479-4D18-99B5-777ECDAE4683}"/>
    <cellStyle name="Porcentual 2 5" xfId="625" xr:uid="{8EBE0A23-6E6B-45F7-8065-8552AA5E3AF3}"/>
    <cellStyle name="Porcentual 2 5 2" xfId="626" xr:uid="{B3320180-3D03-4933-B706-A151F9EFD7FF}"/>
    <cellStyle name="Porcentual 2 5 3" xfId="627" xr:uid="{E7F153C6-11CA-43F8-9AF0-C92216A82372}"/>
    <cellStyle name="Porcentual 2_Libro2" xfId="628" xr:uid="{798E3067-621D-466F-B3CD-DD7B9636BF3A}"/>
    <cellStyle name="Porcentual 3" xfId="629" xr:uid="{A59B6DA5-C1C2-4989-A00B-51C2F46E3A99}"/>
    <cellStyle name="Porcentual 3 2" xfId="630" xr:uid="{5971AF43-F86B-4FD6-9C37-A2D0B05BEE73}"/>
    <cellStyle name="Porcentual 4" xfId="631" xr:uid="{6EE7F0F2-4279-412D-9B4E-996236ACF2FE}"/>
    <cellStyle name="Porcentual 5" xfId="632" xr:uid="{E0BA3E35-4A21-4E37-BDA9-DF458F64932C}"/>
    <cellStyle name="Porcentual 6" xfId="633" xr:uid="{D5B00015-BBFF-4012-912F-214A0C5E071F}"/>
    <cellStyle name="Porcentual 7" xfId="634" xr:uid="{515F992E-376B-4F2F-95B4-36F07135ACD3}"/>
    <cellStyle name="Porcentual 7 2" xfId="635" xr:uid="{DF8D7FF3-3FDE-49AB-8E41-51D8B3D58680}"/>
    <cellStyle name="Porcentual_AIU 2008 ULTIMO STED" xfId="636" xr:uid="{988F6467-FBBD-412B-8EB2-1392237A3E9E}"/>
    <cellStyle name="Punto0" xfId="637" xr:uid="{CAF864B9-0A37-4E5B-A8E0-89C46AA6993C}"/>
    <cellStyle name="resaltado" xfId="638" xr:uid="{95C58313-25E0-4F0B-96A3-F232ABAB2454}"/>
    <cellStyle name="Salida 2" xfId="639" xr:uid="{ABC5F75D-563C-4918-BB71-90F169BF4DB7}"/>
    <cellStyle name="Salida 2 2" xfId="640" xr:uid="{6C9C8907-D7BB-4B00-8A91-170F37B0535D}"/>
    <cellStyle name="Salida 2 2 2" xfId="641" xr:uid="{7620D364-A117-464A-9782-198CE08253EC}"/>
    <cellStyle name="Salida 2 3" xfId="642" xr:uid="{29D995A9-5815-4181-866C-48EEA461C30D}"/>
    <cellStyle name="Standard_PLAN_EF" xfId="643" xr:uid="{04D0B379-5C5B-46A5-ABCC-FC034033AF69}"/>
    <cellStyle name="Text" xfId="644" xr:uid="{6AC0A64A-85DF-4447-B124-B89410FBA721}"/>
    <cellStyle name="Texto de advertencia 2" xfId="645" xr:uid="{3ED2AD14-96DB-40A8-A2C4-396560BCCE0C}"/>
    <cellStyle name="Texto explicativo 2" xfId="646" xr:uid="{F4B61578-20AE-4F11-B7EA-07FAD808FA95}"/>
    <cellStyle name="Title" xfId="647" xr:uid="{0B30629E-4EAB-410A-B270-300E85120FE2}"/>
    <cellStyle name="Título 1 2" xfId="648" xr:uid="{F4A24C3B-3827-4A25-857B-6DD9DE587EF5}"/>
    <cellStyle name="Título 2 2" xfId="649" xr:uid="{1B59F80C-5598-467F-B619-98D9FF80001A}"/>
    <cellStyle name="Título 3 2" xfId="650" xr:uid="{3B62973E-6CA8-4858-B66B-6631035ECAF6}"/>
    <cellStyle name="Título 4" xfId="651" xr:uid="{D0A5D942-C48B-44FF-AFB4-DF37FDE878A6}"/>
    <cellStyle name="Título de hoja" xfId="652" xr:uid="{1745D93A-AF7E-4C2B-AB7F-4624D48AB874}"/>
    <cellStyle name="Total 2" xfId="653" xr:uid="{9C9BB8B9-D771-4514-AD92-2923E33506D6}"/>
    <cellStyle name="Total 2 2" xfId="654" xr:uid="{F8960324-A27F-4E1B-9892-2D333A2FD001}"/>
    <cellStyle name="Total 2 2 2" xfId="655" xr:uid="{859FCFE2-B8D1-44AF-A98B-041954784A31}"/>
    <cellStyle name="Total 2 3" xfId="656" xr:uid="{75730EEC-456C-4039-ACF2-5F46D5113032}"/>
    <cellStyle name="Warning Text" xfId="657" xr:uid="{01879C61-9217-47B7-A04B-BFC68C109184}"/>
    <cellStyle name="ДАТА" xfId="658" xr:uid="{A43CC701-6B5A-4FAC-A597-1FF57C30821D}"/>
    <cellStyle name="ДЕНЕЖНЫЙ_BOPENGC" xfId="659" xr:uid="{EDF52BDC-5B10-4A47-AF62-903FC1437E30}"/>
    <cellStyle name="ЗАГОЛОВОК1" xfId="660" xr:uid="{07D2C6B0-499E-4411-A73D-30D3D3F9D996}"/>
    <cellStyle name="ЗАГОЛОВОК2" xfId="661" xr:uid="{577B5B86-BE0A-49BA-986F-3B9F978189BC}"/>
    <cellStyle name="ИТОГОВЫЙ" xfId="662" xr:uid="{3A9F158E-68DD-43AF-83DF-30703DFDCEA6}"/>
    <cellStyle name="Обычный_BOPENGC" xfId="663" xr:uid="{E19C5B96-09E5-4B93-B895-6D34E985F666}"/>
    <cellStyle name="ПРОЦЕНТНЫЙ_BOPENGC" xfId="664" xr:uid="{8D62F113-77D8-4C8D-AE5F-01CD381CCC5C}"/>
    <cellStyle name="ТЕКСТ" xfId="665" xr:uid="{F700471D-46EE-4414-9C10-725555079925}"/>
    <cellStyle name="ФИКСИРОВАННЫЙ" xfId="666" xr:uid="{3BFE6134-5DCC-433F-9EAF-7282D6D16DD4}"/>
    <cellStyle name="ФИНАНСОВЫЙ_BOPENGC" xfId="667" xr:uid="{6FF1E4DC-A743-4525-9726-8B9C0D574E7B}"/>
  </cellStyles>
  <dxfs count="0"/>
  <tableStyles count="0" defaultTableStyle="TableStyleMedium2" defaultPivotStyle="PivotStyleLight16"/>
  <colors>
    <mruColors>
      <color rgb="FF99FF66"/>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haredStrings" Target="sharedString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EBASTIAN\Desktop\Nueva%20carpeta\Proyecto%20Riosucio\Componente%20Presupuesto\Ajuste%20riosucio%20%20septiembre%202023\Fase%202%20Final\1.%20PRESUPUESTO%20RIOSUCIO%20FASE%202%20SEPT%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EBASTIAN\Desktop\Nueva%20carpeta\Proyecto%20Riosucio\Componente%20Presupuesto\Presupuesto%20Final\PRESUPUESTO%20RIOSUCIO%2027-07-2023%20FASE%201%20VF.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Sebastian\ALCALDIA%20DE%20MANIZALES\Base%20de%20Datos%20Crystal%202024.xls" TargetMode="External"/><Relationship Id="rId1" Type="http://schemas.openxmlformats.org/officeDocument/2006/relationships/externalLinkPath" Target="/Sebastian/ALCALDIA%20DE%20MANIZALES/Base%20de%20Datos%20Crystal%202024.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D:\Sebastian\Alcald&#237;a%20de%20Manizales\Base%20de%20Datos%20Crystal%202024.xls" TargetMode="External"/><Relationship Id="rId1" Type="http://schemas.openxmlformats.org/officeDocument/2006/relationships/externalLinkPath" Target="/Sebastian/Alcald&#237;a%20de%20Manizales/Base%20de%20Datos%20Crystal%20202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SEBASTIAN\Desktop\Alcald&#237;a%20de%20Manizales\Base%20de%20Datos%20Crystal%202024.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D:\Sebastian\ALCALDIA%20DE%20MANIZALES\AGUAS%20FINALES%20FEBRERO%202024.xls" TargetMode="External"/><Relationship Id="rId1" Type="http://schemas.openxmlformats.org/officeDocument/2006/relationships/externalLinkPath" Target="/Sebastian/ALCALDIA%20DE%20MANIZALES/AGUAS%20FINALES%20FEBRERO%202024.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outlook.office.com/owa/wopi/files/a67dcc86-a9b3-4621-b302-ed47488484da@manizales.gov.co/AAMkAGE2N2RjYzg2LWE5YjMtNDYyMS1iMzAyLWVkNDc0ODg0ODRkYQBGAAAAAACykj6CiWv.TYpSJZjd6TikBwD.DEajQ7KgRZRXEPypdELBAAAAAAEMAAD.DEajQ7KgRZRXEPypdELBAAAIsLchAAABEgAQAAhOCAwqaexEkqYeud2XlWA=_mHSW1GA93AgBAQAAAAA=/WOPIServiceId_FP_EXCHANGE_ORGID/WOPIUserId_5bb48063-3d63-4395-aeae-44e1ff74fed1/Users/Hp%20Laptop/Desktop/ADM/Base%20de%20Datos%20Crystal%20Feb%202024.xls?7A059BFC" TargetMode="External"/><Relationship Id="rId1" Type="http://schemas.openxmlformats.org/officeDocument/2006/relationships/externalLinkPath" Target="file:///\\7A059BFC\Base%20de%20Datos%20Crystal%20Feb%202024.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usuario\Documents\SECRETARIA%20DE%20OBRAS%20PUBLICAS%20MZLES\PRESUPUESTOS\2.%20UNIDAD%20DEPORTIVA%20PALOGRANDE\PPTO%20UNIDAD%20DEPORTIVA%20CUBIERTA%20Y%20CANCHAS%20mod%20jjz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C ESTRUCTURAL-ARQUITECTONICO"/>
      <sheetName val="M.C. HIDROSANITARIAS"/>
      <sheetName val="M.C ELÉCTRICAS"/>
      <sheetName val="M.C URBANISMO"/>
      <sheetName val="APU"/>
      <sheetName val="INSUMOS"/>
      <sheetName val="Analisis Factor Prestacional"/>
      <sheetName val="Analisis Mano de Obra"/>
      <sheetName val="CRONOGRAMA"/>
      <sheetName val="FLUJO DE CAJA"/>
      <sheetName val=" AIU"/>
      <sheetName val="AMBIENTAL"/>
      <sheetName val="FACTOR MULTIPLICADOR"/>
      <sheetName val="INTERVENTORIA"/>
    </sheetNames>
    <sheetDataSet>
      <sheetData sheetId="0"/>
      <sheetData sheetId="1"/>
      <sheetData sheetId="2"/>
      <sheetData sheetId="3"/>
      <sheetData sheetId="4"/>
      <sheetData sheetId="5"/>
      <sheetData sheetId="6">
        <row r="14">
          <cell r="A14" t="str">
            <v>ACERO 60.000 PSI (INCLUYE ALAMBRE NEGRO Y FIGURACIÓN )</v>
          </cell>
        </row>
        <row r="15">
          <cell r="A15" t="str">
            <v>CONCRETO 2000 PSI - 14 MPA</v>
          </cell>
        </row>
        <row r="16">
          <cell r="A16" t="str">
            <v>CONCRETO 2500 psi - 17.5 Mpa</v>
          </cell>
        </row>
        <row r="17">
          <cell r="A17" t="str">
            <v>CONCRETO 3000 psi - 21 Mpa</v>
          </cell>
        </row>
        <row r="18">
          <cell r="A18" t="str">
            <v>CONCRETO 4000 psi - 28 Mpa</v>
          </cell>
        </row>
        <row r="19">
          <cell r="A19" t="str">
            <v>MORTERO 1:4</v>
          </cell>
        </row>
        <row r="20">
          <cell r="A20" t="str">
            <v>AYUDANTE AA (ALBAÑILERIA)</v>
          </cell>
        </row>
        <row r="21">
          <cell r="A21" t="str">
            <v>CUADRILLA AA TIPO 1 (1 OFICIAL + 1 AYUDANTE) (Albañileria)</v>
          </cell>
        </row>
        <row r="22">
          <cell r="A22" t="str">
            <v>CUADRILLA AA TIPO 2 (1 OFICIAL + 2 AYUDANTE) (Albañileria)</v>
          </cell>
        </row>
        <row r="23">
          <cell r="A23" t="str">
            <v>CUADRILLA AA TIPO 3 (1 OFICIAL + 3 AYUDANTE) (Albañileria)</v>
          </cell>
        </row>
        <row r="24">
          <cell r="A24" t="str">
            <v>CUADRILLA AA TIPO 4 (1 OFICIAL + 4 AYUDANTE) (Albañileria)</v>
          </cell>
        </row>
        <row r="25">
          <cell r="A25" t="str">
            <v>CUADRILLA AA TIPO 5 (1 OFICIAL + 5 AYUDANTE) (Albañileria)</v>
          </cell>
        </row>
        <row r="26">
          <cell r="A26" t="str">
            <v>CUADRILLA AA TIPO 6 (1 OFICIAL + 6 AYUDANTE) (Albañileria)</v>
          </cell>
        </row>
        <row r="27">
          <cell r="A27" t="str">
            <v>CUADRILLA BB TIPO 1 (1 OFICIAL + 1 AYUDANTE) (Instalaciones)</v>
          </cell>
        </row>
        <row r="28">
          <cell r="A28" t="str">
            <v>CUADRILLA BB TIPO 2 (1 OFICIAL + 2 AYUDANTE) (Instalaciones)</v>
          </cell>
        </row>
        <row r="29">
          <cell r="A29" t="str">
            <v>CUADRILLA BB TIPO 3 (1 OFICIAL + 3 AYUDANTE) (Instalaciones)</v>
          </cell>
        </row>
        <row r="30">
          <cell r="A30" t="str">
            <v>CUADRILLA BB TIPO 4 (1 OFICIAL + 4 AYUDANTE) (Instalaciones)</v>
          </cell>
        </row>
        <row r="31">
          <cell r="A31" t="str">
            <v>CUADRILLA BB TIPO 5 (1 OFICIAL + 5 AYUDANTE) (Instalaciones)</v>
          </cell>
        </row>
        <row r="32">
          <cell r="A32" t="str">
            <v>CUADRILLA BB TIPO 6 (1 OFICIAL + 6 AYUDANTE) (Instalaciones)</v>
          </cell>
        </row>
        <row r="33">
          <cell r="A33" t="str">
            <v>CUADRILLA CC TIPO 1 (1 OFICIAL + 1 AYUDANTE) (Pintura)</v>
          </cell>
        </row>
        <row r="34">
          <cell r="A34" t="str">
            <v>CUADRILLA CC TIPO 2 (1 OFICIAL + 2 AYUDANTE) (Pintura)</v>
          </cell>
        </row>
        <row r="35">
          <cell r="A35" t="str">
            <v>CUADRILLA DD TIPO 2 (1 OFICIAL + 2 AYUDANTE) (Carpinteria)</v>
          </cell>
        </row>
        <row r="36">
          <cell r="A36" t="str">
            <v>CUADRILLA DD TIPO 3 (1 OFICIAL + 3 AYUDANTE) (Carpinteria)</v>
          </cell>
        </row>
        <row r="37">
          <cell r="A37" t="str">
            <v>CUADRILLA FF TIPO 1 (1 OFICIAL + 1 AYUDANTE) (ELECTRICAS)</v>
          </cell>
        </row>
        <row r="38">
          <cell r="A38" t="str">
            <v>CUADRILLA FF TIPO 2 (1 OFICIAL + 2 AYUDANTE) (Electricas)</v>
          </cell>
        </row>
        <row r="39">
          <cell r="A39" t="str">
            <v>CUADRILLA FF TIPO 3 (1 OFICIAL + 3 AYUDANTE) (Electricas)</v>
          </cell>
        </row>
        <row r="40">
          <cell r="A40" t="str">
            <v>CUADRILLA GG TIPO 5 (1 OFICIAL + 5 AYUDANTE) (Alumbrado Publico)</v>
          </cell>
        </row>
        <row r="41">
          <cell r="A41" t="str">
            <v>CUADRILLA HH (1 SOLDADOR + 1 AYUDANTE)</v>
          </cell>
        </row>
        <row r="42">
          <cell r="A42" t="str">
            <v>MANO DE OBRA REDES DE GAS</v>
          </cell>
        </row>
        <row r="43">
          <cell r="A43" t="str">
            <v>ALLANADORA MECANICA CON CUCHILLAS</v>
          </cell>
        </row>
        <row r="44">
          <cell r="A44" t="str">
            <v>ANDAMIO COLGANTE</v>
          </cell>
        </row>
        <row r="45">
          <cell r="A45" t="str">
            <v>ANDAMIO METALICO CERTIFICADO, INCLUYE ESCALERILLA CON BARANDAS Y PLATAFORMAS DE TRABAJO</v>
          </cell>
        </row>
        <row r="46">
          <cell r="A46" t="str">
            <v>BRILLADORA</v>
          </cell>
        </row>
        <row r="47">
          <cell r="A47" t="str">
            <v>CANGURO</v>
          </cell>
        </row>
        <row r="48">
          <cell r="A48" t="str">
            <v xml:space="preserve">CERCHA METALICA L=3 M. </v>
          </cell>
        </row>
        <row r="49">
          <cell r="A49" t="str">
            <v>COMPRESOR</v>
          </cell>
        </row>
        <row r="50">
          <cell r="A50" t="str">
            <v>CORTADORA CON DISCO DIAMANTADO (INCLUYE OPERARIO)</v>
          </cell>
        </row>
        <row r="51">
          <cell r="A51" t="str">
            <v>CORTADORA DE CONCRETO</v>
          </cell>
        </row>
        <row r="52">
          <cell r="A52" t="str">
            <v>DESTRONCADORA DE PISOS 10HP</v>
          </cell>
        </row>
        <row r="53">
          <cell r="A53" t="str">
            <v>ENSAYO DE DENSIDAD EN CAMPO</v>
          </cell>
        </row>
        <row r="54">
          <cell r="A54" t="str">
            <v>EQUIPO DE SOLDADURA</v>
          </cell>
        </row>
        <row r="55">
          <cell r="A55" t="str">
            <v>EQUIPO DE TRANSPORTE</v>
          </cell>
        </row>
        <row r="56">
          <cell r="A56" t="str">
            <v>EQUIPO HIDROLAVADORA</v>
          </cell>
        </row>
        <row r="57">
          <cell r="A57" t="str">
            <v>EQUIPO MANEJO DE AGUAS DIFERENTE A AGUAS RESIDUALES</v>
          </cell>
        </row>
        <row r="58">
          <cell r="A58" t="str">
            <v>EQUIPOS-HERRAMIENTA /PRUEBA HIDROSTATICA</v>
          </cell>
        </row>
        <row r="59">
          <cell r="A59" t="str">
            <v xml:space="preserve">FORMALETA BORDE VIGAS AEREAS INCLUYE PARAL </v>
          </cell>
        </row>
        <row r="60">
          <cell r="A60" t="str">
            <v>FORMALETA METALICA - CARA DE CONTACTO</v>
          </cell>
        </row>
        <row r="61">
          <cell r="A61" t="str">
            <v>FORMALETA METALICA PARA CAISSONS</v>
          </cell>
        </row>
        <row r="62">
          <cell r="A62" t="str">
            <v>FORMALETA METALICA PARA CAMARA CIRCULAR</v>
          </cell>
        </row>
        <row r="63">
          <cell r="A63" t="str">
            <v>FORMALETA PARA BASE DE CONCRETO</v>
          </cell>
        </row>
        <row r="64">
          <cell r="A64" t="str">
            <v>FORMALETA SARDINEL DESDE 0.20 HASTA 0.60 M. DE ALTURA POR 2.00 M. DE LONGITUD</v>
          </cell>
        </row>
        <row r="65">
          <cell r="A65" t="str">
            <v xml:space="preserve">FORMALETA TABLEMAC 4MM SUPER T O EQUIVALENTE </v>
          </cell>
        </row>
        <row r="66">
          <cell r="A66" t="str">
            <v>GRUA CON BRAZO HIDRAULICO</v>
          </cell>
        </row>
        <row r="67">
          <cell r="A67" t="str">
            <v>MEZCLADORA A GASOLINA 1 SACO</v>
          </cell>
        </row>
        <row r="68">
          <cell r="A68" t="str">
            <v>MORDAZA METALICA</v>
          </cell>
        </row>
        <row r="69">
          <cell r="A69" t="str">
            <v>MOTOBOMBA DE 2" A GASOLINA</v>
          </cell>
        </row>
        <row r="70">
          <cell r="A70" t="str">
            <v>PARAL LARGO 2.00 A 3.50 M</v>
          </cell>
        </row>
        <row r="71">
          <cell r="A71" t="str">
            <v>PLUMA  GRUA 250KG CON BALDE</v>
          </cell>
        </row>
        <row r="72">
          <cell r="A72" t="str">
            <v>PULIDORA PISOS</v>
          </cell>
        </row>
        <row r="73">
          <cell r="A73" t="str">
            <v>RANA COMPACTADORA (INCLUYE COMBUSTIBLE)</v>
          </cell>
        </row>
        <row r="74">
          <cell r="A74" t="str">
            <v>REGLA VIBRATORIA</v>
          </cell>
        </row>
        <row r="75">
          <cell r="A75" t="str">
            <v>RETROEXCAVADORA SOBRE ORUGAS</v>
          </cell>
        </row>
        <row r="76">
          <cell r="A76" t="str">
            <v>TABLERO  1.40 X 0,70</v>
          </cell>
        </row>
        <row r="77">
          <cell r="A77" t="str">
            <v>TALADRO ROTO PERCUTOR</v>
          </cell>
        </row>
        <row r="78">
          <cell r="A78" t="str">
            <v>VIBRADOR A GASOLINA</v>
          </cell>
        </row>
        <row r="79">
          <cell r="A79" t="str">
            <v>VIBROCOMPACTADOR TIPO RANA</v>
          </cell>
        </row>
        <row r="80">
          <cell r="A80" t="str">
            <v>VOLQUETA  6M3 (CARGUE A MANO)</v>
          </cell>
        </row>
        <row r="81">
          <cell r="A81" t="str">
            <v>VOLQUETA  6M3 (CARGUE MECÁNICO)</v>
          </cell>
        </row>
        <row r="82">
          <cell r="A82" t="str">
            <v>EQUIPO BASICO (HERRAMIENTA MENOR)</v>
          </cell>
        </row>
        <row r="83">
          <cell r="A83" t="str">
            <v>ABRAZADERA  METALICA DOBLE ALA TUBO EMT 3/4"</v>
          </cell>
        </row>
        <row r="84">
          <cell r="A84" t="str">
            <v>ABRAZADERA EN ACERO</v>
          </cell>
        </row>
        <row r="85">
          <cell r="A85" t="str">
            <v>ACARREO INTERNO</v>
          </cell>
        </row>
        <row r="86">
          <cell r="A86" t="str">
            <v>ACCESORIOS CPVC  2" ( CODO , UNIÓN Y TAPÓN )</v>
          </cell>
        </row>
        <row r="87">
          <cell r="A87" t="str">
            <v>ACCESORIOS DE CONEXION POR ENCIMA PARA SANITARIO TIPO INSTITUCIONAL ELONGADO TIPO TOTO REF. TCDS O SIMILAR</v>
          </cell>
        </row>
        <row r="88">
          <cell r="A88" t="str">
            <v>ACCESORIOS DE FIJACION</v>
          </cell>
        </row>
        <row r="89">
          <cell r="A89" t="str">
            <v>ACCESORIOS FIJACION TUBERIA EMT 1" (ABRAZADERA, ALAMBRE)</v>
          </cell>
        </row>
        <row r="90">
          <cell r="A90" t="str">
            <v>ACCESORIOS FIJACION TUBERIA EMT 3/4" (ABRAZADERA, ALAMBRE)</v>
          </cell>
        </row>
        <row r="91">
          <cell r="A91" t="str">
            <v>ACCESORIOS GENERALES DE INSTALACIÓN LAVAMANOS</v>
          </cell>
        </row>
        <row r="92">
          <cell r="A92" t="str">
            <v>ACCESORIOS PARA CONECTAR VÁLVULA ORINAL MEDIANO TIPO DOCOL REF. 4 AA TCDO1 O SIMILAR</v>
          </cell>
        </row>
        <row r="93">
          <cell r="A93" t="str">
            <v>ACCESORIOS PVC-P  1 1/2"  ( CODO , UNIÓN Y TAPÓN )</v>
          </cell>
        </row>
        <row r="94">
          <cell r="A94" t="str">
            <v>ACCESORIOS PVC-P  1 1/4" ( CODO , UNIÓN Y TAPÓN )</v>
          </cell>
        </row>
        <row r="95">
          <cell r="A95" t="str">
            <v>ACCESORIOS PVC-P  1" ( CODO, UNIÓN Y TAPÓN )</v>
          </cell>
        </row>
        <row r="96">
          <cell r="A96" t="str">
            <v>ACCESORIOS PVC-P  1/2" ( CODO , UNIÓN Y TAPÓN )</v>
          </cell>
        </row>
        <row r="97">
          <cell r="A97" t="str">
            <v>ACCESORIOS PVC-P  2 1/2" ( CODO , UNIÓN Y TAPÓN )</v>
          </cell>
        </row>
        <row r="98">
          <cell r="A98" t="str">
            <v>ACCESORIOS PVC-P  2" ( CODO , UNIÓN Y TAPÓN )</v>
          </cell>
        </row>
        <row r="99">
          <cell r="A99" t="str">
            <v>ACCESORIOS PVC-P  3" ( CODO , UNIÓN Y TAPÓN )</v>
          </cell>
        </row>
        <row r="100">
          <cell r="A100" t="str">
            <v>ACCESORIOS PVC-P  3/4" ( CODO , UNIÓN Y TAPÓN )</v>
          </cell>
        </row>
        <row r="101">
          <cell r="A101" t="str">
            <v>ACCESORIOS TUBERIA EMT 1" (UNION, ADAPTADOR, CURVA)</v>
          </cell>
        </row>
        <row r="102">
          <cell r="A102" t="str">
            <v>ACCESORIOS TUBERIA EMT 3/4" (UNION Y CURVA)</v>
          </cell>
        </row>
        <row r="103">
          <cell r="A103" t="str">
            <v>ACCESORIOS TUBERIA IMC Ó RIDGID 3" (UNION, ADAPTADOR, CURVA)</v>
          </cell>
        </row>
        <row r="104">
          <cell r="A104" t="str">
            <v>ACERO 60.000 PSI</v>
          </cell>
        </row>
        <row r="105">
          <cell r="A105" t="str">
            <v>ACERO DE REFUERZO FY = 60.000 PSI = 420 MPA</v>
          </cell>
        </row>
        <row r="106">
          <cell r="A106" t="str">
            <v>ÁCIDO OXÁLICO</v>
          </cell>
        </row>
        <row r="107">
          <cell r="A107" t="str">
            <v>ACONDICIONADOR NOVAFORT  TARRO 500 GRS. O SIMILAR.</v>
          </cell>
        </row>
        <row r="108">
          <cell r="A108" t="str">
            <v>ADAPTADOR  TUBO PVC DE 2"</v>
          </cell>
        </row>
        <row r="109">
          <cell r="A109" t="str">
            <v>ADAPTADOR DE LIMPIEZA PVC  - 4"</v>
          </cell>
        </row>
        <row r="110">
          <cell r="A110" t="str">
            <v>ADAPTADOR HEMBRA 1/2" PEALPE</v>
          </cell>
        </row>
        <row r="111">
          <cell r="A111" t="str">
            <v>ADAPTADOR HEMBRA DE COBRE 1/2"</v>
          </cell>
        </row>
        <row r="112">
          <cell r="A112" t="str">
            <v>ADAPTADOR MACHO 1/2"</v>
          </cell>
        </row>
        <row r="113">
          <cell r="A113" t="str">
            <v>ADAPTADOR MACHO 1/2" PEALPE</v>
          </cell>
        </row>
        <row r="114">
          <cell r="A114" t="str">
            <v>ADAPTADOR MACHO 2"</v>
          </cell>
        </row>
        <row r="115">
          <cell r="A115" t="str">
            <v>ADAPTADOR MACHO 4"</v>
          </cell>
        </row>
        <row r="116">
          <cell r="A116" t="str">
            <v>ADAPTADOR MACHO 6"</v>
          </cell>
        </row>
        <row r="117">
          <cell r="A117" t="str">
            <v>ADAPTADOR MACHO DE COBRE 1/2"</v>
          </cell>
        </row>
        <row r="118">
          <cell r="A118" t="str">
            <v>ADAPTADOR MACHO PRESION PVC - 1 1/4"</v>
          </cell>
        </row>
        <row r="119">
          <cell r="A119" t="str">
            <v>ADAPTADOR MACHO PRESION PVC - 1/2</v>
          </cell>
        </row>
        <row r="120">
          <cell r="A120" t="str">
            <v>ADAPTADOR TERMINAL PVC 1"</v>
          </cell>
        </row>
        <row r="121">
          <cell r="A121" t="str">
            <v>ADAPTADOR TERMINAL PVC 3/4"</v>
          </cell>
        </row>
        <row r="122">
          <cell r="A122" t="str">
            <v>ADITIVO PARA CURAR EL CONCRETO</v>
          </cell>
        </row>
        <row r="123">
          <cell r="A123" t="str">
            <v xml:space="preserve">ADOQUIN DE CONCRETO (8*10*20) </v>
          </cell>
        </row>
        <row r="124">
          <cell r="A124" t="str">
            <v>AFIRMADO NORMA INVIAS</v>
          </cell>
        </row>
        <row r="125">
          <cell r="A125" t="str">
            <v>AGUA LITRO</v>
          </cell>
        </row>
        <row r="126">
          <cell r="A126" t="str">
            <v>AGUA M3</v>
          </cell>
        </row>
        <row r="127">
          <cell r="A127" t="str">
            <v>ALAMBRE  12AWG HFFR LS 600V 75º CT</v>
          </cell>
        </row>
        <row r="128">
          <cell r="A128" t="str">
            <v>ALAMBRE 2 AWG HFFR LS 600V 75º CT</v>
          </cell>
        </row>
        <row r="129">
          <cell r="A129" t="str">
            <v>ALAMBRE 8 AWG HFFR LS 600V 75ºCT</v>
          </cell>
        </row>
        <row r="130">
          <cell r="A130" t="str">
            <v xml:space="preserve">ALAMBRE COBRE DESNUDO Nº 10 AWG  </v>
          </cell>
        </row>
        <row r="131">
          <cell r="A131" t="str">
            <v>ALAMBRE COBRE DESNUDO Nº 12 AWG</v>
          </cell>
        </row>
        <row r="132">
          <cell r="A132" t="str">
            <v>ALAMBRE COBRE Nº 10 THHN  AWG</v>
          </cell>
        </row>
        <row r="133">
          <cell r="A133" t="str">
            <v>ALAMBRE COBRE Nº 12 THHN  AWG</v>
          </cell>
        </row>
        <row r="134">
          <cell r="A134" t="str">
            <v>ALAMBRE DE PUA X 350 MTS CL 12</v>
          </cell>
        </row>
        <row r="135">
          <cell r="A135" t="str">
            <v>ALAMBRE NEGRO NO. 18</v>
          </cell>
        </row>
        <row r="136">
          <cell r="A136" t="str">
            <v>ALAMBRÓN DE ALUMINIO 8MM</v>
          </cell>
        </row>
        <row r="137">
          <cell r="A137" t="str">
            <v>ALFALISTO BLANCO O SIMILAR</v>
          </cell>
        </row>
        <row r="138">
          <cell r="A138" t="str">
            <v>ANCLAJE PARA TUBERÍA DE 1" INCLUYE CHAZO, ABRAZADERA Y TORNILLO</v>
          </cell>
        </row>
        <row r="139">
          <cell r="A139" t="str">
            <v>ANCLAJE PARA TUBERÍA DE 1/2" INCLUYE CHAZO, ABRAZADERA Y TORNILLO</v>
          </cell>
        </row>
        <row r="140">
          <cell r="A140" t="str">
            <v>ANCLAJE PARA TUBERÍA DE 3/4" INCLUYE CHAZO, ABRAZADERA Y TORNILLO</v>
          </cell>
        </row>
        <row r="141">
          <cell r="A141" t="str">
            <v>ANCLAJE SILLA</v>
          </cell>
        </row>
        <row r="142">
          <cell r="A142" t="str">
            <v>ANGULO 1-1/2"1-1/2"*3/16"</v>
          </cell>
        </row>
        <row r="143">
          <cell r="A143" t="str">
            <v>ANTICORROSIVO PREMIUM - TIPO PINTUCO REF. 513 O SIMILAR</v>
          </cell>
        </row>
        <row r="144">
          <cell r="A144" t="str">
            <v>ARANDELA  REDONDA 5/8"</v>
          </cell>
        </row>
        <row r="145">
          <cell r="A145" t="str">
            <v>ARANDELA DE PRESION 5/8"</v>
          </cell>
        </row>
        <row r="146">
          <cell r="A146" t="str">
            <v>ARENA DE PEÑA</v>
          </cell>
        </row>
        <row r="147">
          <cell r="A147" t="str">
            <v>ARENA DE SÍLICE</v>
          </cell>
        </row>
        <row r="148">
          <cell r="A148" t="str">
            <v>ARENA LAVADA DE RIO</v>
          </cell>
        </row>
        <row r="149">
          <cell r="A149" t="str">
            <v>ARO DE BALONCESTO CON POSTE Y TABLERO</v>
          </cell>
        </row>
        <row r="150">
          <cell r="A150" t="str">
            <v>ARO-TAPA HD DE 0,60 M SELLO ELASTICO- LLAVE-ANTIRUIDO</v>
          </cell>
        </row>
        <row r="151">
          <cell r="A151" t="str">
            <v>AVISO SEÑALIZADOR SALIDA DE EMERGENCIA COLOR VERDE SYLVANA O SIMILAR</v>
          </cell>
        </row>
        <row r="152">
          <cell r="A152" t="str">
            <v>BALDOSA HUILA GRANO 5. TIPO ALFA O SIMILAR. FONDO BLANCO 30X30</v>
          </cell>
        </row>
        <row r="153">
          <cell r="A153" t="str">
            <v>BANCAS EN CONCRETO DE 2.00X0.50X0.50 TC</v>
          </cell>
        </row>
        <row r="154">
          <cell r="A154" t="str">
            <v>BANDA PLASTICA DE SEÑALIZACION</v>
          </cell>
        </row>
        <row r="155">
          <cell r="A155" t="str">
            <v>BAÑO PORTATIL ALQUILER</v>
          </cell>
        </row>
        <row r="156">
          <cell r="A156" t="str">
            <v>BARRA DE SEGURIDAD EN ACERO INOXIDABLE SATINADO CON TORNILLOS ESCONDIDOS PARA INSTALAR EN SANITARIO SIN TANQUE MARCA A&amp;A REF 8-AA-808</v>
          </cell>
        </row>
        <row r="157">
          <cell r="A157" t="str">
            <v>BARRAS CORRUGADAS W60X6M D: 3/8"</v>
          </cell>
        </row>
        <row r="158">
          <cell r="A158" t="str">
            <v>BASE PARA PUNTA CAPTADORA</v>
          </cell>
        </row>
        <row r="159">
          <cell r="A159" t="str">
            <v>BASE Y FOTOCELDA TIPO EXTERIOR PARA ALUMBRADO INSTALADA.</v>
          </cell>
        </row>
        <row r="160">
          <cell r="A160" t="str">
            <v xml:space="preserve">BISAGRA EN TUBO </v>
          </cell>
        </row>
        <row r="161">
          <cell r="A161" t="str">
            <v>BLOQUE DE PRUEBA PARA MEDIDA SEMIDIRECTA</v>
          </cell>
        </row>
        <row r="162">
          <cell r="A162" t="str">
            <v>BLOQUE DIVISORIO Nº 5 ( 33 X 23 X 11.5 CM) ARCILLA TIPO SANTAFÉ O SIMILAR. LISO</v>
          </cell>
        </row>
        <row r="163">
          <cell r="A163" t="str">
            <v>BOMBA 5HP</v>
          </cell>
        </row>
        <row r="164">
          <cell r="A164" t="str">
            <v>BOMBA AUTOCEBANTE 3HP</v>
          </cell>
        </row>
        <row r="165">
          <cell r="A165" t="str">
            <v>BOQUILLA ALFACOLOR 1-3</v>
          </cell>
        </row>
        <row r="166">
          <cell r="A166" t="str">
            <v>BORNA DE PONCHAR ESTAÑADA N° 8 AWG C/ TORNILLO</v>
          </cell>
        </row>
        <row r="167">
          <cell r="A167" t="str">
            <v>BORNA TERMINAL PONCHAR MARCA 3M Ó PANDUIT BARRIL LARGO PARA CABLE NO.2/0AWG</v>
          </cell>
        </row>
        <row r="168">
          <cell r="A168" t="str">
            <v>BOTON ANTIVANDALICO CON PALANCA PARA MINUSVALIDO METÁLICO CROMADO PARA ACCIONAR VÁLVULA DE DESCARGA TIPO DOCOL REF. 4 AA 0184906 O SIMILAR.</v>
          </cell>
        </row>
        <row r="169">
          <cell r="A169" t="str">
            <v>BREAKER 1X63 25K 240/120V</v>
          </cell>
        </row>
        <row r="170">
          <cell r="A170" t="str">
            <v>BREAKER 3X50 25K 240/120V</v>
          </cell>
        </row>
        <row r="171">
          <cell r="A171" t="str">
            <v>BRIDA DE 6"</v>
          </cell>
        </row>
        <row r="172">
          <cell r="A172" t="str">
            <v>BROCA 1/2*21 HILTI</v>
          </cell>
        </row>
        <row r="173">
          <cell r="A173" t="str">
            <v>BROCA 3/4*21 HILTI</v>
          </cell>
        </row>
        <row r="174">
          <cell r="A174" t="str">
            <v>BY PASS PARA UPS</v>
          </cell>
        </row>
        <row r="175">
          <cell r="A175" t="str">
            <v>CABLE 12 AWG HFFR LS CU</v>
          </cell>
        </row>
        <row r="176">
          <cell r="A176" t="str">
            <v>CABLE 4 AWG DESNUDO</v>
          </cell>
        </row>
        <row r="177">
          <cell r="A177" t="str">
            <v>CABLE CU 2 AWG DESNUDO</v>
          </cell>
        </row>
        <row r="178">
          <cell r="A178" t="str">
            <v>CABLE DE ALUMINIO DESNUDO CON ALMA  ACERO GALVANIZADO ACSR Nº 1/0 AWG</v>
          </cell>
        </row>
        <row r="179">
          <cell r="A179" t="str">
            <v>CABLE DE COBRE DESNUDO Nº 1/0  AWG</v>
          </cell>
        </row>
        <row r="180">
          <cell r="A180" t="str">
            <v>CABLE DE COBRE DESNUDO Nº 2/0  AWG</v>
          </cell>
        </row>
        <row r="181">
          <cell r="A181" t="str">
            <v xml:space="preserve">CABLE DE COBRE DESNUDO Nº 4 AWG </v>
          </cell>
        </row>
        <row r="182">
          <cell r="A182" t="str">
            <v xml:space="preserve">CABLE DE COBRE DESNUDO Nº 8 AWG </v>
          </cell>
        </row>
        <row r="183">
          <cell r="A183" t="str">
            <v xml:space="preserve">CABLE DE COBRE Nº 10 THWN </v>
          </cell>
        </row>
        <row r="184">
          <cell r="A184" t="str">
            <v>CABLE DE COBRE Nº 2/0 THHN  AWG</v>
          </cell>
        </row>
        <row r="185">
          <cell r="A185" t="str">
            <v xml:space="preserve">CABLE DE COBRE Nº 8 THHN AWG  NEGRO </v>
          </cell>
        </row>
        <row r="186">
          <cell r="A186" t="str">
            <v>CABLE ECOLOGICO  2 AWG 15KV</v>
          </cell>
        </row>
        <row r="187">
          <cell r="A187" t="str">
            <v>CABLE ENCAUCHETADO 3X14 AWG CU</v>
          </cell>
        </row>
        <row r="188">
          <cell r="A188" t="str">
            <v>CABLE SUPER GX DE 9,53 MM (3/8") GALVANIZADO O CABLE PARA RETENIDA DE 3/8 GALVANIZADO</v>
          </cell>
        </row>
        <row r="189">
          <cell r="A189" t="str">
            <v>CABLE TRENZADO 3X12 AWG HFFR LS CT</v>
          </cell>
        </row>
        <row r="190">
          <cell r="A190" t="str">
            <v>CABLE UTP CATEGORIA 5E</v>
          </cell>
        </row>
        <row r="191">
          <cell r="A191" t="str">
            <v>CABLE UTP CATEGORIA 6</v>
          </cell>
        </row>
        <row r="192">
          <cell r="A192" t="str">
            <v>CABLEADO VEHICULAR 16AWG</v>
          </cell>
        </row>
        <row r="193">
          <cell r="A193" t="str">
            <v>CAJA DE PASO 20X20CM TIPO INTEMPERIE</v>
          </cell>
        </row>
        <row r="194">
          <cell r="A194" t="str">
            <v>CAJA MEDIDOR DE AGUA 60 X 60 X 14 A TODO COSTO CON TAPA HG</v>
          </cell>
        </row>
        <row r="195">
          <cell r="A195" t="str">
            <v xml:space="preserve">CAJA METALICA GALVANIZADA (REF: 5800) </v>
          </cell>
        </row>
        <row r="196">
          <cell r="A196" t="str">
            <v>CAJA OCTOGONAL GALVANIZADA (CAJA EMP GALV.OCTAGONAL 4")</v>
          </cell>
        </row>
        <row r="197">
          <cell r="A197" t="str">
            <v>CAJA PRIMARIA 100 A 15 KV</v>
          </cell>
        </row>
        <row r="198">
          <cell r="A198" t="str">
            <v>CAJA RECTANGULAR RAWELT 3/4" 2X4</v>
          </cell>
        </row>
        <row r="199">
          <cell r="A199" t="str">
            <v>CAJA RECTANGULAR RAWELT 4X4</v>
          </cell>
        </row>
        <row r="200">
          <cell r="A200" t="str">
            <v>CALENTADOR BOSCH THERM 8000S</v>
          </cell>
        </row>
        <row r="201">
          <cell r="A201" t="str">
            <v>CÁMARA DE SEGURIDAD</v>
          </cell>
        </row>
        <row r="202">
          <cell r="A202" t="str">
            <v>CANALETA 80X60MM RANURADA X 2M</v>
          </cell>
        </row>
        <row r="203">
          <cell r="A203" t="str">
            <v>CANALETA METALICA 15X15CM, 2 DIVISIONES</v>
          </cell>
        </row>
        <row r="204">
          <cell r="A204" t="str">
            <v xml:space="preserve">CAPACETE ROSCADO EN ALUMINIO PARA TUBERIA IMC GALVANIZADA DE 3" </v>
          </cell>
        </row>
        <row r="205">
          <cell r="A205" t="str">
            <v>CEMENTO GRIS</v>
          </cell>
        </row>
        <row r="206">
          <cell r="A206" t="str">
            <v>CERA POLIMERICA</v>
          </cell>
        </row>
        <row r="207">
          <cell r="A207" t="str">
            <v>CERAMICA PARED TIPO HD 30 *60 CM. TIPO ALFA O SIMILAR. COLOR BEIGE O BLANCO</v>
          </cell>
        </row>
        <row r="208">
          <cell r="A208" t="str">
            <v>CERRAMIENTO EN MALLA TEXTIL Y POSTES DE ALUMINIO, MOVIL CON PUERTA, H= 1.20 M</v>
          </cell>
        </row>
        <row r="209">
          <cell r="A209" t="str">
            <v>CERTIFICACIÓN DE REDES INTERNAS ONAC</v>
          </cell>
        </row>
        <row r="210">
          <cell r="A210" t="str">
            <v>CERTIFICACIÓN DE REDES INTERNAS POR ORGANISMO COMPETENTE ONAC</v>
          </cell>
        </row>
        <row r="211">
          <cell r="A211" t="str">
            <v>CHAZO Y TORNILLO</v>
          </cell>
        </row>
        <row r="212">
          <cell r="A212" t="str">
            <v>CHEQUE VERTICAL 1/2"</v>
          </cell>
        </row>
        <row r="213">
          <cell r="A213" t="str">
            <v>CIELO RASO EN LÁMINAS DE PVC. INCLUYE ESTRUCTURA METÁLICA, PERIMETRALES Y HASTA 2 CAJAS DE INSPECCION DE 0.60 X 0.60 CADA 30 M2. TEXTURA SEGÚN DISEÑO. SUMINISTRO Y MONTAJE TODO COSTO</v>
          </cell>
        </row>
        <row r="214">
          <cell r="A214" t="str">
            <v>CINTA AISLANTE 3M</v>
          </cell>
        </row>
        <row r="215">
          <cell r="A215" t="str">
            <v>CINTA AISLANTE DE COLORES</v>
          </cell>
        </row>
        <row r="216">
          <cell r="A216" t="str">
            <v>CINTA AISLANTE SCOTH</v>
          </cell>
        </row>
        <row r="217">
          <cell r="A217" t="str">
            <v>CINTA BAND - IT, 5/8"</v>
          </cell>
        </row>
        <row r="218">
          <cell r="A218" t="str">
            <v>CINTA DE DEMARCACION * 10 M.</v>
          </cell>
        </row>
        <row r="219">
          <cell r="A219" t="str">
            <v>CINTA REFLECTIVA DE SEGURIDAD (2 HILERAS)</v>
          </cell>
        </row>
        <row r="220">
          <cell r="A220" t="str">
            <v xml:space="preserve">CINTA SIKA PVC O - 22 CINTA SELLO DE JUNTAS </v>
          </cell>
        </row>
        <row r="221">
          <cell r="A221" t="str">
            <v>CINTA TEFLON 10 M 1/2"</v>
          </cell>
        </row>
        <row r="222">
          <cell r="A222" t="str">
            <v>CLAVIJA CON POLO A TIERRA - 15A - 250V</v>
          </cell>
        </row>
        <row r="223">
          <cell r="A223" t="str">
            <v>CLAVIJA RECTA PARA TOMA INDUSTRIAL 3P+T 250V/16A IP44. MARCA LEGRAND</v>
          </cell>
        </row>
        <row r="224">
          <cell r="A224" t="str">
            <v>CODO 90° 1/4 CXC SANITARIO 2''</v>
          </cell>
        </row>
        <row r="225">
          <cell r="A225" t="str">
            <v>CODO 90° 1/4 CXC SANITARIO 4''</v>
          </cell>
        </row>
        <row r="226">
          <cell r="A226" t="str">
            <v>CODO 90° 1/4 CXE SANITARIO 1-1/2''</v>
          </cell>
        </row>
        <row r="227">
          <cell r="A227" t="str">
            <v>CODO 90° 1/4 CXE SANITARIO 2''</v>
          </cell>
        </row>
        <row r="228">
          <cell r="A228" t="str">
            <v>CODO 90X3" PN100</v>
          </cell>
        </row>
        <row r="229">
          <cell r="A229" t="str">
            <v>CODO 90X4" PN100</v>
          </cell>
        </row>
        <row r="230">
          <cell r="A230" t="str">
            <v>CODO 90X6" PN100</v>
          </cell>
        </row>
        <row r="231">
          <cell r="A231" t="str">
            <v>CODO DE COBRE 1"</v>
          </cell>
        </row>
        <row r="232">
          <cell r="A232" t="str">
            <v>CODO DE COBRE 1/2"</v>
          </cell>
        </row>
        <row r="233">
          <cell r="A233" t="str">
            <v>CODO DE COBRE 3/4"</v>
          </cell>
        </row>
        <row r="234">
          <cell r="A234" t="str">
            <v>CODOCALLE 1/2"</v>
          </cell>
        </row>
        <row r="235">
          <cell r="A235" t="str">
            <v>COLLARIN DOBLE 6-7</v>
          </cell>
        </row>
        <row r="236">
          <cell r="A236" t="str">
            <v>COMISION TOPOGRAFICA PERMANENTE ( INCLUYE TOPOGRAFO, CADENERO Y EQUIPO TOPOGRAFICO (ESTACIÓN Y NIVEL)).</v>
          </cell>
        </row>
        <row r="237">
          <cell r="A237" t="str">
            <v>CONCOLOR ACQUA ZONAS HÚMEDAS</v>
          </cell>
        </row>
        <row r="238">
          <cell r="A238" t="str">
            <v>CONCRETO 3000 PSI</v>
          </cell>
        </row>
        <row r="239">
          <cell r="A239" t="str">
            <v>CONCRETO MR 42 kg/cm2</v>
          </cell>
        </row>
        <row r="240">
          <cell r="A240" t="str">
            <v>CONDUFLEX DE 1"</v>
          </cell>
        </row>
        <row r="241">
          <cell r="A241" t="str">
            <v>CONDUFLEX DE 1/2"</v>
          </cell>
        </row>
        <row r="242">
          <cell r="A242" t="str">
            <v>CONDUFLEX DE 3/4"</v>
          </cell>
        </row>
        <row r="243">
          <cell r="A243" t="str">
            <v>CONECTOR  DBH-4</v>
          </cell>
        </row>
        <row r="244">
          <cell r="A244" t="str">
            <v>CONECTOR BIMETALICO AT-108F</v>
          </cell>
        </row>
        <row r="245">
          <cell r="A245" t="str">
            <v>CONECTOR RESORTE ROJO-AMR 3M</v>
          </cell>
        </row>
        <row r="246">
          <cell r="A246" t="str">
            <v>CONECTOR TGC 5/8-4AWG</v>
          </cell>
        </row>
        <row r="247">
          <cell r="A247" t="str">
            <v>CRUCETA PORTACAJA 2"*1/4"*1.50 M</v>
          </cell>
        </row>
        <row r="248">
          <cell r="A248" t="str">
            <v>CUARTON 2"X4"X3M</v>
          </cell>
        </row>
        <row r="249">
          <cell r="A249" t="str">
            <v>CUARTON ORDINARIO 8 CM *4 CM *3M</v>
          </cell>
        </row>
        <row r="250">
          <cell r="A250" t="str">
            <v>CURADO DEL CONCRETO</v>
          </cell>
        </row>
        <row r="251">
          <cell r="A251" t="str">
            <v>DILATACIÓN EN PVC</v>
          </cell>
        </row>
        <row r="252">
          <cell r="A252" t="str">
            <v>DIVISIONES SANITARIAS EN ACERO INOXIDABLE CAL. 20 SATINADAS, LAMINA CONFORMADO EN PANELES TIPO SANDWICH, COMPUESTA DE 3 PIEZAS BASICAS: PUERTA, PARAL Y TABIQUE</v>
          </cell>
        </row>
        <row r="253">
          <cell r="A253" t="str">
            <v>DPS OXIDO DE ZINC</v>
          </cell>
        </row>
        <row r="254">
          <cell r="A254" t="str">
            <v>DUCHA MEZCLADORA TIPO CROMO SOLID DE GRIVAL SIN SALIDA BAÑERA O SIMILAR (INCLUYE UNIVERSAL, MEZCLADOR Y REGADERA)</v>
          </cell>
        </row>
        <row r="255">
          <cell r="A255" t="str">
            <v>DUCHA SENCILLA TIPO CROMO SOLID DE GRIVAL SIN SALIDA BAÑERA O SIMILAR (INCLUYE UNIVERSAL Y REGADERA)</v>
          </cell>
        </row>
        <row r="256">
          <cell r="A256" t="str">
            <v xml:space="preserve">DURMIENTE  4*4  </v>
          </cell>
        </row>
        <row r="257">
          <cell r="A257" t="str">
            <v>ELEMENTOS DE SUJECION</v>
          </cell>
        </row>
        <row r="258">
          <cell r="A258" t="str">
            <v>ENDURECEDOR COLOR GRIS  TIPO ROCKTOP DE TOXEMENT O SIMILAR.</v>
          </cell>
        </row>
        <row r="259">
          <cell r="A259" t="str">
            <v>ENTIBADO</v>
          </cell>
        </row>
        <row r="260">
          <cell r="A260" t="str">
            <v>ESCALERA DE SALIDA PISCINA 3 PASOS EN ACERO INOXIDABLE</v>
          </cell>
        </row>
        <row r="261">
          <cell r="A261" t="str">
            <v>ESMALTE SINTETICO PINTULUX -  TIPO PINTUCO REF SEGUN COLOR DISEÑO O SIMILAR</v>
          </cell>
        </row>
        <row r="262">
          <cell r="A262" t="str">
            <v>ESMALTE SINTETICO PINTULUX - TIPO PINTUCO REF. SEGÚN COLOR DISEÑO O SIMILAR</v>
          </cell>
        </row>
        <row r="263">
          <cell r="A263" t="str">
            <v>ESTUCO PARA INTERIORES - TIPO PINTUCO REF. 117060 O SIMILAR.</v>
          </cell>
        </row>
        <row r="264">
          <cell r="A264" t="str">
            <v>EXCAVACION MANUAL DE MATERIAL HETEROGENEO ( INCLUYE CARGUE Y RETIRO DE MATERIAL EXCAVADO A BOLADERO)</v>
          </cell>
        </row>
        <row r="265">
          <cell r="A265" t="str">
            <v>EXTINTOR ABC 10 LBS CON MÉNSULA</v>
          </cell>
        </row>
        <row r="266">
          <cell r="A266" t="str">
            <v>FABRICACIÓN E INSTALACIÓN TENSOMEMBRANA EN LONA PVC REF. ATLAS 730, COMPLEMENTADA CON GUAYAS DE ACERO, PLATINAS DE ALUMINIO, PERNOS, TENSORES Y TORNILLERÍA GALVANIZADA</v>
          </cell>
        </row>
        <row r="267">
          <cell r="A267" t="str">
            <v>FACEPLACE</v>
          </cell>
        </row>
        <row r="268">
          <cell r="A268" t="str">
            <v>FALLEBA +PORTA CANDADO</v>
          </cell>
        </row>
        <row r="269">
          <cell r="A269" t="str">
            <v>FIBRA PARA CERRAMIENTO PROVISIONAL H=2,1M</v>
          </cell>
        </row>
        <row r="270">
          <cell r="A270" t="str">
            <v>FILTRO 19"</v>
          </cell>
        </row>
        <row r="271">
          <cell r="A271" t="str">
            <v>FILTRO 42"</v>
          </cell>
        </row>
        <row r="272">
          <cell r="A272" t="str">
            <v>FLANCHE ACERO 2"</v>
          </cell>
        </row>
        <row r="273">
          <cell r="A273" t="str">
            <v>FLANCHE ACERO 3"</v>
          </cell>
        </row>
        <row r="274">
          <cell r="A274" t="str">
            <v>FLANCHE ACERO 4"</v>
          </cell>
        </row>
        <row r="275">
          <cell r="A275" t="str">
            <v>FLANCHE ACERO 6"</v>
          </cell>
        </row>
        <row r="276">
          <cell r="A276" t="str">
            <v>FUERZA MEDIA</v>
          </cell>
        </row>
        <row r="277">
          <cell r="A277" t="str">
            <v>FUNDENTE PARA TUBERÍA DE COBRE</v>
          </cell>
        </row>
        <row r="278">
          <cell r="A278" t="str">
            <v>GABINETE CONTRA INCENDIOS COMPLETO TIPO 3</v>
          </cell>
        </row>
        <row r="279">
          <cell r="A279" t="str">
            <v>GABINETE PARA MEDIDA</v>
          </cell>
        </row>
        <row r="280">
          <cell r="A280" t="str">
            <v>GAS</v>
          </cell>
        </row>
        <row r="281">
          <cell r="A281" t="str">
            <v>GEOTEXTIL NO TEJIDO  1600 PAVCO O SIMILAR</v>
          </cell>
        </row>
        <row r="282">
          <cell r="A282" t="str">
            <v>GRABADOR DVR DE 16 CANALES</v>
          </cell>
        </row>
        <row r="283">
          <cell r="A283" t="str">
            <v>GRASA ECON X 370 GRS</v>
          </cell>
        </row>
        <row r="284">
          <cell r="A284" t="str">
            <v>GRAVILLA COMUN DE RIO</v>
          </cell>
        </row>
        <row r="285">
          <cell r="A285" t="str">
            <v>GRIFERIA PARA LAVAMANOS PUSH INSTITUCIONAL Ref. 947120001 Tipo CORONA o Similar.</v>
          </cell>
        </row>
        <row r="286">
          <cell r="A286" t="str">
            <v>GUADUA CEPA DE 5 VARAS</v>
          </cell>
        </row>
        <row r="287">
          <cell r="A287" t="str">
            <v>GUADUA SOBREBASA L= 1.50 MT. 3 USOS</v>
          </cell>
        </row>
        <row r="288">
          <cell r="A288" t="str">
            <v>GUADUA-TABLA-CUARTÓN-LISTÓN-VARILLÓN PARA CAMPAMENTO</v>
          </cell>
        </row>
        <row r="289">
          <cell r="A289" t="str">
            <v>HIDROFUGO TIPO SILICONITE DE PINTUCO O SIMILAR.</v>
          </cell>
        </row>
        <row r="290">
          <cell r="A290" t="str">
            <v>HIERRO LISO (DOVELAS)</v>
          </cell>
        </row>
        <row r="291">
          <cell r="A291" t="str">
            <v>INSTALACIONES PROVISIONALES</v>
          </cell>
        </row>
        <row r="292">
          <cell r="A292" t="str">
            <v>INTERRUPTOR DOBLE</v>
          </cell>
        </row>
        <row r="293">
          <cell r="A293" t="str">
            <v>INTERRUPTOR ENCHUFABLE DE 1  X  20A -  10KA</v>
          </cell>
        </row>
        <row r="294">
          <cell r="A294" t="str">
            <v>INTERRUPTOR ENCHUFABLE DE 1 X 30A - 240V - 10KA</v>
          </cell>
        </row>
        <row r="295">
          <cell r="A295" t="str">
            <v>INTERRUPTOR ENCHUFABLE DE 3 X 20A - 240V - 10KA</v>
          </cell>
        </row>
        <row r="296">
          <cell r="A296" t="str">
            <v>INTERRUPTOR INDUSTRIAL GRADUABLE EN CAJA 3  X  (35 A 50A), 25KA. CALIDAD LEGRAND, MERLIN GERIN, MITSUBISHI, SIEMENS, SQUAR D, O SUPERIOR DE MARCA RECONOCIDA Y HOMOLOGADA POR EL CIDET</v>
          </cell>
        </row>
        <row r="297">
          <cell r="A297" t="str">
            <v xml:space="preserve">INTERRUPTOR SENCILLO </v>
          </cell>
        </row>
        <row r="298">
          <cell r="A298" t="str">
            <v>INTERRUPTOR SENSOR DE MOVIMIENTO</v>
          </cell>
        </row>
        <row r="299">
          <cell r="A299" t="str">
            <v>JUEGO DE CINTAS DELIMITADORAS CANCHA DE VOLEIBOL ARENA</v>
          </cell>
        </row>
        <row r="300">
          <cell r="A300" t="str">
            <v>JUEGOS INFANTILES, TIPO GAMES OF TRAILS CAPACIDAD 27 NIÑOS TC</v>
          </cell>
        </row>
        <row r="301">
          <cell r="A301" t="str">
            <v>LADRILLO FAROL RAYADO DE 0,12X0,20X0,30M</v>
          </cell>
        </row>
        <row r="302">
          <cell r="A302" t="str">
            <v>LAVAMANOS DE COLGAR LINEA AQUAJET INSTITUCIONAL MR COLOR BLANCO DE CORONA O SIMILAR.</v>
          </cell>
        </row>
        <row r="303">
          <cell r="A303" t="str">
            <v>LAVAMANOS DE EMPOTRAR LINEA MARSELLA COLOR BLANCO DE CORONA O SIMILAR.</v>
          </cell>
        </row>
        <row r="304">
          <cell r="A304" t="str">
            <v>LIMPIADOR 1/4 GAL</v>
          </cell>
        </row>
        <row r="305">
          <cell r="A305" t="str">
            <v>LIMPIADOR REM PVC 760 GRMS. (1/4)</v>
          </cell>
        </row>
        <row r="306">
          <cell r="A306" t="str">
            <v>LISTON 2 X 4</v>
          </cell>
        </row>
        <row r="307">
          <cell r="A307" t="str">
            <v>LISTON CEDRO MACHO 5 CM X 2.5 CM X 3 M.</v>
          </cell>
        </row>
        <row r="308">
          <cell r="A308" t="str">
            <v>LUBRICANTE PARA PVC CORRUGADA</v>
          </cell>
        </row>
        <row r="309">
          <cell r="A309" t="str">
            <v>LUMINARIA DE EMERGENCIA R1 - SYLVANIA</v>
          </cell>
        </row>
        <row r="310">
          <cell r="A310" t="str">
            <v>LUMINARIA LED BALA JUPITER 15W MARCA SYLVANIA REF:P25265</v>
          </cell>
        </row>
        <row r="311">
          <cell r="A311" t="str">
            <v>LUMINARIA LED DECO BOLARDO 10W MARCA SYLVANIA REF:P24638</v>
          </cell>
        </row>
        <row r="312">
          <cell r="A312" t="str">
            <v>LUMINARIA LED HERMÉTICA 2X25W ANTI POLVO MARCA SYLVANIA REF:P37390</v>
          </cell>
        </row>
        <row r="313">
          <cell r="A313" t="str">
            <v>LUMINARIA LED PANEL BACKLIT RC 120X30 40W MARCA SYLVANIA REF:P29564</v>
          </cell>
        </row>
        <row r="314">
          <cell r="A314" t="str">
            <v>LUMINARIA LED PANEL BACKLIT SQ 60X60 36W MARCA SYLVANIA REF:P29579.</v>
          </cell>
        </row>
        <row r="315">
          <cell r="A315" t="str">
            <v>M.O. INSTALACIÓN Y DISEÑO SILLA</v>
          </cell>
        </row>
        <row r="316">
          <cell r="A316" t="str">
            <v>MALLA DE GALLINERO PARA CONSTRUCCIÓN</v>
          </cell>
        </row>
        <row r="317">
          <cell r="A317" t="str">
            <v>MALLA ELECTROSOLDADA M-106  Q-3  4.5 MM 15 X 15 CM.</v>
          </cell>
        </row>
        <row r="318">
          <cell r="A318" t="str">
            <v>MALLA ELECTROSOLDADA XX-131 5.0MM C/ 15 CM EN AMBOS SENTIDOS</v>
          </cell>
        </row>
        <row r="319">
          <cell r="A319" t="str">
            <v>MALLA ESLABONADA CAL. 10 2" X 2"</v>
          </cell>
        </row>
        <row r="320">
          <cell r="A320" t="str">
            <v>MALLA PARA CANCHA DE VOLEIBOL ARENA</v>
          </cell>
        </row>
        <row r="321">
          <cell r="A321" t="str">
            <v>MANEJO TUBERIA PVC UNION MECANICA RDE 21 DE 8"</v>
          </cell>
        </row>
        <row r="322">
          <cell r="A322" t="str">
            <v>MANHOLE TAPA 70 CM</v>
          </cell>
        </row>
        <row r="323">
          <cell r="A323" t="str">
            <v>MANIFOLD 2"</v>
          </cell>
        </row>
        <row r="324">
          <cell r="A324" t="str">
            <v>MANO DE OBRA INSTALACIÓN CALENTADORES BOSCH</v>
          </cell>
        </row>
        <row r="325">
          <cell r="A325" t="str">
            <v>MANO DE OBRA PARA INSTALACIÓN DE BOMBAS Y FILTROS</v>
          </cell>
        </row>
        <row r="326">
          <cell r="A326" t="str">
            <v>MANOMETRO DE GLICERINA DE 0 - 200 PSI</v>
          </cell>
        </row>
        <row r="327">
          <cell r="A327" t="str">
            <v>MARCADORES DE CABLES</v>
          </cell>
        </row>
        <row r="328">
          <cell r="A328" t="str">
            <v>MARCADORES EN ACRILICO</v>
          </cell>
        </row>
        <row r="329">
          <cell r="A329" t="str">
            <v>MARCO REJA DE VARILLA 1" A.R/ ANGULO/PLATINA</v>
          </cell>
        </row>
        <row r="330">
          <cell r="A330" t="str">
            <v xml:space="preserve">MEDIDOR DE AGUA 1 1/2" VELOCIDAD CLASE C A ACCESORIOS Y ELEMENTOS DE CONEXION TODO COSTO </v>
          </cell>
        </row>
        <row r="331">
          <cell r="A331" t="str">
            <v>MEDIDOR DE ENERGIA MONOFASICO TRIFILAR MEDIDA SEMIDIRECTA CLASE 0.5</v>
          </cell>
        </row>
        <row r="332">
          <cell r="A332" t="str">
            <v>MESA DE PING PONG O FUTBOL TENIS EN CONCRETO</v>
          </cell>
        </row>
        <row r="333">
          <cell r="A333" t="str">
            <v>MOLDES GUIA METALICOS PINTURA</v>
          </cell>
        </row>
        <row r="334">
          <cell r="A334" t="str">
            <v>MORTERO 1:3</v>
          </cell>
        </row>
        <row r="335">
          <cell r="A335" t="str">
            <v>MUEBLE ABIERTO PARA TAZA INSTITUCIONAL ELONGADA TIPO TOTO COLOR BLANCO REF. 5 AA SC534 O SIMILAR.</v>
          </cell>
        </row>
        <row r="336">
          <cell r="A336" t="str">
            <v>MULTITOMA PARA RACK DE 8 SALIDAS</v>
          </cell>
        </row>
        <row r="337">
          <cell r="A337" t="str">
            <v>NICHO GRANDE</v>
          </cell>
        </row>
        <row r="338">
          <cell r="A338" t="str">
            <v>NICHO MEDIANO</v>
          </cell>
        </row>
        <row r="339">
          <cell r="A339" t="str">
            <v>NICHO PARA CENTRO DE MEDICIÓN DE PISCINAS, INSTALADO</v>
          </cell>
        </row>
        <row r="340">
          <cell r="A340" t="str">
            <v>NICHO PARA CENTROS DE MEDICIÓN LOCALES COMERCIALES, INSTALADOS</v>
          </cell>
        </row>
        <row r="341">
          <cell r="A341" t="str">
            <v>ORGANIZADOR HORIZONTAL DOBLE</v>
          </cell>
        </row>
        <row r="342">
          <cell r="A342" t="str">
            <v>ORINAL INSTITUCIONAL MEDIANO DE ENTRADA SUPERIOR EN PORCELANA COLOR BLANCO LINEA POLO (CORONA) REF: 088621001 O SIMILAR. INCLUYE GRIFERÍA PUSH.</v>
          </cell>
        </row>
        <row r="343">
          <cell r="A343" t="str">
            <v>PABMERIL PLIEGO 9" X 11"</v>
          </cell>
        </row>
        <row r="344">
          <cell r="A344" t="str">
            <v>PAR DE VIDEOBALUM</v>
          </cell>
        </row>
        <row r="345">
          <cell r="A345" t="str">
            <v>PARTIDOR EN ACERO INOXIDABLE REGLAMENTARIO PARA COMPETENCIA -NATACIÓN</v>
          </cell>
        </row>
        <row r="346">
          <cell r="A346" t="str">
            <v>PATCH CORD RJ45</v>
          </cell>
        </row>
        <row r="347">
          <cell r="A347" t="str">
            <v>PEGACOR FLEX BLANCO ZONAS HÚMEDAS</v>
          </cell>
        </row>
        <row r="348">
          <cell r="A348" t="str">
            <v>PERNO DE ANCLAJE 1/2”</v>
          </cell>
        </row>
        <row r="349">
          <cell r="A349" t="str">
            <v>PIÉAMIGO DE 48" PARA CRUCETA METALICA DE 2.3M</v>
          </cell>
        </row>
        <row r="350">
          <cell r="A350" t="str">
            <v>PIEDRA FILTRO</v>
          </cell>
        </row>
        <row r="351">
          <cell r="A351" t="str">
            <v>PIEZA ESQUINERA BORDE PISCINA 49.5 X 49.5 CM CORAL O SIMILAR</v>
          </cell>
        </row>
        <row r="352">
          <cell r="A352" t="str">
            <v>PINTURA ACRILICA A BASE SOLVENTES DE RAPIDO SECAMIENTO TIPO PINTUCO (ACRILICO MANTENIMIENTO) O SIMILAR - COLORES: BLANCO, AMARILLO O NEGRO SEGÚN DISEÑO.</v>
          </cell>
        </row>
        <row r="353">
          <cell r="A353" t="str">
            <v>PINTURA ACRILICA PARA TRAFICO TIPO PINTUCO (PINTUTRÁFICO) O SIMILAR - COLORES: BLANCO, AMARILLO O NEGRO SEGÚN DISEÑO.</v>
          </cell>
        </row>
        <row r="354">
          <cell r="A354" t="str">
            <v>PINTURA INTERVINILO ACRILTEX LAVABLE</v>
          </cell>
        </row>
        <row r="355">
          <cell r="A355" t="str">
            <v>PISO ATÉRMICO ESTRUCTURADO FENICIA BEIGE 60X60 CORONA O SIMILAR</v>
          </cell>
        </row>
        <row r="356">
          <cell r="A356" t="str">
            <v>PISO BORDE PISCINA CENTRAL 49.5 X 40 CM CORAL O SIMILAR</v>
          </cell>
        </row>
        <row r="357">
          <cell r="A357" t="str">
            <v>PISO PARED TICINIO AZUL Ref.: 257059181- BLANCO 25X25 Ref.: 25749001 MARCA CORONA O SIMILAR</v>
          </cell>
        </row>
        <row r="358">
          <cell r="A358" t="str">
            <v>PISTOLA INYECTOR PARA EPOXICO</v>
          </cell>
        </row>
        <row r="359">
          <cell r="A359" t="str">
            <v>PLASTOCRETE DM DE SIKA IMPERMEABILIZANTE PARA CONCRETOS O SIMILAR.</v>
          </cell>
        </row>
        <row r="360">
          <cell r="A360" t="str">
            <v>PLATINA 2"*3/16*</v>
          </cell>
        </row>
        <row r="361">
          <cell r="A361" t="str">
            <v xml:space="preserve">PLATINAS ACERO A-36  </v>
          </cell>
        </row>
        <row r="362">
          <cell r="A362" t="str">
            <v xml:space="preserve">POLIETILENO NEGRO CAL 3.5 </v>
          </cell>
        </row>
        <row r="363">
          <cell r="A363" t="str">
            <v>POLIETILENO NO. 6</v>
          </cell>
        </row>
        <row r="364">
          <cell r="A364" t="str">
            <v>PORTAFLANCHE PN 100 2"</v>
          </cell>
        </row>
        <row r="365">
          <cell r="A365" t="str">
            <v>PORTAFLANCHE PN 100 3"</v>
          </cell>
        </row>
        <row r="366">
          <cell r="A366" t="str">
            <v>PORTAFLANCHE PN 100 4"</v>
          </cell>
        </row>
        <row r="367">
          <cell r="A367" t="str">
            <v>PORTAFLANCHE PN 100 6"</v>
          </cell>
        </row>
        <row r="368">
          <cell r="A368" t="str">
            <v>POSTE DE CONCRETO 12 METROS - 750 KG - HOMOLOGADO</v>
          </cell>
        </row>
        <row r="369">
          <cell r="A369" t="str">
            <v>POSTE METÁLICO PARA INSTALACIÓN DE CÁMARAS, CON ACCESORIOS DE FIJACIÓN</v>
          </cell>
        </row>
        <row r="370">
          <cell r="A370" t="str">
            <v>POSTES PARA CANCHA DE VOLEIBOL ARENA</v>
          </cell>
        </row>
        <row r="371">
          <cell r="A371" t="str">
            <v>PRENSA ESTOPA ALUMINIO 3/4" NPT</v>
          </cell>
        </row>
        <row r="372">
          <cell r="A372" t="str">
            <v>PROTECCION FIJA 150A, 50KA 240/120V</v>
          </cell>
        </row>
        <row r="373">
          <cell r="A373" t="str">
            <v>PUERTA METALICA LÁMINA GALVANIZADA CAL. 18 TIPO PANEL CON MARCO SENCILLO (INCLUYE ANTICORROSIVO, PINTURA ELECTROSTATICA, MARCO CARGADO EN CONCRETO, HERRAJES Y CHAPA DE SEGURIDAD)</v>
          </cell>
        </row>
        <row r="374">
          <cell r="A374" t="str">
            <v>PUERTA METALICA LÁMINA GALVANIZADA CAL. 18 TIPO PANEL CON MONTANTE EN REJILLA, MARCO SENCILLO (INCLUYE ANTICORROSIVO, PINTURA ELECTROSTATICA, MARCO CARGADO EN CONCRETO, HERRAJES Y CHAPA DE SEGURIDAD)</v>
          </cell>
        </row>
        <row r="375">
          <cell r="A375" t="str">
            <v>PUERTA VENTANA EN ALUMINIO NEGRO CORREDIZA 3 NAVES CON VIDRIO 4+4</v>
          </cell>
        </row>
        <row r="376">
          <cell r="A376" t="str">
            <v>PUERTAS Y VENTANAS EN TABLA PARA CAMPAMENTO</v>
          </cell>
        </row>
        <row r="377">
          <cell r="A377" t="str">
            <v>PUNTILLA CON CABEZA 1"</v>
          </cell>
        </row>
        <row r="378">
          <cell r="A378" t="str">
            <v>PUNTILLA CON CABEZA 2"</v>
          </cell>
        </row>
        <row r="379">
          <cell r="A379" t="str">
            <v>PUNTO DE GAS NATURAL 1/2" INCLUYE TUBERÍA, VÁLVULAS, ACCESORIOS Y MANO DE OBRA</v>
          </cell>
        </row>
        <row r="380">
          <cell r="A380" t="str">
            <v>RACK MEDIANO DE PARED 50X45X60</v>
          </cell>
        </row>
        <row r="381">
          <cell r="A381" t="str">
            <v>RECEBO COMUN (EXTENDIDO Y COMPACTADO)</v>
          </cell>
        </row>
        <row r="382">
          <cell r="A382" t="str">
            <v>REDUCCIÓN 10" X 6" PN100</v>
          </cell>
        </row>
        <row r="383">
          <cell r="A383" t="str">
            <v>REDUCCIÓN 12" X 10" PN100</v>
          </cell>
        </row>
        <row r="384">
          <cell r="A384" t="str">
            <v>REDUCCIÓN 4" X 3" PN100</v>
          </cell>
        </row>
        <row r="385">
          <cell r="A385" t="str">
            <v>REDUCCIÓN 6" X 4" PN100</v>
          </cell>
        </row>
        <row r="386">
          <cell r="A386" t="str">
            <v>REDUCCIÓN DE COBRE DE 3/4" A 1"</v>
          </cell>
        </row>
        <row r="387">
          <cell r="A387" t="str">
            <v>REDUCCIÓN DE COBRE DE 3/4" A 1/2"</v>
          </cell>
        </row>
        <row r="388">
          <cell r="A388" t="str">
            <v>REFLECTOR DE 1000 VATIOS - SODIO ALTA PRESION - 208/220 V, CUADRADO, CERRADO, ESTRIBOS - COMPLETO: CHASIS, BOMBILLA, ARRANCADOR, ETC. ACCESORIOS DE FIJACION E INSTALACION  -REFERENCIA LUMINARIA LED SYLVEO SPORTS DE 1000W MARCA SYLVANIA REF:P27760</v>
          </cell>
        </row>
        <row r="389">
          <cell r="A389" t="str">
            <v>REGISTRO TIPO R&amp;W - 1 1/4''  (DE CORTINA) REF. 206 O SIMILAR</v>
          </cell>
        </row>
        <row r="390">
          <cell r="A390" t="str">
            <v>REGISTRO TIPO R&amp;W - 1/2''  (DE CORTINA ) REF. 206 O SIMILAR</v>
          </cell>
        </row>
        <row r="391">
          <cell r="A391" t="str">
            <v>REGULADOR OARA 90</v>
          </cell>
        </row>
        <row r="392">
          <cell r="A392" t="str">
            <v>REGULADOR OARA 95</v>
          </cell>
        </row>
        <row r="393">
          <cell r="A393" t="str">
            <v>REGULADOR PARA 16 M3, 5 PSI ENTRADA 28 MBAR</v>
          </cell>
        </row>
        <row r="394">
          <cell r="A394" t="str">
            <v>REGULADOR PARA 8 M3, 5 PSI ENTRADA 28 MBAR</v>
          </cell>
        </row>
        <row r="395">
          <cell r="A395" t="str">
            <v>SANITARIO INSTITUCIONAL DE TAZA BALTICA DE ENTRADA POSTERIOR REFERENCIA 113121001 CORONA O SIMILAR COLOR BLANCO REF. 5 AA SC534 O SIMILAR.</v>
          </cell>
        </row>
        <row r="396">
          <cell r="A396" t="str">
            <v>SANITARIO PARA DISCAPACITADO ELONGADO SIN ASIENTO COLOR BLANCO DE CONEXIÓN POR ENCIMA LINEA ADRIATICA DE CORONA REF.013181001 O SIMILAR.</v>
          </cell>
        </row>
        <row r="397">
          <cell r="A397" t="str">
            <v>SELLANTE SERUM HIDROFUGANTE</v>
          </cell>
        </row>
        <row r="398">
          <cell r="A398" t="str">
            <v>SELLO ELASTOMERICO</v>
          </cell>
        </row>
        <row r="399">
          <cell r="A399" t="str">
            <v>SEPARADOR DE PISCINA OLÍMPICA Y SEMI-OLÍMPICA CON ANTI-TURBULENCIA QUE CONSTA DE MUESCA, DONAS Y DISCOS BOYAS FLOTADORAS EN POLIETILENO DE ALTA DENSIDAD</v>
          </cell>
        </row>
        <row r="400">
          <cell r="A400" t="str">
            <v>SERVICIO DE AGUA</v>
          </cell>
        </row>
        <row r="401">
          <cell r="A401" t="str">
            <v>SET DE GIMNASIO</v>
          </cell>
        </row>
        <row r="402">
          <cell r="A402" t="str">
            <v>SIFÓN PARA ORINAL  TIPO CORONA O SIMILAR REF.. 93301 O SIMILAR</v>
          </cell>
        </row>
        <row r="403">
          <cell r="A403" t="str">
            <v>SIFON PVC SANITARIO 2"</v>
          </cell>
        </row>
        <row r="404">
          <cell r="A404" t="str">
            <v xml:space="preserve">SIKA ANTISOL ROJO </v>
          </cell>
        </row>
        <row r="405">
          <cell r="A405" t="str">
            <v xml:space="preserve">SIKA SEPAROL </v>
          </cell>
        </row>
        <row r="406">
          <cell r="A406" t="str">
            <v>SIKA SET X 5KG</v>
          </cell>
        </row>
        <row r="407">
          <cell r="A407" t="str">
            <v>SIKADUR -42  ANCLAJE O SIMILAR.</v>
          </cell>
        </row>
        <row r="408">
          <cell r="A408" t="str">
            <v>SIKAFLEX PRO 3 WF TUBO 600 CC O SIMILAR.</v>
          </cell>
        </row>
        <row r="409">
          <cell r="A409" t="str">
            <v>SILLA SIN ESPALDAR</v>
          </cell>
        </row>
        <row r="410">
          <cell r="A410" t="str">
            <v>SISTEMA VACLESS DE LIBERACIÓN DE VACÍO</v>
          </cell>
        </row>
        <row r="411">
          <cell r="A411" t="str">
            <v>SOLDADURA 1/4 GAL</v>
          </cell>
        </row>
        <row r="412">
          <cell r="A412" t="str">
            <v xml:space="preserve">SOLDADURA E 6013 </v>
          </cell>
        </row>
        <row r="413">
          <cell r="A413" t="str">
            <v>SOLDADURA ELECTRICA TIPO WESTARCO SUPER E - 6013 DE 1/8 O SIMILAR</v>
          </cell>
        </row>
        <row r="414">
          <cell r="A414" t="str">
            <v>SOLDADURA ELECTRICA TIPO WESTARCO SUPER E- 6013  DE 1/8 O SIMILAR.</v>
          </cell>
        </row>
        <row r="415">
          <cell r="A415" t="str">
            <v>SOLDADURA EXOTERMICA TIPO CADWELD  DE 115 GRAMOS O SIMILAR</v>
          </cell>
        </row>
        <row r="416">
          <cell r="A416" t="str">
            <v>SOLDADURA LIQUIDA AGUA CALIENTE 1/4</v>
          </cell>
        </row>
        <row r="417">
          <cell r="A417" t="str">
            <v>SOLDADURA PARA TUBERÍA DE COBRE</v>
          </cell>
        </row>
        <row r="418">
          <cell r="A418" t="str">
            <v>SOLDADURA PVC LIQUIDA</v>
          </cell>
        </row>
        <row r="419">
          <cell r="A419" t="str">
            <v>SOLDADURA PVC LIQUIDA 1/4</v>
          </cell>
        </row>
        <row r="420">
          <cell r="A420" t="str">
            <v>SOPORTE DEHN SNAP PLASTICA H16 DE FIJACION PARA CONDUCTOR 8MM</v>
          </cell>
        </row>
        <row r="421">
          <cell r="A421" t="str">
            <v>SUELO ARTIFICIAL CEMENTO CONDUCTOR CELEC</v>
          </cell>
        </row>
        <row r="422">
          <cell r="A422" t="str">
            <v>SUMINISTRO DE SWITCH DE 24 PUERTOS</v>
          </cell>
        </row>
        <row r="423">
          <cell r="A423" t="str">
            <v>SUMINISTRO E INSTALACION DE ESPEJO   4 MM. BISELADO Y PULIDO EN CUATRO LADOS. (INCLUYE ELEMENTOS DE FIJACIÓN AL MURO).</v>
          </cell>
        </row>
        <row r="424">
          <cell r="A424" t="str">
            <v>SUMINISTRO E INSTALACIÓN EQUIPO DE CALENTAMIENTO DE AGUA GAS NATURAL 400.000 BTU</v>
          </cell>
        </row>
        <row r="425">
          <cell r="A425" t="str">
            <v>SUMINISTRO E INSTALACION PATCH PANEL 24 PUERTOS</v>
          </cell>
        </row>
        <row r="426">
          <cell r="A426" t="str">
            <v>SUMINISTRO, TRANSPORE E INSTALACIÓN DE LUMINARIA LED EPSILON 40W MARCA SYLVANIA REF:P26392 O SIMILAR INCLUYE POSTE Y ACCESORIOS. ALTURA = 8 MTS. INSTALACIÓN A TODO COSTO.</v>
          </cell>
        </row>
        <row r="427">
          <cell r="A427" t="str">
            <v>SUMINISTRO, TRANSPORTE E INSTALACIÓN DE SENSOR ELECTRICO TIPO FLOTADOR. INSTALACIÓN A TODO COSTO.</v>
          </cell>
        </row>
        <row r="428">
          <cell r="A428" t="str">
            <v>TABLA 1"X10"X3M</v>
          </cell>
        </row>
        <row r="429">
          <cell r="A429" t="str">
            <v>TABLA BURRA 30 CM * 2.5 CM * 3 M</v>
          </cell>
        </row>
        <row r="430">
          <cell r="A430" t="str">
            <v>TABLA CHAPA EN CEDRO MACHO 30 CM X 2 CM X 3 M.</v>
          </cell>
        </row>
        <row r="431">
          <cell r="A431" t="str">
            <v>TABLA CHAPA ORDINARIO 30 CM X 2 CM X 3 M.</v>
          </cell>
        </row>
        <row r="432">
          <cell r="A432" t="str">
            <v>TABLERO DE 12 CIRCUITOS 1F3H,  BARRAJE 75A, BARRA NEUTRO Y BARRA TIERRA  CALIDAD LEGRAND, SIEMENS, SQARED O SUPERIOR DE MARCA RECONOCIDA Y HOMOLOGADA POR EL CIDET</v>
          </cell>
        </row>
        <row r="433">
          <cell r="A433" t="str">
            <v>TABLERO DE 18 CIRCUITOS 3F5H, CON PUERTA Y ESPACIO PARA TOTALIZADOR, BARRAJE , BARRA NEUTRO Y BARRA TIERRA  CALIDAD LEGRAND, SIEMENS, SQARED O SUPERIOR DE MARCA RECONOCIDA Y HOMOLOGADA POR EL CIDET</v>
          </cell>
        </row>
        <row r="434">
          <cell r="A434" t="str">
            <v>TABLERO ELECTRONICO DE BAJA TENSION ( 0.9X1. 0X0. 30)SEGUN RETIE, INCLUYE BARRAJE 3F- N-T 125A</v>
          </cell>
        </row>
        <row r="435">
          <cell r="A435" t="str">
            <v xml:space="preserve">TANQUE </v>
          </cell>
        </row>
        <row r="436">
          <cell r="A436" t="str">
            <v>TAPA CIEGA CON IMPACTO GALVANIZADA CUADRADA 4X4"</v>
          </cell>
        </row>
        <row r="437">
          <cell r="A437" t="str">
            <v>TAPA METALICA 60 CMS MARCA AGUAS DE MANIZALES</v>
          </cell>
        </row>
        <row r="438">
          <cell r="A438" t="str">
            <v>TAPÓN A.G. 1/2"</v>
          </cell>
        </row>
        <row r="439">
          <cell r="A439" t="str">
            <v>TAPÓN SILLA</v>
          </cell>
        </row>
        <row r="440">
          <cell r="A440" t="str">
            <v>TEE DE COBRE 1"</v>
          </cell>
        </row>
        <row r="441">
          <cell r="A441" t="str">
            <v>TEE DE COBRE 1/2"</v>
          </cell>
        </row>
        <row r="442">
          <cell r="A442" t="str">
            <v>TEE DE COBRE 3/4"</v>
          </cell>
        </row>
        <row r="443">
          <cell r="A443" t="str">
            <v>TEE PN100 4"</v>
          </cell>
        </row>
        <row r="444">
          <cell r="A444" t="str">
            <v>TEE PN100 6"</v>
          </cell>
        </row>
        <row r="445">
          <cell r="A445" t="str">
            <v>TEE PRESION  - 1/2''</v>
          </cell>
        </row>
        <row r="446">
          <cell r="A446" t="str">
            <v>TEE PRESION -  3/4''</v>
          </cell>
        </row>
        <row r="447">
          <cell r="A447" t="str">
            <v>TEE PRESION 3''</v>
          </cell>
        </row>
        <row r="448">
          <cell r="A448" t="str">
            <v>TEFLÓN 1/2"</v>
          </cell>
        </row>
        <row r="449">
          <cell r="A449" t="str">
            <v>TEJA DE ZINC ONDULADA TZO L=2.44X0.80</v>
          </cell>
        </row>
        <row r="450">
          <cell r="A450" t="str">
            <v>TEJA ONDULADA FIBROCEMENTO PERFIL 7 0,92x1,52M</v>
          </cell>
        </row>
        <row r="451">
          <cell r="A451" t="str">
            <v>TELERA 0,05X0,22X2,90 M (3 USOS)</v>
          </cell>
        </row>
        <row r="452">
          <cell r="A452" t="str">
            <v>TERMINAL DE OJO PARA ALAMBRE 2 AWG C/ TORNILLO</v>
          </cell>
        </row>
        <row r="453">
          <cell r="A453" t="str">
            <v>TERMINAL DE OJO PARA ALAMBRE 8 AWG C/TORNILLO</v>
          </cell>
        </row>
        <row r="454">
          <cell r="A454" t="str">
            <v>TERMINAL EMT 3/4"</v>
          </cell>
        </row>
        <row r="455">
          <cell r="A455" t="str">
            <v>TERMINAL PREMODELADO EXTERIOR 15KV</v>
          </cell>
        </row>
        <row r="456">
          <cell r="A456" t="str">
            <v>TINTILLA SELLADORA - TIPO MINWAX O SIMILAR.</v>
          </cell>
        </row>
        <row r="457">
          <cell r="A457" t="str">
            <v>TOMA INDUSTRIAL DE SOBREPONER 3P+T 250V/16A IP44. MARCA LEGRAND</v>
          </cell>
        </row>
        <row r="458">
          <cell r="A458" t="str">
            <v>TOMA SIAMESA EN BRONCE 3" X 2.1/2" X 2.1/2"</v>
          </cell>
        </row>
        <row r="459">
          <cell r="A459" t="str">
            <v>TOMACORRIENTE CON POLO A TIERRA GFCI</v>
          </cell>
        </row>
        <row r="460">
          <cell r="A460" t="str">
            <v>TOMACORRIENTE DOBLE CON POLO A TIERRA  NEMA 5-15-R</v>
          </cell>
        </row>
        <row r="461">
          <cell r="A461" t="str">
            <v>TOMACORRIENTE TIPO REGULADO COLOR NARANJA</v>
          </cell>
        </row>
        <row r="462">
          <cell r="A462" t="str">
            <v>TOPELLANTAS PREFABRICADO H=15 CM, B=20 CM Y LARGO=50 CM.</v>
          </cell>
        </row>
        <row r="463">
          <cell r="A463" t="str">
            <v>TORNILLO AUTOPERFORANTE TEJA TIPO CINDU O SIMILAR. DIAM. 3/4".</v>
          </cell>
        </row>
        <row r="464">
          <cell r="A464" t="str">
            <v>TORNILLO DE MAQUINA 1/2" X 1 1/2"</v>
          </cell>
        </row>
        <row r="465">
          <cell r="A465" t="str">
            <v>TORNILLO MAQUINA GALVANIZADA DE 5/8" X 10</v>
          </cell>
        </row>
        <row r="466">
          <cell r="A466" t="str">
            <v>TRAMPA DE CABELLOS DE 2"</v>
          </cell>
        </row>
        <row r="467">
          <cell r="A467" t="str">
            <v>TRAMPA DE CABELLOS DE 4"</v>
          </cell>
        </row>
        <row r="468">
          <cell r="A468" t="str">
            <v>TRANSFORMADOR DE CORRIENTE 150/5A</v>
          </cell>
        </row>
        <row r="469">
          <cell r="A469"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row>
        <row r="470">
          <cell r="A470" t="str">
            <v>TROQUEL METALICO PARA PUESTO DE TRABAJO</v>
          </cell>
        </row>
        <row r="471">
          <cell r="A471" t="str">
            <v>TUBERÍA 1/2" PEALPE</v>
          </cell>
        </row>
        <row r="472">
          <cell r="A472" t="str">
            <v>TUBERÍA 1/2" PERT AL PERT</v>
          </cell>
        </row>
        <row r="473">
          <cell r="A473" t="str">
            <v>TUBERÍA DE COBRE 1"</v>
          </cell>
        </row>
        <row r="474">
          <cell r="A474" t="str">
            <v>TUBERÍA DE COBRE 1", INCLUYE ACCESORIOS Y MANO DE OBRA</v>
          </cell>
        </row>
        <row r="475">
          <cell r="A475" t="str">
            <v>TUBERÍA DE COBRE 1/2"</v>
          </cell>
        </row>
        <row r="476">
          <cell r="A476" t="str">
            <v>TUBERÍA DE COBRE 1/2", INCLUYE ACCESORIOS Y MANO DE OBRA</v>
          </cell>
        </row>
        <row r="477">
          <cell r="A477" t="str">
            <v>TUBERÍA DE COBRE 3/4"</v>
          </cell>
        </row>
        <row r="478">
          <cell r="A478" t="str">
            <v>TUBERÍA DE COBRE 3/4", INCLUYE ACCESORIOS Y MANO DE OBRA</v>
          </cell>
        </row>
        <row r="479">
          <cell r="A479" t="str">
            <v>TUBERIA EMT 1/2"</v>
          </cell>
        </row>
        <row r="480">
          <cell r="A480" t="str">
            <v>TUBERIA EMT 3/4"</v>
          </cell>
        </row>
        <row r="481">
          <cell r="A481" t="str">
            <v>TUBERIA ESTRUCTURAL A.S.T.M.  A-500 GRADO C - REDONDA, CUADRADA O RECTANGULAR SEGÚN DISEÑO - TIPO COLMENA O SIMILAR</v>
          </cell>
        </row>
        <row r="482">
          <cell r="A482" t="str">
            <v>TUBERIA PVC ACUEDUCTO UNION PLATINO DE 3" RDE 21</v>
          </cell>
        </row>
        <row r="483">
          <cell r="A483" t="str">
            <v>TUBERIA PVC TIPO UNION MECANICA RDE 21 DE 12"</v>
          </cell>
        </row>
        <row r="484">
          <cell r="A484" t="str">
            <v>TUBERIA PVC TIPO UNION MECANICA RDE 21 DE 8"</v>
          </cell>
        </row>
        <row r="485">
          <cell r="A485" t="str">
            <v xml:space="preserve">TUBO ACERO AGUA NEGRA PARA CERRAMIENTO  2" -   - TIPO COLMENA O SIMILAR. </v>
          </cell>
        </row>
        <row r="486">
          <cell r="A486" t="str">
            <v xml:space="preserve">TUBO ACERO AGUA NEGRA PARA CERRAMIENTO  3" -   - TIPO COLMENA O SIMILAR. </v>
          </cell>
        </row>
        <row r="487">
          <cell r="A487" t="str">
            <v xml:space="preserve">TUBO ACERO GALVANIZADO AGUA 1 1/2" - NIC 505 - 001  - TIPO COLMENA O SIMILAR. </v>
          </cell>
        </row>
        <row r="488">
          <cell r="A488" t="str">
            <v xml:space="preserve">TUBO ACERO GALVANIZADO PRESION 4" - CALIBRE 40 ASTM A53 - TIPO COLMENA O SIMILAR. </v>
          </cell>
        </row>
        <row r="489">
          <cell r="A489" t="str">
            <v>TUBO ACERO GALVANIZADO PRESION 6" - CALIBRE 40 ASTM A53 - TIPO COLMENA O SIMILAR</v>
          </cell>
        </row>
        <row r="490">
          <cell r="A490" t="str">
            <v xml:space="preserve">TUBO ALCANTARILLADO NOVAFORT  PVC  110 MM  </v>
          </cell>
        </row>
        <row r="491">
          <cell r="A491" t="str">
            <v xml:space="preserve">TUBO ALCANTARILLADO NOVAFORT  PVC  160 MM  </v>
          </cell>
        </row>
        <row r="492">
          <cell r="A492" t="str">
            <v xml:space="preserve">TUBO ALCANTARILLADO NOVAFORT  PVC  200 MM  </v>
          </cell>
        </row>
        <row r="493">
          <cell r="A493" t="str">
            <v xml:space="preserve">TUBO ALCANTARILLADO NOVAFORT  PVC  250 MM </v>
          </cell>
        </row>
        <row r="494">
          <cell r="A494" t="str">
            <v>TUBO CONDUIT GALVANIZADA EMT 1"</v>
          </cell>
        </row>
        <row r="495">
          <cell r="A495" t="str">
            <v xml:space="preserve">TUBO CONDUIT GALVANIZADA EMT 3/4" </v>
          </cell>
        </row>
        <row r="496">
          <cell r="A496" t="str">
            <v xml:space="preserve">TUBO CONDUIT IMC 3" </v>
          </cell>
        </row>
        <row r="497">
          <cell r="A497" t="str">
            <v>TUBO CONDUIT PVC 1"</v>
          </cell>
        </row>
        <row r="498">
          <cell r="A498" t="str">
            <v>TUBO CONDUIT PVC 3/4"</v>
          </cell>
        </row>
        <row r="499">
          <cell r="A499" t="str">
            <v>TUBO DRENAJE  CORRUGADA PVC 100 MM ( 4") SIN FILTRO. TRAMOS DE 5 M. CON UNIÓN.</v>
          </cell>
        </row>
        <row r="500">
          <cell r="A500" t="str">
            <v xml:space="preserve">TUBO PRESION RDE 21 PVC  200 PSI  -  1 1/2" </v>
          </cell>
        </row>
        <row r="501">
          <cell r="A501" t="str">
            <v xml:space="preserve">TUBO PRESION RDE 21 PVC  200 PSI  -  1 1/4" </v>
          </cell>
        </row>
        <row r="502">
          <cell r="A502" t="str">
            <v xml:space="preserve">TUBO PRESION RDE 21 PVC  200 PSI  -  2"  </v>
          </cell>
        </row>
        <row r="503">
          <cell r="A503" t="str">
            <v>TUBO PRESION RDE 21 PVC  200 PSI  -  3/4"</v>
          </cell>
        </row>
        <row r="504">
          <cell r="A504" t="str">
            <v xml:space="preserve">TUBO PRESION RDE 21 PVC 200 PSI  -  1" </v>
          </cell>
        </row>
        <row r="505">
          <cell r="A505" t="str">
            <v>TUBO PRESION RDE 21 PVC 200 PSI  -  2 1/2"</v>
          </cell>
        </row>
        <row r="506">
          <cell r="A506" t="str">
            <v xml:space="preserve">TUBO PRESION RDE 21 PVC 200 PSI  -  3"  </v>
          </cell>
        </row>
        <row r="507">
          <cell r="A507" t="str">
            <v xml:space="preserve">TUBO PRESION RDE 21 PVC 200 PSI  -  4" </v>
          </cell>
        </row>
        <row r="508">
          <cell r="A508" t="str">
            <v xml:space="preserve">TUBO PRESION RDE 9 PVC 500 PSI  -  1/2" </v>
          </cell>
        </row>
        <row r="509">
          <cell r="A509" t="str">
            <v xml:space="preserve">TUBO PVC A.LL-VENTILACION  1 1/2'' </v>
          </cell>
        </row>
        <row r="510">
          <cell r="A510" t="str">
            <v>TUBO PVC A.LL-VENTILACION  1-1/2''</v>
          </cell>
        </row>
        <row r="511">
          <cell r="A511" t="str">
            <v>TUBO PVC A.LL-VENTILACION  2''</v>
          </cell>
        </row>
        <row r="512">
          <cell r="A512" t="str">
            <v xml:space="preserve">TUBO PVC A.LL-VENTILACION  4'' </v>
          </cell>
        </row>
        <row r="513">
          <cell r="A513" t="str">
            <v>TUBO PVC PESADO DB 3"</v>
          </cell>
        </row>
        <row r="514">
          <cell r="A514" t="str">
            <v xml:space="preserve">TUBO PVC SANITARIO 2'' </v>
          </cell>
        </row>
        <row r="515">
          <cell r="A515" t="str">
            <v xml:space="preserve">TUBO PVC SANITARIO 4" </v>
          </cell>
        </row>
        <row r="516">
          <cell r="A516" t="str">
            <v>TUBO ULTRATEMP 2"</v>
          </cell>
        </row>
        <row r="517">
          <cell r="A517" t="str">
            <v>TUBO UNION PLATINO RDE 21 PVC  6" 200 PSI</v>
          </cell>
        </row>
        <row r="518">
          <cell r="A518" t="str">
            <v>TV DE 32" MARCA SAMSUNG, LG O SIMILARES</v>
          </cell>
        </row>
        <row r="519">
          <cell r="A519" t="str">
            <v>UNION ACERO GALVANIZADO  1 1/2"</v>
          </cell>
        </row>
        <row r="520">
          <cell r="A520" t="str">
            <v>UNION ACERO GALVANIZADO  4"</v>
          </cell>
        </row>
        <row r="521">
          <cell r="A521" t="str">
            <v>UNIÓN DE COBRE 1"</v>
          </cell>
        </row>
        <row r="522">
          <cell r="A522" t="str">
            <v>UNIÓN DE COBRE 1/2"</v>
          </cell>
        </row>
        <row r="523">
          <cell r="A523" t="str">
            <v>UNIÓN DE COBRE 3/4"</v>
          </cell>
        </row>
        <row r="524">
          <cell r="A524" t="str">
            <v>UNION SANITARIA  1-1/2'' PVC</v>
          </cell>
        </row>
        <row r="525">
          <cell r="A525" t="str">
            <v>UNION SANITARIA  2'' PVC</v>
          </cell>
        </row>
        <row r="526">
          <cell r="A526" t="str">
            <v>UNION SANITARIA 1 1/2" PVC</v>
          </cell>
        </row>
        <row r="527">
          <cell r="A527" t="str">
            <v>UNION SANITARIA 4" PVC</v>
          </cell>
        </row>
        <row r="528">
          <cell r="A528" t="str">
            <v xml:space="preserve">UNIVERSAL ACERO GALVANIZADO - 1 1/4" </v>
          </cell>
        </row>
        <row r="529">
          <cell r="A529" t="str">
            <v>UNIVERSAL ACERO GALVANIZADO - 1/2"</v>
          </cell>
        </row>
        <row r="530">
          <cell r="A530" t="str">
            <v>UNIVERSAL DE COBRE 1/2"</v>
          </cell>
        </row>
        <row r="531">
          <cell r="A531" t="str">
            <v>UPS POWEST TITAN 3KVA ON LINE, BIFASICA, DOBLE CONVERSION CON TRANSFORMADOR DE ASILAMIENTO</v>
          </cell>
        </row>
        <row r="532">
          <cell r="A532" t="str">
            <v>VÁLVULA 1/2"</v>
          </cell>
        </row>
        <row r="533">
          <cell r="A533" t="str">
            <v>VALVULA ANTIVANDALICA  PARA ORINAL</v>
          </cell>
        </row>
        <row r="534">
          <cell r="A534" t="str">
            <v>VALVULA ANTIVANDALICA PARA SANITARIO ALTA PRESION TIPO DOCOL REF. 4 AA 01051300 O SIMILAR.</v>
          </cell>
        </row>
        <row r="535">
          <cell r="A535" t="str">
            <v>VÁLVULA CHEQUE 2"</v>
          </cell>
        </row>
        <row r="536">
          <cell r="A536" t="str">
            <v>VÁLVULA CHEQUE 4"</v>
          </cell>
        </row>
        <row r="537">
          <cell r="A537" t="str">
            <v>VÁLVULA CHEQUE 6"</v>
          </cell>
        </row>
        <row r="538">
          <cell r="A538" t="str">
            <v>VÁLVULA CORTINA 1/2"</v>
          </cell>
        </row>
        <row r="539">
          <cell r="A539" t="str">
            <v>VALVULA DE 3" SELLO ELASTICO EXTREMO LISO  O JUNTA HIDRAULICA PVC</v>
          </cell>
        </row>
        <row r="540">
          <cell r="A540" t="str">
            <v>VÁLVULA DE MARIPOSA DIAMETRO 10"</v>
          </cell>
        </row>
        <row r="541">
          <cell r="A541" t="str">
            <v>VÁLVULA DE MARIPOSA DIAMETRO 2"</v>
          </cell>
        </row>
        <row r="542">
          <cell r="A542" t="str">
            <v>VÁLVULA DE MARIPOSA DIAMETRO 3"</v>
          </cell>
        </row>
        <row r="543">
          <cell r="A543" t="str">
            <v>VÁLVULA DE MARIPOSA DIAMETRO 4"</v>
          </cell>
        </row>
        <row r="544">
          <cell r="A544" t="str">
            <v>VÁLVULA DE MARIPOSA DIAMETRO 6"</v>
          </cell>
        </row>
        <row r="545">
          <cell r="A545" t="str">
            <v>VÁLVULA MULTIPORT 2"</v>
          </cell>
        </row>
        <row r="546">
          <cell r="A546" t="str">
            <v>VARILLA CAPTADORA DE ALUMINIO DE 5/8"X0.50 CM</v>
          </cell>
        </row>
        <row r="547">
          <cell r="A547" t="str">
            <v>VARILLA COPPERWELD DE  5/8 X 2,40</v>
          </cell>
        </row>
        <row r="548">
          <cell r="A548" t="str">
            <v>VARILLA COPPERWELD DE 5/8" X 2,40MTS</v>
          </cell>
        </row>
        <row r="549">
          <cell r="A549" t="str">
            <v xml:space="preserve">VARILLA LISA 1/2" </v>
          </cell>
        </row>
        <row r="550">
          <cell r="A550" t="str">
            <v>VENTANA CORREDIZA EN ALUMINIO NEGRO VIDRIO 4+4 MM (INCLUYE MARCO EN PERFILERIA  TIPO PB 3831 O SIMILAR Y VIDRIO CRISTAL DE 4 +4 MM. ).</v>
          </cell>
        </row>
        <row r="551">
          <cell r="A551" t="str">
            <v>VENTANA EN CELOSIA FIJA 1.00 X 0.60</v>
          </cell>
        </row>
        <row r="552">
          <cell r="A552" t="str">
            <v xml:space="preserve">WASH PRIMER COMPONENTE A - 1/4 GL  REF. 509A O SIMILAR </v>
          </cell>
        </row>
        <row r="553">
          <cell r="A553" t="str">
            <v>WASH PRIMER COMPONENTE B - 1/4 GL REF. 509B O SIMILAR</v>
          </cell>
        </row>
        <row r="554">
          <cell r="A554" t="str">
            <v>WIN PLASTICO</v>
          </cell>
        </row>
        <row r="555">
          <cell r="A555" t="str">
            <v xml:space="preserve">YEE SANITARIA 1-1/2'' </v>
          </cell>
        </row>
        <row r="556">
          <cell r="A556" t="str">
            <v xml:space="preserve">YEE SANITARIA 2'' </v>
          </cell>
        </row>
        <row r="557">
          <cell r="A557" t="str">
            <v xml:space="preserve">YEE SANITARIA 4'' </v>
          </cell>
        </row>
        <row r="558">
          <cell r="A558">
            <v>0</v>
          </cell>
        </row>
        <row r="559">
          <cell r="A559">
            <v>0</v>
          </cell>
        </row>
        <row r="560">
          <cell r="A560">
            <v>0</v>
          </cell>
        </row>
        <row r="561">
          <cell r="A561">
            <v>0</v>
          </cell>
        </row>
        <row r="562">
          <cell r="A562">
            <v>0</v>
          </cell>
        </row>
        <row r="563">
          <cell r="A563">
            <v>0</v>
          </cell>
        </row>
        <row r="564">
          <cell r="A564">
            <v>0</v>
          </cell>
        </row>
        <row r="565">
          <cell r="A565">
            <v>0</v>
          </cell>
        </row>
        <row r="566">
          <cell r="A566">
            <v>0</v>
          </cell>
        </row>
        <row r="567">
          <cell r="A567">
            <v>0</v>
          </cell>
        </row>
        <row r="568">
          <cell r="A568">
            <v>0</v>
          </cell>
        </row>
        <row r="569">
          <cell r="A569">
            <v>0</v>
          </cell>
        </row>
        <row r="570">
          <cell r="A570">
            <v>0</v>
          </cell>
        </row>
        <row r="571">
          <cell r="A571">
            <v>0</v>
          </cell>
        </row>
        <row r="572">
          <cell r="A572">
            <v>0</v>
          </cell>
        </row>
        <row r="573">
          <cell r="A573">
            <v>0</v>
          </cell>
        </row>
        <row r="574">
          <cell r="A574">
            <v>0</v>
          </cell>
        </row>
        <row r="575">
          <cell r="A575">
            <v>0</v>
          </cell>
        </row>
        <row r="576">
          <cell r="A576">
            <v>0</v>
          </cell>
        </row>
        <row r="577">
          <cell r="A577">
            <v>0</v>
          </cell>
        </row>
        <row r="578">
          <cell r="A578">
            <v>0</v>
          </cell>
        </row>
        <row r="579">
          <cell r="A579">
            <v>0</v>
          </cell>
        </row>
        <row r="580">
          <cell r="A580">
            <v>0</v>
          </cell>
        </row>
        <row r="581">
          <cell r="A581">
            <v>0</v>
          </cell>
        </row>
        <row r="582">
          <cell r="A582">
            <v>0</v>
          </cell>
        </row>
        <row r="583">
          <cell r="A583">
            <v>0</v>
          </cell>
        </row>
        <row r="584">
          <cell r="A584">
            <v>0</v>
          </cell>
        </row>
        <row r="585">
          <cell r="A585">
            <v>0</v>
          </cell>
        </row>
        <row r="586">
          <cell r="A586">
            <v>0</v>
          </cell>
        </row>
        <row r="587">
          <cell r="A587">
            <v>0</v>
          </cell>
        </row>
        <row r="588">
          <cell r="A588">
            <v>0</v>
          </cell>
        </row>
        <row r="589">
          <cell r="A589">
            <v>0</v>
          </cell>
        </row>
        <row r="590">
          <cell r="A590">
            <v>0</v>
          </cell>
        </row>
        <row r="591">
          <cell r="A591">
            <v>0</v>
          </cell>
        </row>
        <row r="592">
          <cell r="A592">
            <v>0</v>
          </cell>
        </row>
        <row r="593">
          <cell r="A593">
            <v>0</v>
          </cell>
        </row>
        <row r="594">
          <cell r="A594">
            <v>0</v>
          </cell>
        </row>
        <row r="595">
          <cell r="A595">
            <v>0</v>
          </cell>
        </row>
        <row r="596">
          <cell r="A596">
            <v>0</v>
          </cell>
        </row>
        <row r="597">
          <cell r="A597">
            <v>0</v>
          </cell>
        </row>
        <row r="598">
          <cell r="A598">
            <v>0</v>
          </cell>
        </row>
        <row r="599">
          <cell r="A599">
            <v>0</v>
          </cell>
        </row>
        <row r="600">
          <cell r="A600">
            <v>0</v>
          </cell>
        </row>
        <row r="601">
          <cell r="A601">
            <v>0</v>
          </cell>
        </row>
        <row r="602">
          <cell r="A602">
            <v>0</v>
          </cell>
        </row>
        <row r="603">
          <cell r="A603">
            <v>0</v>
          </cell>
        </row>
        <row r="604">
          <cell r="A604">
            <v>0</v>
          </cell>
        </row>
        <row r="605">
          <cell r="A605">
            <v>0</v>
          </cell>
        </row>
        <row r="606">
          <cell r="A606">
            <v>0</v>
          </cell>
        </row>
        <row r="607">
          <cell r="A607">
            <v>0</v>
          </cell>
        </row>
        <row r="608">
          <cell r="A608">
            <v>0</v>
          </cell>
        </row>
        <row r="609">
          <cell r="A609">
            <v>0</v>
          </cell>
        </row>
        <row r="610">
          <cell r="A610">
            <v>0</v>
          </cell>
        </row>
        <row r="611">
          <cell r="A611">
            <v>0</v>
          </cell>
        </row>
        <row r="612">
          <cell r="A612">
            <v>0</v>
          </cell>
        </row>
        <row r="613">
          <cell r="A613">
            <v>0</v>
          </cell>
        </row>
        <row r="614">
          <cell r="A614">
            <v>0</v>
          </cell>
        </row>
        <row r="615">
          <cell r="A615">
            <v>0</v>
          </cell>
        </row>
        <row r="616">
          <cell r="A616">
            <v>0</v>
          </cell>
        </row>
        <row r="617">
          <cell r="A617">
            <v>0</v>
          </cell>
        </row>
        <row r="618">
          <cell r="A618">
            <v>0</v>
          </cell>
        </row>
        <row r="619">
          <cell r="A619">
            <v>0</v>
          </cell>
        </row>
        <row r="620">
          <cell r="A620">
            <v>0</v>
          </cell>
        </row>
        <row r="621">
          <cell r="A621">
            <v>0</v>
          </cell>
        </row>
        <row r="622">
          <cell r="A622">
            <v>0</v>
          </cell>
        </row>
        <row r="623">
          <cell r="A623">
            <v>0</v>
          </cell>
        </row>
        <row r="624">
          <cell r="A624">
            <v>0</v>
          </cell>
        </row>
        <row r="625">
          <cell r="A625">
            <v>0</v>
          </cell>
        </row>
        <row r="626">
          <cell r="A626">
            <v>0</v>
          </cell>
        </row>
        <row r="627">
          <cell r="A627">
            <v>0</v>
          </cell>
        </row>
        <row r="628">
          <cell r="A628">
            <v>0</v>
          </cell>
        </row>
        <row r="629">
          <cell r="A629">
            <v>0</v>
          </cell>
        </row>
        <row r="630">
          <cell r="A630">
            <v>0</v>
          </cell>
        </row>
        <row r="631">
          <cell r="A631">
            <v>0</v>
          </cell>
        </row>
        <row r="632">
          <cell r="A632">
            <v>0</v>
          </cell>
        </row>
      </sheetData>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C ESTRUCTURAL-ARQUITECTONICO"/>
      <sheetName val="M.C. HIDROSANITARIAS"/>
      <sheetName val="M.C ELÉCTRICAS"/>
      <sheetName val="APU"/>
      <sheetName val="INSUMOS"/>
      <sheetName val="CRONOGRAMA"/>
      <sheetName val="FLUJO DE CAJA"/>
      <sheetName val=" AIU"/>
      <sheetName val="INTERVENTORIA"/>
      <sheetName val="FACTOR MULTIPLICADOR"/>
    </sheetNames>
    <sheetDataSet>
      <sheetData sheetId="0"/>
      <sheetData sheetId="1"/>
      <sheetData sheetId="2"/>
      <sheetData sheetId="3"/>
      <sheetData sheetId="4"/>
      <sheetData sheetId="5">
        <row r="14">
          <cell r="A14" t="str">
            <v>ACERO 60.000 PSI (INCLUYE ALAMBRE NEGRO Y FIGURACIÓN )</v>
          </cell>
          <cell r="B14" t="str">
            <v>Analisis</v>
          </cell>
          <cell r="C14" t="str">
            <v>KG</v>
          </cell>
          <cell r="E14">
            <v>6689.55</v>
          </cell>
        </row>
        <row r="15">
          <cell r="A15" t="str">
            <v>CONCRETO 2000 PSI - 14 MPA</v>
          </cell>
          <cell r="B15" t="str">
            <v>Analisis</v>
          </cell>
          <cell r="C15" t="str">
            <v>M3</v>
          </cell>
          <cell r="E15">
            <v>426353.55000000005</v>
          </cell>
        </row>
        <row r="16">
          <cell r="A16" t="str">
            <v>CONCRETO 2500 psi - 17.5 Mpa</v>
          </cell>
          <cell r="B16" t="str">
            <v>Analisis</v>
          </cell>
          <cell r="C16" t="str">
            <v>M3</v>
          </cell>
          <cell r="E16">
            <v>479785.95</v>
          </cell>
        </row>
        <row r="17">
          <cell r="A17" t="str">
            <v>CONCRETO 3000 psi - 21 Mpa</v>
          </cell>
          <cell r="B17" t="str">
            <v>Analisis</v>
          </cell>
          <cell r="C17" t="str">
            <v>M3</v>
          </cell>
          <cell r="E17">
            <v>531085.80000000005</v>
          </cell>
        </row>
        <row r="18">
          <cell r="A18" t="str">
            <v>CONCRETO 4000 psi - 28 Mpa</v>
          </cell>
          <cell r="B18" t="str">
            <v>Analisis</v>
          </cell>
          <cell r="C18" t="str">
            <v>M3</v>
          </cell>
          <cell r="E18">
            <v>596717.1</v>
          </cell>
        </row>
        <row r="19">
          <cell r="A19" t="str">
            <v>MORTERO 1:4</v>
          </cell>
          <cell r="B19" t="str">
            <v>Analisis</v>
          </cell>
          <cell r="C19" t="str">
            <v>M3</v>
          </cell>
          <cell r="E19">
            <v>490655.55000000005</v>
          </cell>
        </row>
        <row r="20">
          <cell r="A20" t="str">
            <v>AYUDANTE AA (ALBAÑILERIA)</v>
          </cell>
          <cell r="B20" t="str">
            <v>Cuadrilla</v>
          </cell>
          <cell r="C20" t="str">
            <v>HR</v>
          </cell>
          <cell r="E20">
            <v>8616.3000000000011</v>
          </cell>
        </row>
        <row r="21">
          <cell r="A21" t="str">
            <v>CUADRILLA AA TIPO 1 (1 OFICIAL + 1 AYUDANTE) (Albañileria)</v>
          </cell>
          <cell r="B21" t="str">
            <v>Cuadrilla</v>
          </cell>
          <cell r="C21" t="str">
            <v>HR</v>
          </cell>
          <cell r="E21">
            <v>22402.799999999999</v>
          </cell>
        </row>
        <row r="22">
          <cell r="A22" t="str">
            <v>CUADRILLA AA TIPO 2 (1 OFICIAL + 2 AYUDANTE) (Albañileria)</v>
          </cell>
          <cell r="B22" t="str">
            <v>Cuadrilla</v>
          </cell>
          <cell r="C22" t="str">
            <v>HR</v>
          </cell>
          <cell r="E22">
            <v>31019.100000000002</v>
          </cell>
        </row>
        <row r="23">
          <cell r="A23" t="str">
            <v>CUADRILLA AA TIPO 3 (1 OFICIAL + 3 AYUDANTE) (Albañileria)</v>
          </cell>
          <cell r="B23" t="str">
            <v>Cuadrilla</v>
          </cell>
          <cell r="C23" t="str">
            <v>HR</v>
          </cell>
          <cell r="E23">
            <v>43604.4</v>
          </cell>
        </row>
        <row r="24">
          <cell r="A24" t="str">
            <v>CUADRILLA AA TIPO 4 (1 OFICIAL + 4 AYUDANTE) (Albañileria)</v>
          </cell>
          <cell r="B24" t="str">
            <v>Cuadrilla</v>
          </cell>
          <cell r="C24" t="str">
            <v>HR</v>
          </cell>
          <cell r="E24">
            <v>48251.700000000004</v>
          </cell>
        </row>
        <row r="25">
          <cell r="A25" t="str">
            <v>CUADRILLA AA TIPO 5 (1 OFICIAL + 5 AYUDANTE) (Albañileria)</v>
          </cell>
          <cell r="B25" t="str">
            <v>Cuadrilla</v>
          </cell>
          <cell r="C25" t="str">
            <v>HR</v>
          </cell>
          <cell r="E25">
            <v>56868</v>
          </cell>
        </row>
        <row r="26">
          <cell r="A26" t="str">
            <v>CUADRILLA AA TIPO 6 (1 OFICIAL + 6 AYUDANTE) (Albañileria)</v>
          </cell>
          <cell r="B26" t="str">
            <v>Cuadrilla</v>
          </cell>
          <cell r="C26" t="str">
            <v>HR</v>
          </cell>
          <cell r="E26">
            <v>65484.3</v>
          </cell>
        </row>
        <row r="27">
          <cell r="A27" t="str">
            <v>CUADRILLA BB TIPO 1 (1 OFICIAL + 1 AYUDANTE) (Instalaciones)</v>
          </cell>
          <cell r="B27" t="str">
            <v>Cuadrilla</v>
          </cell>
          <cell r="C27" t="str">
            <v>HR</v>
          </cell>
          <cell r="E27">
            <v>24645.600000000002</v>
          </cell>
        </row>
        <row r="28">
          <cell r="A28" t="str">
            <v>CUADRILLA BB TIPO 2 (1 OFICIAL + 2 AYUDANTE) (Instalaciones)</v>
          </cell>
          <cell r="B28" t="str">
            <v>Cuadrilla</v>
          </cell>
          <cell r="C28" t="str">
            <v>HR</v>
          </cell>
          <cell r="E28">
            <v>34125</v>
          </cell>
        </row>
        <row r="29">
          <cell r="A29" t="str">
            <v>CUADRILLA BB TIPO 3 (1 OFICIAL + 3 AYUDANTE) (Instalaciones)</v>
          </cell>
          <cell r="B29" t="str">
            <v>Cuadrilla</v>
          </cell>
          <cell r="C29" t="str">
            <v>HR</v>
          </cell>
          <cell r="E29">
            <v>43604.4</v>
          </cell>
        </row>
        <row r="30">
          <cell r="A30" t="str">
            <v>CUADRILLA BB TIPO 4 (1 OFICIAL + 4 AYUDANTE) (Instalaciones)</v>
          </cell>
          <cell r="B30" t="str">
            <v>Cuadrilla</v>
          </cell>
          <cell r="C30" t="str">
            <v>HR</v>
          </cell>
          <cell r="E30">
            <v>53083.8</v>
          </cell>
        </row>
        <row r="31">
          <cell r="A31" t="str">
            <v>CUADRILLA BB TIPO 5 (1 OFICIAL + 5 AYUDANTE) (Instalaciones)</v>
          </cell>
          <cell r="B31" t="str">
            <v>Cuadrilla</v>
          </cell>
          <cell r="C31" t="str">
            <v>HR</v>
          </cell>
          <cell r="E31">
            <v>62563.200000000004</v>
          </cell>
        </row>
        <row r="32">
          <cell r="A32" t="str">
            <v>CUADRILLA BB TIPO 6 (1 OFICIAL + 6 AYUDANTE) (Instalaciones)</v>
          </cell>
          <cell r="B32" t="str">
            <v>Cuadrilla</v>
          </cell>
          <cell r="C32" t="str">
            <v>HR</v>
          </cell>
          <cell r="E32">
            <v>72042.600000000006</v>
          </cell>
        </row>
        <row r="33">
          <cell r="A33" t="str">
            <v>CUADRILLA CC TIPO 1 (1 OFICIAL + 1 AYUDANTE) (Pintura)</v>
          </cell>
          <cell r="B33" t="str">
            <v>Cuadrilla</v>
          </cell>
          <cell r="C33" t="str">
            <v>HR</v>
          </cell>
          <cell r="E33">
            <v>25762.799999999999</v>
          </cell>
        </row>
        <row r="34">
          <cell r="A34" t="str">
            <v>CUADRILLA CC TIPO 2 (1 OFICIAL + 2 AYUDANTE) (Pintura)</v>
          </cell>
          <cell r="B34" t="str">
            <v>Cuadrilla</v>
          </cell>
          <cell r="C34" t="str">
            <v>HR</v>
          </cell>
          <cell r="E34">
            <v>35671.65</v>
          </cell>
        </row>
        <row r="35">
          <cell r="A35" t="str">
            <v>CUADRILLA DD TIPO 2 (1 OFICIAL + 2 AYUDANTE) (Carpinteria)</v>
          </cell>
          <cell r="B35" t="str">
            <v>Cuadrilla</v>
          </cell>
          <cell r="C35" t="str">
            <v>HR</v>
          </cell>
          <cell r="E35">
            <v>35671.65</v>
          </cell>
        </row>
        <row r="36">
          <cell r="A36" t="str">
            <v>CUADRILLA DD TIPO 3 (1 OFICIAL + 3 AYUDANTE) (Carpinteria)</v>
          </cell>
          <cell r="B36" t="str">
            <v>Cuadrilla</v>
          </cell>
          <cell r="C36" t="str">
            <v>HR</v>
          </cell>
          <cell r="E36">
            <v>45580.5</v>
          </cell>
        </row>
        <row r="37">
          <cell r="A37" t="str">
            <v>CUADRILLA FF TIPO 1 (1 OFICIAL + 1 AYUDANTE) (ELECTRICAS)</v>
          </cell>
          <cell r="B37" t="str">
            <v>Cuadrilla</v>
          </cell>
          <cell r="C37" t="str">
            <v>HR</v>
          </cell>
          <cell r="E37">
            <v>31783.5</v>
          </cell>
        </row>
        <row r="38">
          <cell r="A38" t="str">
            <v>CUADRILLA FF TIPO 2 (1 OFICIAL + 2 AYUDANTE) (Electricas)</v>
          </cell>
          <cell r="B38" t="str">
            <v>Cuadrilla</v>
          </cell>
          <cell r="C38" t="str">
            <v>HR</v>
          </cell>
          <cell r="E38">
            <v>44709</v>
          </cell>
        </row>
        <row r="39">
          <cell r="A39" t="str">
            <v>CUADRILLA FF TIPO 3 (1 OFICIAL + 3 AYUDANTE) (Electricas)</v>
          </cell>
          <cell r="B39" t="str">
            <v>Cuadrilla</v>
          </cell>
          <cell r="C39" t="str">
            <v>HR</v>
          </cell>
          <cell r="E39">
            <v>57634.5</v>
          </cell>
        </row>
        <row r="40">
          <cell r="A40" t="str">
            <v>CUADRILLA GG TIPO 5 (1 OFICIAL + 5 AYUDANTE) (Alumbrado Publico)</v>
          </cell>
          <cell r="B40" t="str">
            <v>Cuadrilla</v>
          </cell>
          <cell r="C40" t="str">
            <v>HR</v>
          </cell>
          <cell r="E40">
            <v>117603.15000000001</v>
          </cell>
        </row>
        <row r="41">
          <cell r="A41" t="str">
            <v>CUADRILLA HH (1 SOLDADOR + 1 AYUDANTE)</v>
          </cell>
          <cell r="B41" t="str">
            <v>Cuadrilla</v>
          </cell>
          <cell r="C41" t="str">
            <v>HR</v>
          </cell>
          <cell r="E41">
            <v>25398.45</v>
          </cell>
        </row>
        <row r="42">
          <cell r="A42" t="str">
            <v>ALLANADORA MECANICA CON CUCHILLAS</v>
          </cell>
          <cell r="B42" t="str">
            <v>Equipos</v>
          </cell>
          <cell r="C42" t="str">
            <v>DIA</v>
          </cell>
          <cell r="E42">
            <v>99284.85</v>
          </cell>
        </row>
        <row r="43">
          <cell r="A43" t="str">
            <v>ANDAMIO COLGANTE</v>
          </cell>
          <cell r="B43" t="str">
            <v>Equipos</v>
          </cell>
          <cell r="C43" t="str">
            <v>DIA</v>
          </cell>
          <cell r="E43">
            <v>2863.35</v>
          </cell>
        </row>
        <row r="44">
          <cell r="A44" t="str">
            <v>ANDAMIO METALICO CERTIFICADO, INCLUYE ESCALERILLA CON BARANDAS Y PLATAFORMAS DE TRABAJO</v>
          </cell>
          <cell r="B44" t="str">
            <v>Equipos</v>
          </cell>
          <cell r="C44" t="str">
            <v>UND</v>
          </cell>
          <cell r="E44">
            <v>9103.5</v>
          </cell>
        </row>
        <row r="45">
          <cell r="A45" t="str">
            <v>BRILLADORA</v>
          </cell>
          <cell r="B45" t="str">
            <v>Equipos</v>
          </cell>
          <cell r="C45" t="str">
            <v>DIA</v>
          </cell>
          <cell r="E45">
            <v>55370.700000000004</v>
          </cell>
        </row>
        <row r="46">
          <cell r="A46" t="str">
            <v>CANGURO</v>
          </cell>
          <cell r="B46" t="str">
            <v>Equipos</v>
          </cell>
          <cell r="C46" t="str">
            <v>DIA</v>
          </cell>
          <cell r="E46">
            <v>59254.65</v>
          </cell>
        </row>
        <row r="47">
          <cell r="A47" t="str">
            <v xml:space="preserve">CERCHA METALICA L=3 M. </v>
          </cell>
          <cell r="B47" t="str">
            <v>Equipos</v>
          </cell>
          <cell r="C47" t="str">
            <v>DIA</v>
          </cell>
          <cell r="E47">
            <v>192.15</v>
          </cell>
        </row>
        <row r="48">
          <cell r="A48" t="str">
            <v>COMPRESOR</v>
          </cell>
          <cell r="B48" t="str">
            <v>Equipos</v>
          </cell>
          <cell r="C48" t="str">
            <v>HR</v>
          </cell>
          <cell r="E48">
            <v>57279.600000000006</v>
          </cell>
        </row>
        <row r="49">
          <cell r="A49" t="str">
            <v>CORTADORA CON DISCO DIAMANTADO (INCLUYE OPERARIO)</v>
          </cell>
          <cell r="B49" t="str">
            <v>Equipos</v>
          </cell>
          <cell r="C49" t="str">
            <v>HR</v>
          </cell>
          <cell r="E49">
            <v>37035.599999999999</v>
          </cell>
        </row>
        <row r="50">
          <cell r="A50" t="str">
            <v>CORTADORA DE CONCRETO</v>
          </cell>
          <cell r="B50" t="str">
            <v>Equipos</v>
          </cell>
          <cell r="C50" t="str">
            <v>HR</v>
          </cell>
          <cell r="E50">
            <v>7980</v>
          </cell>
        </row>
        <row r="51">
          <cell r="A51" t="str">
            <v>DESTRONCADORA DE PISOS 10HP</v>
          </cell>
          <cell r="B51" t="str">
            <v>Equipos</v>
          </cell>
          <cell r="C51" t="str">
            <v>DIA</v>
          </cell>
          <cell r="E51">
            <v>55370.700000000004</v>
          </cell>
        </row>
        <row r="52">
          <cell r="A52" t="str">
            <v>ENSAYO DE DENSIDAD EN CAMPO</v>
          </cell>
          <cell r="B52" t="str">
            <v>Equipos</v>
          </cell>
          <cell r="C52" t="str">
            <v>UND</v>
          </cell>
          <cell r="E52">
            <v>40098.450000000004</v>
          </cell>
        </row>
        <row r="53">
          <cell r="A53" t="str">
            <v>EQUIPO DE SOLDADURA</v>
          </cell>
          <cell r="B53" t="str">
            <v>Equipos</v>
          </cell>
          <cell r="C53" t="str">
            <v>HR</v>
          </cell>
          <cell r="E53">
            <v>41147.4</v>
          </cell>
        </row>
        <row r="54">
          <cell r="A54" t="str">
            <v>EQUIPO DE TRANSPORTE</v>
          </cell>
          <cell r="B54" t="str">
            <v>Equipos</v>
          </cell>
          <cell r="C54" t="str">
            <v>DIA</v>
          </cell>
          <cell r="E54">
            <v>164598</v>
          </cell>
        </row>
        <row r="55">
          <cell r="A55" t="str">
            <v>EQUIPO HIDROLAVADORA</v>
          </cell>
          <cell r="B55" t="str">
            <v>Equipos</v>
          </cell>
          <cell r="C55" t="str">
            <v>DIA</v>
          </cell>
          <cell r="E55">
            <v>60757.200000000004</v>
          </cell>
        </row>
        <row r="56">
          <cell r="A56" t="str">
            <v>EQUIPO MANEJO DE AGUAS DIFERENTE A AGUAS RESIDUALES</v>
          </cell>
          <cell r="B56" t="str">
            <v>Equipos</v>
          </cell>
          <cell r="C56" t="str">
            <v>DIA</v>
          </cell>
          <cell r="E56">
            <v>60757.200000000004</v>
          </cell>
        </row>
        <row r="57">
          <cell r="A57" t="str">
            <v>EQUIPOS-HERRAMIENTA /PRUEBA HIDROSTATICA</v>
          </cell>
          <cell r="B57" t="str">
            <v>Equipos</v>
          </cell>
          <cell r="C57" t="str">
            <v>M</v>
          </cell>
          <cell r="E57">
            <v>2468.5500000000002</v>
          </cell>
        </row>
        <row r="58">
          <cell r="A58" t="str">
            <v xml:space="preserve">FORMALETA BORDE VIGAS AEREAS INCLUYE PARAL </v>
          </cell>
          <cell r="B58" t="str">
            <v>Equipos</v>
          </cell>
          <cell r="C58" t="str">
            <v>UND</v>
          </cell>
          <cell r="E58">
            <v>16409.400000000001</v>
          </cell>
        </row>
        <row r="59">
          <cell r="A59" t="str">
            <v>FORMALETA METALICA - CARA DE CONTACTO</v>
          </cell>
          <cell r="B59" t="str">
            <v>Equipos</v>
          </cell>
          <cell r="C59" t="str">
            <v>DIA</v>
          </cell>
          <cell r="E59">
            <v>1879.5</v>
          </cell>
        </row>
        <row r="60">
          <cell r="A60" t="str">
            <v>FORMALETA METALICA PARA CAISSONS</v>
          </cell>
          <cell r="B60" t="str">
            <v>Equipos</v>
          </cell>
          <cell r="C60" t="str">
            <v>DIA</v>
          </cell>
          <cell r="E60">
            <v>22912.05</v>
          </cell>
        </row>
        <row r="61">
          <cell r="A61" t="str">
            <v>FORMALETA METALICA PARA CAMARA CIRCULAR</v>
          </cell>
          <cell r="B61" t="str">
            <v>Equipos</v>
          </cell>
          <cell r="C61" t="str">
            <v>UND</v>
          </cell>
          <cell r="E61">
            <v>1645.3500000000001</v>
          </cell>
        </row>
        <row r="62">
          <cell r="A62" t="str">
            <v>FORMALETA PARA BASE DE CONCRETO</v>
          </cell>
          <cell r="B62" t="str">
            <v>Equipos</v>
          </cell>
          <cell r="C62" t="str">
            <v>UND</v>
          </cell>
          <cell r="E62">
            <v>5206.95</v>
          </cell>
        </row>
        <row r="63">
          <cell r="A63" t="str">
            <v xml:space="preserve">FORMALETA TABLEMAC 4MM SUPER T O EQUIVALENTE </v>
          </cell>
          <cell r="B63" t="str">
            <v>Equipos</v>
          </cell>
          <cell r="C63" t="str">
            <v>M2</v>
          </cell>
          <cell r="E63">
            <v>9725.1</v>
          </cell>
        </row>
        <row r="64">
          <cell r="A64" t="str">
            <v>GRUA CON BRAZO HIDRAULICO</v>
          </cell>
          <cell r="B64" t="str">
            <v>Equipos</v>
          </cell>
          <cell r="C64" t="str">
            <v>DIA</v>
          </cell>
          <cell r="E64">
            <v>3818737.6500000004</v>
          </cell>
        </row>
        <row r="65">
          <cell r="A65" t="str">
            <v>MEZCLADORA A GASOLINA 1 SACO</v>
          </cell>
          <cell r="B65" t="str">
            <v>Equipos</v>
          </cell>
          <cell r="C65" t="str">
            <v>DIA</v>
          </cell>
          <cell r="E65">
            <v>43397.55</v>
          </cell>
        </row>
        <row r="66">
          <cell r="A66" t="str">
            <v>MORDAZA METALICA</v>
          </cell>
          <cell r="B66" t="str">
            <v>Equipos</v>
          </cell>
          <cell r="C66" t="str">
            <v>DIA</v>
          </cell>
          <cell r="E66">
            <v>130.20000000000002</v>
          </cell>
        </row>
        <row r="67">
          <cell r="A67" t="str">
            <v>MOTOBOMBA DE 2" A GASOLINA</v>
          </cell>
          <cell r="B67" t="str">
            <v>Equipos</v>
          </cell>
          <cell r="C67" t="str">
            <v>DIA</v>
          </cell>
          <cell r="E67">
            <v>60757.200000000004</v>
          </cell>
        </row>
        <row r="68">
          <cell r="A68" t="str">
            <v>PARAL LARGO 2.00 A 3.50 M</v>
          </cell>
          <cell r="B68" t="str">
            <v>Equipos</v>
          </cell>
          <cell r="C68" t="str">
            <v>DIA</v>
          </cell>
          <cell r="E68">
            <v>216.3</v>
          </cell>
        </row>
        <row r="69">
          <cell r="A69" t="str">
            <v>PLUMA  GRUA 250KG CON BALDE</v>
          </cell>
          <cell r="B69" t="str">
            <v>Equipos</v>
          </cell>
          <cell r="C69" t="str">
            <v>DIA</v>
          </cell>
          <cell r="E69">
            <v>38188.5</v>
          </cell>
        </row>
        <row r="70">
          <cell r="A70" t="str">
            <v>PULIDORA PISOS</v>
          </cell>
          <cell r="B70" t="str">
            <v>Equipos</v>
          </cell>
          <cell r="C70" t="str">
            <v>DIA</v>
          </cell>
          <cell r="E70">
            <v>55370.700000000004</v>
          </cell>
        </row>
        <row r="71">
          <cell r="A71" t="str">
            <v>RANA COMPACTADORA (INCLUYE COMBUSTIBLE)</v>
          </cell>
          <cell r="B71" t="str">
            <v>Equipos</v>
          </cell>
          <cell r="C71" t="str">
            <v>HR</v>
          </cell>
          <cell r="E71">
            <v>12345.9</v>
          </cell>
        </row>
        <row r="72">
          <cell r="A72" t="str">
            <v>REGLA VIBRATORIA</v>
          </cell>
          <cell r="B72" t="str">
            <v>Equipos</v>
          </cell>
          <cell r="C72" t="str">
            <v>DIA</v>
          </cell>
          <cell r="E72">
            <v>95475.45</v>
          </cell>
        </row>
        <row r="73">
          <cell r="A73" t="str">
            <v>RETROEXCAVADORA SOBRE ORUGAS</v>
          </cell>
          <cell r="B73" t="str">
            <v>Equipos</v>
          </cell>
          <cell r="C73" t="str">
            <v>HR</v>
          </cell>
          <cell r="E73">
            <v>267310.05</v>
          </cell>
        </row>
        <row r="74">
          <cell r="A74" t="str">
            <v>TABLERO  1.40 X 0,70</v>
          </cell>
          <cell r="B74" t="str">
            <v>Equipos</v>
          </cell>
          <cell r="C74" t="str">
            <v>DIA</v>
          </cell>
          <cell r="E74">
            <v>429.45000000000005</v>
          </cell>
        </row>
        <row r="75">
          <cell r="A75" t="str">
            <v>TALADRO ROTO PERCUTOR</v>
          </cell>
          <cell r="B75" t="str">
            <v>Equipos</v>
          </cell>
          <cell r="C75" t="str">
            <v>DIA</v>
          </cell>
          <cell r="E75">
            <v>18226.95</v>
          </cell>
        </row>
        <row r="76">
          <cell r="A76" t="str">
            <v>VIBRADOR A GASOLINA</v>
          </cell>
          <cell r="B76" t="str">
            <v>Equipos</v>
          </cell>
          <cell r="C76" t="str">
            <v>DIA</v>
          </cell>
          <cell r="E76">
            <v>65169.3</v>
          </cell>
        </row>
        <row r="77">
          <cell r="A77" t="str">
            <v>VIBROCOMPACTADOR TIPO RANA</v>
          </cell>
          <cell r="B77" t="str">
            <v>Equipos</v>
          </cell>
          <cell r="C77" t="str">
            <v>DIA</v>
          </cell>
          <cell r="E77">
            <v>54319.65</v>
          </cell>
        </row>
        <row r="78">
          <cell r="A78" t="str">
            <v>VOLQUETA  6M3 (CARGUE A MANO)</v>
          </cell>
          <cell r="B78" t="str">
            <v>Equipos</v>
          </cell>
          <cell r="C78" t="str">
            <v>VJE</v>
          </cell>
          <cell r="E78">
            <v>164598</v>
          </cell>
        </row>
        <row r="79">
          <cell r="A79" t="str">
            <v>VOLQUETA  6M3 (CARGUE MECÁNICO)</v>
          </cell>
          <cell r="B79" t="str">
            <v>Equipos</v>
          </cell>
          <cell r="C79" t="str">
            <v>VJE</v>
          </cell>
          <cell r="E79">
            <v>79007.25</v>
          </cell>
        </row>
        <row r="80">
          <cell r="A80" t="str">
            <v>FORMALETA SARDINEL DESDE 0.20 HASTA 0.60 M. DE ALTURA POR 2.00 M. DE LONGITUD</v>
          </cell>
          <cell r="B80" t="str">
            <v>Equipos</v>
          </cell>
          <cell r="C80" t="str">
            <v>DIA</v>
          </cell>
          <cell r="E80">
            <v>443.1</v>
          </cell>
        </row>
        <row r="81">
          <cell r="A81" t="str">
            <v>EQUIPO BASICO (HERRAMIENTA MENOR)</v>
          </cell>
          <cell r="B81" t="str">
            <v>Herramienta</v>
          </cell>
          <cell r="C81" t="str">
            <v>UND</v>
          </cell>
          <cell r="E81">
            <v>3181.5</v>
          </cell>
        </row>
        <row r="82">
          <cell r="A82" t="str">
            <v>ABRAZADERA  METALICA DOBLE ALA TUBO EMT 3/4"</v>
          </cell>
          <cell r="B82" t="str">
            <v>Insumo</v>
          </cell>
          <cell r="C82" t="str">
            <v>UND</v>
          </cell>
          <cell r="E82">
            <v>653.1</v>
          </cell>
        </row>
        <row r="83">
          <cell r="A83" t="str">
            <v>ABRAZADERA EN ACERO</v>
          </cell>
          <cell r="B83" t="str">
            <v>Insumo</v>
          </cell>
          <cell r="C83" t="str">
            <v>UND</v>
          </cell>
          <cell r="E83">
            <v>2602.9500000000003</v>
          </cell>
        </row>
        <row r="84">
          <cell r="A84" t="str">
            <v>ACARREO INTERNO</v>
          </cell>
          <cell r="B84" t="str">
            <v>Insumo</v>
          </cell>
          <cell r="C84" t="str">
            <v>UND</v>
          </cell>
          <cell r="E84">
            <v>1665.3000000000002</v>
          </cell>
        </row>
        <row r="85">
          <cell r="A85" t="str">
            <v>ACCESORIOS CPVC  2" ( CODO , UNIÓN Y TAPÓN )</v>
          </cell>
          <cell r="B85" t="str">
            <v>Insumo</v>
          </cell>
          <cell r="C85" t="str">
            <v>UND</v>
          </cell>
          <cell r="E85">
            <v>5741.4000000000005</v>
          </cell>
        </row>
        <row r="86">
          <cell r="A86" t="str">
            <v>ACCESORIOS DE CONEXION POR ENCIMA PARA SANITARIO TIPO INSTITUCIONAL ELONGADO TIPO TOTO REF. TCDS O SIMILAR</v>
          </cell>
          <cell r="B86" t="str">
            <v>Insumo</v>
          </cell>
          <cell r="C86" t="str">
            <v>UND</v>
          </cell>
          <cell r="E86">
            <v>201544.35</v>
          </cell>
        </row>
        <row r="87">
          <cell r="A87" t="str">
            <v>ACCESORIOS DE FIJACION</v>
          </cell>
          <cell r="B87" t="str">
            <v>Insumo</v>
          </cell>
          <cell r="C87" t="str">
            <v>UND</v>
          </cell>
          <cell r="E87">
            <v>2249.1</v>
          </cell>
        </row>
        <row r="88">
          <cell r="A88" t="str">
            <v>ACCESORIOS FIJACION TUBERIA EMT 1" (ABRAZADERA, ALAMBRE)</v>
          </cell>
          <cell r="B88" t="str">
            <v>Insumo</v>
          </cell>
          <cell r="C88" t="str">
            <v>UND</v>
          </cell>
          <cell r="E88">
            <v>3598.3500000000004</v>
          </cell>
        </row>
        <row r="89">
          <cell r="A89" t="str">
            <v>ACCESORIOS FIJACION TUBERIA EMT 3/4" (ABRAZADERA, ALAMBRE)</v>
          </cell>
          <cell r="B89" t="str">
            <v>Insumo</v>
          </cell>
          <cell r="C89" t="str">
            <v>UND</v>
          </cell>
          <cell r="E89">
            <v>2700.6</v>
          </cell>
        </row>
        <row r="90">
          <cell r="A90" t="str">
            <v>ACCESORIOS GENERALES DE INSTALACIÓN LAVAMANOS</v>
          </cell>
          <cell r="B90" t="str">
            <v>Insumo</v>
          </cell>
          <cell r="C90" t="str">
            <v>GLB</v>
          </cell>
          <cell r="E90">
            <v>152954.55000000002</v>
          </cell>
        </row>
        <row r="91">
          <cell r="A91" t="str">
            <v>ACCESORIOS PARA CONECTAR VÁLVULA ORINAL MEDIANO TIPO DOCOL REF. 4 AA TCDO1 O SIMILAR</v>
          </cell>
          <cell r="B91" t="str">
            <v>Insumo</v>
          </cell>
          <cell r="C91" t="str">
            <v>UND</v>
          </cell>
          <cell r="E91">
            <v>83494.95</v>
          </cell>
        </row>
        <row r="92">
          <cell r="A92" t="str">
            <v>ACCESORIOS PVC-P  1 1/2"  ( CODO , UNIÓN Y TAPÓN )</v>
          </cell>
          <cell r="B92" t="str">
            <v>Insumo</v>
          </cell>
          <cell r="C92" t="str">
            <v>UND</v>
          </cell>
          <cell r="E92">
            <v>16203.6</v>
          </cell>
        </row>
        <row r="93">
          <cell r="A93" t="str">
            <v>ACCESORIOS PVC-P  1 1/4" ( CODO , UNIÓN Y TAPÓN )</v>
          </cell>
          <cell r="B93" t="str">
            <v>Insumo</v>
          </cell>
          <cell r="C93" t="str">
            <v>UND</v>
          </cell>
          <cell r="E93">
            <v>10355.1</v>
          </cell>
        </row>
        <row r="94">
          <cell r="A94" t="str">
            <v>ACCESORIOS PVC-P  1" ( CODO, UNIÓN Y TAPÓN )</v>
          </cell>
          <cell r="B94" t="str">
            <v>Insumo</v>
          </cell>
          <cell r="C94" t="str">
            <v>UND</v>
          </cell>
          <cell r="E94">
            <v>5076.75</v>
          </cell>
        </row>
        <row r="95">
          <cell r="A95" t="str">
            <v>ACCESORIOS PVC-P  1/2" ( CODO , UNIÓN Y TAPÓN )</v>
          </cell>
          <cell r="B95" t="str">
            <v>Insumo</v>
          </cell>
          <cell r="C95" t="str">
            <v>UND</v>
          </cell>
          <cell r="E95">
            <v>1668.45</v>
          </cell>
        </row>
        <row r="96">
          <cell r="A96" t="str">
            <v>ACCESORIOS PVC-P  2 1/2" ( CODO , UNIÓN Y TAPÓN )</v>
          </cell>
          <cell r="B96" t="str">
            <v>Insumo</v>
          </cell>
          <cell r="C96" t="str">
            <v>UND</v>
          </cell>
          <cell r="E96">
            <v>77568.75</v>
          </cell>
        </row>
        <row r="97">
          <cell r="A97" t="str">
            <v>ACCESORIOS PVC-P  2" ( CODO , UNIÓN Y TAPÓN )</v>
          </cell>
          <cell r="B97" t="str">
            <v>Insumo</v>
          </cell>
          <cell r="C97" t="str">
            <v>UND</v>
          </cell>
          <cell r="E97">
            <v>26340.300000000003</v>
          </cell>
        </row>
        <row r="98">
          <cell r="A98" t="str">
            <v>ACCESORIOS PVC-P  3" ( CODO , UNIÓN Y TAPÓN )</v>
          </cell>
          <cell r="B98" t="str">
            <v>Insumo</v>
          </cell>
          <cell r="C98" t="str">
            <v>UND</v>
          </cell>
          <cell r="E98">
            <v>104916</v>
          </cell>
        </row>
        <row r="99">
          <cell r="A99" t="str">
            <v>ACCESORIOS PVC-P  3/4" ( CODO , UNIÓN Y TAPÓN )</v>
          </cell>
          <cell r="B99" t="str">
            <v>Insumo</v>
          </cell>
          <cell r="C99" t="str">
            <v>UND</v>
          </cell>
          <cell r="E99">
            <v>2843.4</v>
          </cell>
        </row>
        <row r="100">
          <cell r="A100" t="str">
            <v>ACCESORIOS TUBERIA EMT 1" (UNION, ADAPTADOR, CURVA)</v>
          </cell>
          <cell r="B100" t="str">
            <v>Insumo</v>
          </cell>
          <cell r="C100" t="str">
            <v>UND</v>
          </cell>
          <cell r="E100">
            <v>9080.4</v>
          </cell>
        </row>
        <row r="101">
          <cell r="A101" t="str">
            <v>ACCESORIOS TUBERIA EMT 3/4" (UNION Y CURVA)</v>
          </cell>
          <cell r="B101" t="str">
            <v>Insumo</v>
          </cell>
          <cell r="C101" t="str">
            <v>UND</v>
          </cell>
          <cell r="E101">
            <v>5676.3</v>
          </cell>
        </row>
        <row r="102">
          <cell r="A102" t="str">
            <v>ACCESORIOS TUBERIA IMC Ó RIDGID 3" (UNION, ADAPTADOR, CURVA)</v>
          </cell>
          <cell r="B102" t="str">
            <v>Insumo</v>
          </cell>
          <cell r="C102" t="str">
            <v>UND</v>
          </cell>
          <cell r="E102">
            <v>180730.2</v>
          </cell>
        </row>
        <row r="103">
          <cell r="A103" t="str">
            <v>ACERO 60.000 PSI</v>
          </cell>
          <cell r="B103" t="str">
            <v>Insumo</v>
          </cell>
          <cell r="C103" t="str">
            <v>KG</v>
          </cell>
          <cell r="E103">
            <v>4155.9000000000005</v>
          </cell>
        </row>
        <row r="104">
          <cell r="A104" t="str">
            <v>ACERO DE REFUERZO FY = 60.000 PSI = 420 MPA</v>
          </cell>
          <cell r="B104" t="str">
            <v>Insumo</v>
          </cell>
          <cell r="C104" t="str">
            <v>KG</v>
          </cell>
          <cell r="E104">
            <v>5210</v>
          </cell>
        </row>
        <row r="105">
          <cell r="A105" t="str">
            <v>ÁCIDO OXÁLICO</v>
          </cell>
          <cell r="B105" t="str">
            <v>Insumo</v>
          </cell>
          <cell r="C105" t="str">
            <v>KG</v>
          </cell>
          <cell r="E105">
            <v>6616.05</v>
          </cell>
        </row>
        <row r="106">
          <cell r="A106" t="str">
            <v>ACONDICIONADOR NOVAFORT  TARRO 500 GRS. O SIMILAR.</v>
          </cell>
          <cell r="B106" t="str">
            <v>Insumo</v>
          </cell>
          <cell r="C106" t="str">
            <v>UND</v>
          </cell>
          <cell r="E106">
            <v>141587.25</v>
          </cell>
        </row>
        <row r="107">
          <cell r="A107" t="str">
            <v>ADAPTADOR  TUBO PVC DE 2"</v>
          </cell>
          <cell r="B107" t="str">
            <v>Insumo</v>
          </cell>
          <cell r="C107" t="str">
            <v>UND</v>
          </cell>
          <cell r="E107">
            <v>1225.3500000000001</v>
          </cell>
        </row>
        <row r="108">
          <cell r="A108" t="str">
            <v>ADAPTADOR DE LIMPIEZA PVC  - 4"</v>
          </cell>
          <cell r="B108" t="str">
            <v>Insumo</v>
          </cell>
          <cell r="C108" t="str">
            <v>UND</v>
          </cell>
          <cell r="E108">
            <v>23719.5</v>
          </cell>
        </row>
        <row r="109">
          <cell r="A109" t="str">
            <v>ADAPTADOR MACHO 1/2"</v>
          </cell>
          <cell r="B109" t="str">
            <v>Insumo</v>
          </cell>
          <cell r="C109" t="str">
            <v>UND</v>
          </cell>
          <cell r="E109">
            <v>999.6</v>
          </cell>
        </row>
        <row r="110">
          <cell r="A110" t="str">
            <v>ADAPTADOR MACHO 2"</v>
          </cell>
          <cell r="B110" t="str">
            <v>Insumo</v>
          </cell>
          <cell r="C110" t="str">
            <v>UND</v>
          </cell>
          <cell r="E110">
            <v>7565.2500000000009</v>
          </cell>
        </row>
        <row r="111">
          <cell r="A111" t="str">
            <v>ADAPTADOR MACHO 4"</v>
          </cell>
          <cell r="B111" t="str">
            <v>Insumo</v>
          </cell>
          <cell r="C111" t="str">
            <v>UND</v>
          </cell>
          <cell r="E111">
            <v>54688.200000000004</v>
          </cell>
        </row>
        <row r="112">
          <cell r="A112" t="str">
            <v>ADAPTADOR MACHO 6"</v>
          </cell>
          <cell r="B112" t="str">
            <v>Insumo</v>
          </cell>
          <cell r="C112" t="str">
            <v>UND</v>
          </cell>
          <cell r="E112">
            <v>109361.70000000001</v>
          </cell>
        </row>
        <row r="113">
          <cell r="A113" t="str">
            <v>ADAPTADOR MACHO PRESION PVC - 1 1/4"</v>
          </cell>
          <cell r="B113" t="str">
            <v>Insumo</v>
          </cell>
          <cell r="C113" t="str">
            <v>UND</v>
          </cell>
          <cell r="E113">
            <v>4167.45</v>
          </cell>
        </row>
        <row r="114">
          <cell r="A114" t="str">
            <v>ADAPTADOR MACHO PRESION PVC - 1/2</v>
          </cell>
          <cell r="B114" t="str">
            <v>Insumo</v>
          </cell>
          <cell r="C114" t="str">
            <v>UND</v>
          </cell>
          <cell r="E114">
            <v>520.80000000000007</v>
          </cell>
        </row>
        <row r="115">
          <cell r="A115" t="str">
            <v>ADAPTADOR TERMINAL PVC 1"</v>
          </cell>
          <cell r="B115" t="str">
            <v>Insumo</v>
          </cell>
          <cell r="C115" t="str">
            <v>UND</v>
          </cell>
          <cell r="E115">
            <v>945</v>
          </cell>
        </row>
        <row r="116">
          <cell r="A116" t="str">
            <v>ADAPTADOR TERMINAL PVC 3/4"</v>
          </cell>
          <cell r="B116" t="str">
            <v>Insumo</v>
          </cell>
          <cell r="C116" t="str">
            <v>UND</v>
          </cell>
          <cell r="E116">
            <v>308.7</v>
          </cell>
        </row>
        <row r="117">
          <cell r="A117" t="str">
            <v>ADITIVO PARA CURAR EL CONCRETO</v>
          </cell>
          <cell r="B117" t="str">
            <v>Insumo</v>
          </cell>
          <cell r="C117" t="str">
            <v>UND</v>
          </cell>
          <cell r="E117">
            <v>42654.15</v>
          </cell>
        </row>
        <row r="118">
          <cell r="A118" t="str">
            <v xml:space="preserve">ADOQUIN DE CONCRETO (8*10*20) </v>
          </cell>
          <cell r="B118" t="str">
            <v>Insumo</v>
          </cell>
          <cell r="C118" t="str">
            <v>UND</v>
          </cell>
          <cell r="E118">
            <v>1188.6000000000001</v>
          </cell>
        </row>
        <row r="119">
          <cell r="A119" t="str">
            <v>AFIRMADO NORMA INVIAS</v>
          </cell>
          <cell r="B119" t="str">
            <v>Insumo</v>
          </cell>
          <cell r="C119" t="str">
            <v>M3</v>
          </cell>
          <cell r="E119">
            <v>63201.600000000006</v>
          </cell>
        </row>
        <row r="120">
          <cell r="A120" t="str">
            <v>AGUA LITRO</v>
          </cell>
          <cell r="B120" t="str">
            <v>Insumo</v>
          </cell>
          <cell r="C120" t="str">
            <v>LT</v>
          </cell>
          <cell r="E120">
            <v>29.400000000000002</v>
          </cell>
        </row>
        <row r="121">
          <cell r="A121" t="str">
            <v>AGUA M3</v>
          </cell>
          <cell r="B121" t="str">
            <v>Insumo</v>
          </cell>
          <cell r="C121" t="str">
            <v>M3</v>
          </cell>
          <cell r="E121">
            <v>2564.1</v>
          </cell>
        </row>
        <row r="122">
          <cell r="A122" t="str">
            <v>ALAMBRE  12AWG HFFR LS 600V 75º CT</v>
          </cell>
          <cell r="B122" t="str">
            <v>Insumo</v>
          </cell>
          <cell r="C122" t="str">
            <v>ML</v>
          </cell>
          <cell r="E122">
            <v>1992.9</v>
          </cell>
        </row>
        <row r="123">
          <cell r="A123" t="str">
            <v>ALAMBRE 2 AWG HFFR LS 600V 75º CT</v>
          </cell>
          <cell r="B123" t="str">
            <v>Insumo</v>
          </cell>
          <cell r="C123" t="str">
            <v>ML</v>
          </cell>
          <cell r="E123">
            <v>15797.25</v>
          </cell>
        </row>
        <row r="124">
          <cell r="A124" t="str">
            <v>ALAMBRE 8 AWG HFFR LS 600V 75ºCT</v>
          </cell>
          <cell r="B124" t="str">
            <v>Insumo</v>
          </cell>
          <cell r="C124" t="str">
            <v>ML</v>
          </cell>
          <cell r="E124">
            <v>4274.55</v>
          </cell>
        </row>
        <row r="125">
          <cell r="A125" t="str">
            <v xml:space="preserve">ALAMBRE COBRE DESNUDO Nº 10 AWG  </v>
          </cell>
          <cell r="B125" t="str">
            <v>Insumo</v>
          </cell>
          <cell r="C125" t="str">
            <v>M</v>
          </cell>
          <cell r="E125">
            <v>2203.9500000000003</v>
          </cell>
        </row>
        <row r="126">
          <cell r="A126" t="str">
            <v>ALAMBRE COBRE DESNUDO Nº 12 AWG</v>
          </cell>
          <cell r="B126" t="str">
            <v>Insumo</v>
          </cell>
          <cell r="C126" t="str">
            <v>M</v>
          </cell>
          <cell r="E126">
            <v>1523.55</v>
          </cell>
        </row>
        <row r="127">
          <cell r="A127" t="str">
            <v>ALAMBRE COBRE Nº 10 THHN  AWG</v>
          </cell>
          <cell r="B127" t="str">
            <v>Insumo</v>
          </cell>
          <cell r="C127" t="str">
            <v>M</v>
          </cell>
          <cell r="E127">
            <v>2619.75</v>
          </cell>
        </row>
        <row r="128">
          <cell r="A128" t="str">
            <v>ALAMBRE COBRE Nº 12 THHN  AWG</v>
          </cell>
          <cell r="B128" t="str">
            <v>Insumo</v>
          </cell>
          <cell r="C128" t="str">
            <v>M</v>
          </cell>
          <cell r="E128">
            <v>1586.55</v>
          </cell>
        </row>
        <row r="129">
          <cell r="A129" t="str">
            <v>ALAMBRE NEGRO NO. 18</v>
          </cell>
          <cell r="B129" t="str">
            <v>Insumo</v>
          </cell>
          <cell r="C129" t="str">
            <v>KG</v>
          </cell>
          <cell r="E129">
            <v>5423.25</v>
          </cell>
        </row>
        <row r="130">
          <cell r="A130" t="str">
            <v>ALAMBRÓN DE ALUMINIO 8MM</v>
          </cell>
          <cell r="B130" t="str">
            <v>Insumo</v>
          </cell>
          <cell r="C130" t="str">
            <v>M</v>
          </cell>
          <cell r="E130">
            <v>3638.25</v>
          </cell>
        </row>
        <row r="131">
          <cell r="A131" t="str">
            <v>ALFALISTO BLANCO O SIMILAR</v>
          </cell>
          <cell r="B131" t="str">
            <v>Insumo</v>
          </cell>
          <cell r="C131" t="str">
            <v>KG</v>
          </cell>
          <cell r="E131">
            <v>2641.8</v>
          </cell>
        </row>
        <row r="132">
          <cell r="A132" t="str">
            <v>ANCLAJE SILLA</v>
          </cell>
          <cell r="B132" t="str">
            <v>Insumo</v>
          </cell>
          <cell r="C132" t="str">
            <v>UND</v>
          </cell>
          <cell r="E132">
            <v>2873.85</v>
          </cell>
        </row>
        <row r="133">
          <cell r="A133" t="str">
            <v>ANGULO 1-1/2"1-1/2"*3/16"</v>
          </cell>
          <cell r="B133" t="str">
            <v>Insumo</v>
          </cell>
          <cell r="C133" t="str">
            <v>M</v>
          </cell>
          <cell r="E133">
            <v>17218.95</v>
          </cell>
        </row>
        <row r="134">
          <cell r="A134" t="str">
            <v>ANTICORROSIVO PREMIUM - TIPO PINTUCO REF. 513 O SIMILAR</v>
          </cell>
          <cell r="B134" t="str">
            <v>Insumo</v>
          </cell>
          <cell r="C134" t="str">
            <v>GAL</v>
          </cell>
          <cell r="E134">
            <v>76816.95</v>
          </cell>
        </row>
        <row r="135">
          <cell r="A135" t="str">
            <v>ARANDELA  REDONDA 5/8"</v>
          </cell>
          <cell r="B135" t="str">
            <v>Insumo</v>
          </cell>
          <cell r="C135" t="str">
            <v>UND</v>
          </cell>
          <cell r="E135">
            <v>563.85</v>
          </cell>
        </row>
        <row r="136">
          <cell r="A136" t="str">
            <v>ARANDELA DE PRESION 5/8"</v>
          </cell>
          <cell r="B136" t="str">
            <v>Insumo</v>
          </cell>
          <cell r="C136" t="str">
            <v>UND</v>
          </cell>
          <cell r="E136">
            <v>249.9</v>
          </cell>
        </row>
        <row r="137">
          <cell r="A137" t="str">
            <v>ARENA DE PEÑA</v>
          </cell>
          <cell r="B137" t="str">
            <v>Insumo</v>
          </cell>
          <cell r="C137" t="str">
            <v>M3</v>
          </cell>
          <cell r="E137">
            <v>307149.15000000002</v>
          </cell>
        </row>
        <row r="138">
          <cell r="A138" t="str">
            <v xml:space="preserve">ARENA DE PEÑA </v>
          </cell>
          <cell r="B138" t="str">
            <v>Insumo</v>
          </cell>
          <cell r="C138" t="str">
            <v>M3</v>
          </cell>
          <cell r="E138">
            <v>81876.900000000009</v>
          </cell>
        </row>
        <row r="139">
          <cell r="A139" t="str">
            <v>ARENA LAVADA DE RIO</v>
          </cell>
          <cell r="B139" t="str">
            <v>Insumo</v>
          </cell>
          <cell r="C139" t="str">
            <v>M3</v>
          </cell>
          <cell r="E139">
            <v>116966.85</v>
          </cell>
        </row>
        <row r="140">
          <cell r="A140" t="str">
            <v>ARO-TAPA HD DE 0,60 M SELLO ELASTICO- LLAVE-ANTIRUIDO</v>
          </cell>
          <cell r="B140" t="str">
            <v>Insumo</v>
          </cell>
          <cell r="C140" t="str">
            <v>UND</v>
          </cell>
          <cell r="E140">
            <v>1217237.7</v>
          </cell>
        </row>
        <row r="141">
          <cell r="A141" t="str">
            <v>AVISO SEÑALIZADOR SALIDA DE EMERGENCIA COLOR VERDE SYLVANA O SIMILAR</v>
          </cell>
          <cell r="B141" t="str">
            <v>Insumo</v>
          </cell>
          <cell r="C141" t="str">
            <v>UND</v>
          </cell>
          <cell r="E141">
            <v>101965.5</v>
          </cell>
        </row>
        <row r="142">
          <cell r="A142" t="str">
            <v>BALDOSA HUILA GRANO 5. TIPO ALFA O SIMILAR. FONDO BLANCO 30X30</v>
          </cell>
          <cell r="B142" t="str">
            <v>Insumo</v>
          </cell>
          <cell r="C142" t="str">
            <v>M2</v>
          </cell>
          <cell r="E142">
            <v>111405</v>
          </cell>
        </row>
        <row r="143">
          <cell r="A143" t="str">
            <v>BANDA PLASTICA DE SEÑALIZACION</v>
          </cell>
          <cell r="B143" t="str">
            <v>Insumo</v>
          </cell>
          <cell r="C143" t="str">
            <v>ML</v>
          </cell>
          <cell r="E143">
            <v>3190.9500000000003</v>
          </cell>
        </row>
        <row r="144">
          <cell r="A144" t="str">
            <v>BAÑO PORTATIL ALQUILER</v>
          </cell>
          <cell r="B144" t="str">
            <v>Insumo</v>
          </cell>
          <cell r="C144" t="str">
            <v>MES</v>
          </cell>
          <cell r="E144">
            <v>1050000</v>
          </cell>
        </row>
        <row r="145">
          <cell r="A145" t="str">
            <v>BARRA DE SEGURIDAD EN ACERO INOXIDABLE SATINADO CON TORNILLOS ESCONDIDOS PARA INSTALAR EN SANITARIO SIN TANQUE MARCA A&amp;A REF 8-AA-808</v>
          </cell>
          <cell r="B145" t="str">
            <v>Insumo</v>
          </cell>
          <cell r="C145" t="str">
            <v>UND</v>
          </cell>
          <cell r="E145">
            <v>475935.60000000003</v>
          </cell>
        </row>
        <row r="146">
          <cell r="A146" t="str">
            <v>BARRAS CORRUGADAS W60X6M D: 3/8"</v>
          </cell>
          <cell r="B146" t="str">
            <v>Insumo</v>
          </cell>
          <cell r="C146" t="str">
            <v>UND</v>
          </cell>
          <cell r="E146">
            <v>3490.2000000000003</v>
          </cell>
        </row>
        <row r="147">
          <cell r="A147" t="str">
            <v>BASE PARA PUNTA CAPTADORA</v>
          </cell>
          <cell r="B147" t="str">
            <v>Insumo</v>
          </cell>
          <cell r="C147" t="str">
            <v>UND</v>
          </cell>
          <cell r="E147">
            <v>43719.9</v>
          </cell>
        </row>
        <row r="148">
          <cell r="A148" t="str">
            <v>BASE Y FOTOCELDA TIPO EXTERIOR PARA ALUMBRADO INSTALADA.</v>
          </cell>
          <cell r="B148" t="str">
            <v>Insumo</v>
          </cell>
          <cell r="C148" t="str">
            <v>UND</v>
          </cell>
          <cell r="E148">
            <v>35089.950000000004</v>
          </cell>
        </row>
        <row r="149">
          <cell r="A149" t="str">
            <v>BLOQUE DE PRUEBA PARA MEDIDA SEMIDIRECTA</v>
          </cell>
          <cell r="B149" t="str">
            <v>Insumo</v>
          </cell>
          <cell r="C149" t="str">
            <v>UND</v>
          </cell>
          <cell r="E149">
            <v>223930.35</v>
          </cell>
        </row>
        <row r="150">
          <cell r="A150" t="str">
            <v>BLOQUE DIVISORIO Nº 5 ( 33 X 23 X 11.5 CM) ARCILLA TIPO SANTAFÉ O SIMILAR. LISO</v>
          </cell>
          <cell r="B150" t="str">
            <v>Insumo</v>
          </cell>
          <cell r="C150" t="str">
            <v>UND</v>
          </cell>
          <cell r="E150">
            <v>2415</v>
          </cell>
        </row>
        <row r="151">
          <cell r="A151" t="str">
            <v>BOMBA 3HP</v>
          </cell>
          <cell r="B151" t="str">
            <v>Insumo</v>
          </cell>
          <cell r="C151" t="str">
            <v>UND</v>
          </cell>
          <cell r="E151">
            <v>3622500.42</v>
          </cell>
        </row>
        <row r="152">
          <cell r="A152" t="str">
            <v>BOMBA 5HP</v>
          </cell>
          <cell r="B152" t="str">
            <v>Insumo</v>
          </cell>
          <cell r="C152" t="str">
            <v>UND</v>
          </cell>
          <cell r="E152">
            <v>8946420</v>
          </cell>
        </row>
        <row r="153">
          <cell r="A153" t="str">
            <v>BOQUILLA ALFACOLOR 1-3</v>
          </cell>
          <cell r="B153" t="str">
            <v>Insumo</v>
          </cell>
          <cell r="C153" t="str">
            <v>KG</v>
          </cell>
          <cell r="E153">
            <v>7715.4000000000005</v>
          </cell>
        </row>
        <row r="154">
          <cell r="A154" t="str">
            <v>BORNA DE PONCHAR ESTAÑADA N° 8 AWG C/ TORNILLO</v>
          </cell>
          <cell r="B154" t="str">
            <v>Insumo</v>
          </cell>
          <cell r="C154" t="str">
            <v>UND</v>
          </cell>
          <cell r="E154">
            <v>2259.6</v>
          </cell>
        </row>
        <row r="155">
          <cell r="A155" t="str">
            <v>BORNA TERMINAL PONCHAR MARCA 3M Ó PANDUIT BARRIL LARGO PARA CABLE NO.2/0AWG</v>
          </cell>
          <cell r="B155" t="str">
            <v>Insumo</v>
          </cell>
          <cell r="C155" t="str">
            <v>UND</v>
          </cell>
          <cell r="E155">
            <v>5938.8</v>
          </cell>
        </row>
        <row r="156">
          <cell r="A156" t="str">
            <v>BOTON ANTIVANDALICO CON PALANCA PARA MINUSVALIDO METÁLICO CROMADO PARA ACCIONAR VÁLVULA DE DESCARGA TIPO DOCOL REF. 4 AA 0184906 O SIMILAR.</v>
          </cell>
          <cell r="B156" t="str">
            <v>Insumo</v>
          </cell>
          <cell r="C156" t="str">
            <v>UND</v>
          </cell>
          <cell r="E156">
            <v>121180.5</v>
          </cell>
        </row>
        <row r="157">
          <cell r="A157" t="str">
            <v>BREAKER 1X63 25K 240/120V</v>
          </cell>
          <cell r="B157" t="str">
            <v>Insumo</v>
          </cell>
          <cell r="C157" t="str">
            <v>UND</v>
          </cell>
          <cell r="E157">
            <v>56595</v>
          </cell>
        </row>
        <row r="158">
          <cell r="A158" t="str">
            <v>BREAKER 3X50 25K 240/120V</v>
          </cell>
          <cell r="B158" t="str">
            <v>Insumo</v>
          </cell>
          <cell r="C158" t="str">
            <v>UND</v>
          </cell>
          <cell r="E158">
            <v>165795</v>
          </cell>
        </row>
        <row r="159">
          <cell r="A159" t="str">
            <v>BRIDA DE 6"</v>
          </cell>
          <cell r="B159" t="str">
            <v>Insumo</v>
          </cell>
          <cell r="C159" t="str">
            <v>UND</v>
          </cell>
          <cell r="E159">
            <v>577500</v>
          </cell>
        </row>
        <row r="160">
          <cell r="A160" t="str">
            <v>BROCA 1/2*21 HILTI</v>
          </cell>
          <cell r="B160" t="str">
            <v>Insumo</v>
          </cell>
          <cell r="C160" t="str">
            <v>UND</v>
          </cell>
          <cell r="E160">
            <v>653719.5</v>
          </cell>
        </row>
        <row r="161">
          <cell r="A161" t="str">
            <v>BROCA 3/4*21 HILTI</v>
          </cell>
          <cell r="B161" t="str">
            <v>Insumo</v>
          </cell>
          <cell r="C161" t="str">
            <v>UND</v>
          </cell>
          <cell r="E161">
            <v>961067.10000000009</v>
          </cell>
        </row>
        <row r="162">
          <cell r="A162" t="str">
            <v>BY PASS PARA UPS</v>
          </cell>
          <cell r="B162" t="str">
            <v>Insumo</v>
          </cell>
          <cell r="C162" t="str">
            <v>UND</v>
          </cell>
          <cell r="E162">
            <v>412288.8</v>
          </cell>
        </row>
        <row r="163">
          <cell r="A163" t="str">
            <v>CABLE 12 AWG HFFR LS CU</v>
          </cell>
          <cell r="B163" t="str">
            <v>Insumo</v>
          </cell>
          <cell r="C163" t="str">
            <v>ML</v>
          </cell>
          <cell r="E163">
            <v>3197.25</v>
          </cell>
        </row>
        <row r="164">
          <cell r="A164" t="str">
            <v>CABLE 4 AWG DESNUDO</v>
          </cell>
          <cell r="B164" t="str">
            <v>Insumo</v>
          </cell>
          <cell r="C164" t="str">
            <v>ML</v>
          </cell>
          <cell r="E164">
            <v>15368.85</v>
          </cell>
        </row>
        <row r="165">
          <cell r="A165" t="str">
            <v>CABLE CU 2 AWG DESNUDO</v>
          </cell>
          <cell r="B165" t="str">
            <v>Insumo</v>
          </cell>
          <cell r="C165" t="str">
            <v>ML</v>
          </cell>
          <cell r="E165">
            <v>22807.05</v>
          </cell>
        </row>
        <row r="166">
          <cell r="A166" t="str">
            <v>CABLE DE ALUMINIO DESNUDO CON ALMA  ACERO GALVANIZADO ACSR Nº 1/0 AWG</v>
          </cell>
          <cell r="B166" t="str">
            <v>Insumo</v>
          </cell>
          <cell r="C166" t="str">
            <v>M</v>
          </cell>
          <cell r="E166">
            <v>5529.3</v>
          </cell>
        </row>
        <row r="167">
          <cell r="A167" t="str">
            <v>CABLE DE COBRE DESNUDO Nº 1/0  AWG</v>
          </cell>
          <cell r="B167" t="str">
            <v>Insumo</v>
          </cell>
          <cell r="C167" t="str">
            <v>M</v>
          </cell>
          <cell r="E167">
            <v>27396.600000000002</v>
          </cell>
        </row>
        <row r="168">
          <cell r="A168" t="str">
            <v>CABLE DE COBRE DESNUDO Nº 2/0  AWG</v>
          </cell>
          <cell r="B168" t="str">
            <v>Insumo</v>
          </cell>
          <cell r="C168" t="str">
            <v>M</v>
          </cell>
          <cell r="E168">
            <v>35983.5</v>
          </cell>
        </row>
        <row r="169">
          <cell r="A169" t="str">
            <v xml:space="preserve">CABLE DE COBRE DESNUDO Nº 4 AWG </v>
          </cell>
          <cell r="B169" t="str">
            <v>Insumo</v>
          </cell>
          <cell r="C169" t="str">
            <v>M</v>
          </cell>
          <cell r="E169">
            <v>12756.45</v>
          </cell>
        </row>
        <row r="170">
          <cell r="A170" t="str">
            <v xml:space="preserve">CABLE DE COBRE DESNUDO Nº 8 AWG </v>
          </cell>
          <cell r="B170" t="str">
            <v>Insumo</v>
          </cell>
          <cell r="C170" t="str">
            <v>M</v>
          </cell>
          <cell r="E170">
            <v>4320.75</v>
          </cell>
        </row>
        <row r="171">
          <cell r="A171" t="str">
            <v xml:space="preserve">CABLE DE COBRE Nº 10 THWN </v>
          </cell>
          <cell r="B171" t="str">
            <v>Insumo</v>
          </cell>
          <cell r="C171" t="str">
            <v>M</v>
          </cell>
          <cell r="E171">
            <v>5741.4000000000005</v>
          </cell>
        </row>
        <row r="172">
          <cell r="A172" t="str">
            <v>CABLE DE COBRE Nº 2/0 THHN  AWG</v>
          </cell>
          <cell r="B172" t="str">
            <v>Insumo</v>
          </cell>
          <cell r="C172" t="str">
            <v>M</v>
          </cell>
          <cell r="E172">
            <v>35725.200000000004</v>
          </cell>
        </row>
        <row r="173">
          <cell r="A173" t="str">
            <v xml:space="preserve">CABLE DE COBRE Nº 8 THHN AWG  NEGRO </v>
          </cell>
          <cell r="B173" t="str">
            <v>Insumo</v>
          </cell>
          <cell r="C173" t="str">
            <v>M</v>
          </cell>
          <cell r="E173">
            <v>5188.05</v>
          </cell>
        </row>
        <row r="174">
          <cell r="A174" t="str">
            <v>CABLE ECOLOGICO  2 AWG 15KV</v>
          </cell>
          <cell r="B174" t="str">
            <v>Insumo</v>
          </cell>
          <cell r="C174" t="str">
            <v>ML</v>
          </cell>
          <cell r="E174">
            <v>9783.9</v>
          </cell>
        </row>
        <row r="175">
          <cell r="A175" t="str">
            <v>CABLE ENCAUCHETADO 3X14 AWG CU</v>
          </cell>
          <cell r="B175" t="str">
            <v>Insumo</v>
          </cell>
          <cell r="C175" t="str">
            <v>ML</v>
          </cell>
          <cell r="E175">
            <v>8404.2000000000007</v>
          </cell>
        </row>
        <row r="176">
          <cell r="A176" t="str">
            <v>CABLE SUPER GX DE 9,53 MM (3/8") GALVANIZADO O CABLE PARA RETENIDA DE 3/8 GALVANIZADO</v>
          </cell>
          <cell r="B176" t="str">
            <v>Insumo</v>
          </cell>
          <cell r="C176" t="str">
            <v>M</v>
          </cell>
          <cell r="E176">
            <v>4276.6500000000005</v>
          </cell>
        </row>
        <row r="177">
          <cell r="A177" t="str">
            <v>CABLE TRENZADO 3X12 AWG HFFR LS CT</v>
          </cell>
          <cell r="B177" t="str">
            <v>Insumo</v>
          </cell>
          <cell r="C177" t="str">
            <v>M</v>
          </cell>
          <cell r="E177">
            <v>6731.55</v>
          </cell>
        </row>
        <row r="178">
          <cell r="A178" t="str">
            <v>CABLE UTP CATEGORIA 5E</v>
          </cell>
          <cell r="B178" t="str">
            <v>Insumo</v>
          </cell>
          <cell r="C178" t="str">
            <v>ML</v>
          </cell>
          <cell r="E178">
            <v>2441.25</v>
          </cell>
        </row>
        <row r="179">
          <cell r="A179" t="str">
            <v>CABLE UTP CATEGORIA 6</v>
          </cell>
          <cell r="B179" t="str">
            <v>Insumo</v>
          </cell>
          <cell r="C179" t="str">
            <v>ML</v>
          </cell>
          <cell r="E179">
            <v>3000.9</v>
          </cell>
        </row>
        <row r="180">
          <cell r="A180" t="str">
            <v>CABLEADO VEHICULAR 16AWG</v>
          </cell>
          <cell r="B180" t="str">
            <v>Insumo</v>
          </cell>
          <cell r="C180" t="str">
            <v>M</v>
          </cell>
          <cell r="E180">
            <v>678.30000000000007</v>
          </cell>
        </row>
        <row r="181">
          <cell r="A181" t="str">
            <v>CAJA DE PASO 20X20CM TIPO INTEMPERIE</v>
          </cell>
          <cell r="B181" t="str">
            <v>Insumo</v>
          </cell>
          <cell r="C181" t="str">
            <v>UND</v>
          </cell>
          <cell r="E181">
            <v>56326.200000000004</v>
          </cell>
        </row>
        <row r="182">
          <cell r="A182" t="str">
            <v>CAJA MEDIDOR DE AGUA 60 X 60 X 14 A TODO COSTO CON TAPA HG</v>
          </cell>
          <cell r="B182" t="str">
            <v>Insumo</v>
          </cell>
          <cell r="C182" t="str">
            <v>UND</v>
          </cell>
          <cell r="E182">
            <v>157752</v>
          </cell>
        </row>
        <row r="183">
          <cell r="A183" t="str">
            <v xml:space="preserve">CAJA METALICA GALVANIZADA (REF: 5800) </v>
          </cell>
          <cell r="B183" t="str">
            <v>Insumo</v>
          </cell>
          <cell r="C183" t="str">
            <v>UND</v>
          </cell>
          <cell r="E183">
            <v>2346.75</v>
          </cell>
        </row>
        <row r="184">
          <cell r="A184" t="str">
            <v>CAJA OCTOGONAL GALVANIZADA (CAJA EMP GALV.OCTAGONAL 4")</v>
          </cell>
          <cell r="B184" t="str">
            <v>Insumo</v>
          </cell>
          <cell r="C184" t="str">
            <v>UND</v>
          </cell>
          <cell r="E184">
            <v>2346.75</v>
          </cell>
        </row>
        <row r="185">
          <cell r="A185" t="str">
            <v>CAJA PRIMARIA 100 A 15 KV</v>
          </cell>
          <cell r="B185" t="str">
            <v>Insumo</v>
          </cell>
          <cell r="C185" t="str">
            <v>UND</v>
          </cell>
          <cell r="E185">
            <v>204428.7</v>
          </cell>
        </row>
        <row r="186">
          <cell r="A186" t="str">
            <v>CAJA RECTANGULAR RAWELT 3/4" 2X4</v>
          </cell>
          <cell r="B186" t="str">
            <v>Insumo</v>
          </cell>
          <cell r="C186" t="str">
            <v>UND</v>
          </cell>
          <cell r="E186">
            <v>11290.65</v>
          </cell>
        </row>
        <row r="187">
          <cell r="A187" t="str">
            <v>CAJA RECTANGULAR RAWELT 4X4</v>
          </cell>
          <cell r="B187" t="str">
            <v>Insumo</v>
          </cell>
          <cell r="C187" t="str">
            <v>UND</v>
          </cell>
          <cell r="E187">
            <v>26250</v>
          </cell>
        </row>
        <row r="188">
          <cell r="A188" t="str">
            <v>CALENTADOR BOSCH THERM 8000S</v>
          </cell>
          <cell r="B188" t="str">
            <v>Insumo</v>
          </cell>
          <cell r="C188" t="str">
            <v>UND</v>
          </cell>
          <cell r="E188">
            <v>7980000</v>
          </cell>
        </row>
        <row r="189">
          <cell r="A189" t="str">
            <v>CÁMARA DE SEGURIDAD</v>
          </cell>
          <cell r="B189" t="str">
            <v>Insumo</v>
          </cell>
          <cell r="C189" t="str">
            <v>UND</v>
          </cell>
          <cell r="E189">
            <v>374640</v>
          </cell>
        </row>
        <row r="190">
          <cell r="A190" t="str">
            <v>CANALETA 80X60MM RANURADA X 2M</v>
          </cell>
          <cell r="B190" t="str">
            <v>Insumo</v>
          </cell>
          <cell r="C190" t="str">
            <v>ML</v>
          </cell>
          <cell r="E190">
            <v>31432.800000000003</v>
          </cell>
        </row>
        <row r="191">
          <cell r="A191" t="str">
            <v>CANALETA METALICA 15X15CM, 2 DIVISIONES</v>
          </cell>
          <cell r="B191" t="str">
            <v>Insumo</v>
          </cell>
          <cell r="C191" t="str">
            <v>ML</v>
          </cell>
          <cell r="E191">
            <v>29284.5</v>
          </cell>
        </row>
        <row r="192">
          <cell r="A192" t="str">
            <v xml:space="preserve">CAPACETE ROSCADO EN ALUMINIO PARA TUBERIA IMC GALVANIZADA DE 3" </v>
          </cell>
          <cell r="B192" t="str">
            <v>Insumo</v>
          </cell>
          <cell r="C192" t="str">
            <v>UND</v>
          </cell>
          <cell r="E192">
            <v>27909</v>
          </cell>
        </row>
        <row r="193">
          <cell r="A193" t="str">
            <v>CEMENTO GRIS</v>
          </cell>
          <cell r="B193" t="str">
            <v>Insumo</v>
          </cell>
          <cell r="C193" t="str">
            <v>KG</v>
          </cell>
          <cell r="E193">
            <v>901.95</v>
          </cell>
        </row>
        <row r="194">
          <cell r="A194" t="str">
            <v>CERA POLIMERICA</v>
          </cell>
          <cell r="B194" t="str">
            <v>Insumo</v>
          </cell>
          <cell r="C194" t="str">
            <v>LT</v>
          </cell>
          <cell r="E194">
            <v>97253.1</v>
          </cell>
        </row>
        <row r="195">
          <cell r="A195" t="str">
            <v>CERAMICA PARED TIPO HD 30 *60 CM. TIPO ALFA O SIMILAR. COLOR BEIGE O BLANCO</v>
          </cell>
          <cell r="B195" t="str">
            <v>Insumo</v>
          </cell>
          <cell r="C195" t="str">
            <v>M2</v>
          </cell>
          <cell r="E195">
            <v>44100</v>
          </cell>
        </row>
        <row r="196">
          <cell r="A196" t="str">
            <v>CERRAMIENTO EN MALLA TEXTIL Y POSTES DE ALUMINIO, MOVIL CON PUERTA, H= 1.20 M</v>
          </cell>
          <cell r="B196" t="str">
            <v>Insumo</v>
          </cell>
          <cell r="C196" t="str">
            <v>ML</v>
          </cell>
          <cell r="E196">
            <v>562275</v>
          </cell>
        </row>
        <row r="197">
          <cell r="A197" t="str">
            <v>CERTIFICACIÓN DE REDES INTERNAS POR ORGANISMO COMPETENTE ONAC</v>
          </cell>
          <cell r="B197" t="str">
            <v>Insumo</v>
          </cell>
          <cell r="C197" t="str">
            <v>GLB</v>
          </cell>
          <cell r="E197">
            <v>262500</v>
          </cell>
        </row>
        <row r="198">
          <cell r="A198" t="str">
            <v>CHAZO Y TORNILLO</v>
          </cell>
          <cell r="B198" t="str">
            <v>Insumo</v>
          </cell>
          <cell r="C198" t="str">
            <v>UND</v>
          </cell>
          <cell r="E198">
            <v>249.9</v>
          </cell>
        </row>
        <row r="199">
          <cell r="A199" t="str">
            <v>CIELO RASO EN LÁMINAS DE PVC. INCLUYE ESTRUCTURA METÁLICA, PERIMETRALES Y HASTA 2 CAJAS DE INSPECCION DE 0.60 X 0.60 CADA 30 M2. TEXTURA SEGÚN DISEÑO. SUMINISTRO Y MONTAJE TODO COSTO</v>
          </cell>
          <cell r="B199" t="str">
            <v>Insumo</v>
          </cell>
          <cell r="C199" t="str">
            <v>M2</v>
          </cell>
          <cell r="E199">
            <v>70287</v>
          </cell>
        </row>
        <row r="200">
          <cell r="A200" t="str">
            <v>CINTA AISLANTE 3M</v>
          </cell>
          <cell r="B200" t="str">
            <v>Insumo</v>
          </cell>
          <cell r="C200" t="str">
            <v>ROLLO</v>
          </cell>
          <cell r="E200">
            <v>5215.3500000000004</v>
          </cell>
        </row>
        <row r="201">
          <cell r="A201" t="str">
            <v>CINTA AISLANTE DE COLORES</v>
          </cell>
          <cell r="B201" t="str">
            <v>Insumo</v>
          </cell>
          <cell r="C201" t="str">
            <v>ML</v>
          </cell>
          <cell r="E201">
            <v>23378.25</v>
          </cell>
        </row>
        <row r="202">
          <cell r="A202" t="str">
            <v>CINTA AISLANTE SCOTH</v>
          </cell>
          <cell r="B202" t="str">
            <v>Insumo</v>
          </cell>
          <cell r="C202" t="str">
            <v>ML</v>
          </cell>
          <cell r="E202">
            <v>18711</v>
          </cell>
        </row>
        <row r="203">
          <cell r="A203" t="str">
            <v>CINTA BAND - IT, 5/8"</v>
          </cell>
          <cell r="B203" t="str">
            <v>Insumo</v>
          </cell>
          <cell r="C203" t="str">
            <v>ML</v>
          </cell>
          <cell r="E203">
            <v>5800.2</v>
          </cell>
        </row>
        <row r="204">
          <cell r="A204" t="str">
            <v>CINTA DE DEMARCACION * 10 M.</v>
          </cell>
          <cell r="B204" t="str">
            <v>Insumo</v>
          </cell>
          <cell r="C204" t="str">
            <v>M</v>
          </cell>
          <cell r="E204">
            <v>176.4</v>
          </cell>
        </row>
        <row r="205">
          <cell r="A205" t="str">
            <v>CINTA REFLECTIVA DE SEGURIDAD (2 HILERAS)</v>
          </cell>
          <cell r="B205" t="str">
            <v>Insumo</v>
          </cell>
          <cell r="C205" t="str">
            <v>M</v>
          </cell>
          <cell r="E205">
            <v>142.80000000000001</v>
          </cell>
        </row>
        <row r="206">
          <cell r="A206" t="str">
            <v xml:space="preserve">CINTA SIKA PVC O - 22 CINTA SELLO DE JUNTAS </v>
          </cell>
          <cell r="B206" t="str">
            <v>Insumo</v>
          </cell>
          <cell r="C206" t="str">
            <v>M</v>
          </cell>
          <cell r="E206">
            <v>51461.55</v>
          </cell>
        </row>
        <row r="207">
          <cell r="A207" t="str">
            <v>CINTA TEFLON 10 M 1/2"</v>
          </cell>
          <cell r="B207" t="str">
            <v>Insumo</v>
          </cell>
          <cell r="C207" t="str">
            <v>UND</v>
          </cell>
          <cell r="E207">
            <v>1166.55</v>
          </cell>
        </row>
        <row r="208">
          <cell r="A208" t="str">
            <v>CLAVIJA CON POLO A TIERRA - 15A - 250V</v>
          </cell>
          <cell r="B208" t="str">
            <v>Insumo</v>
          </cell>
          <cell r="C208" t="str">
            <v>UND</v>
          </cell>
          <cell r="E208">
            <v>7402.5</v>
          </cell>
        </row>
        <row r="209">
          <cell r="A209" t="str">
            <v>CLAVIJA RECTA PARA TOMA INDUSTRIAL 3P+T 250V/16A IP44. MARCA LEGRAND</v>
          </cell>
          <cell r="B209" t="str">
            <v>Insumo</v>
          </cell>
          <cell r="C209" t="str">
            <v>UND</v>
          </cell>
          <cell r="E209">
            <v>54687.15</v>
          </cell>
        </row>
        <row r="210">
          <cell r="A210" t="str">
            <v>CODO 90° 1/4 CXC SANITARIO 2''</v>
          </cell>
          <cell r="B210" t="str">
            <v>Insumo</v>
          </cell>
          <cell r="C210" t="str">
            <v>UND</v>
          </cell>
          <cell r="E210">
            <v>3898.65</v>
          </cell>
        </row>
        <row r="211">
          <cell r="A211" t="str">
            <v>CODO 90° 1/4 CXC SANITARIO 4''</v>
          </cell>
          <cell r="B211" t="str">
            <v>Insumo</v>
          </cell>
          <cell r="C211" t="str">
            <v>UND</v>
          </cell>
          <cell r="E211">
            <v>15577.800000000001</v>
          </cell>
        </row>
        <row r="212">
          <cell r="A212" t="str">
            <v>CODO 90° 1/4 CXE SANITARIO 1-1/2''</v>
          </cell>
          <cell r="B212" t="str">
            <v>Insumo</v>
          </cell>
          <cell r="C212" t="str">
            <v>UND</v>
          </cell>
          <cell r="E212">
            <v>4812.1500000000005</v>
          </cell>
        </row>
        <row r="213">
          <cell r="A213" t="str">
            <v>CODO 90° 1/4 CXE SANITARIO 2''</v>
          </cell>
          <cell r="B213" t="str">
            <v>Insumo</v>
          </cell>
          <cell r="C213" t="str">
            <v>UND</v>
          </cell>
          <cell r="E213">
            <v>4812.1500000000005</v>
          </cell>
        </row>
        <row r="214">
          <cell r="A214" t="str">
            <v>COLLARIN DOBLE 6-7</v>
          </cell>
          <cell r="B214" t="str">
            <v>Insumo</v>
          </cell>
          <cell r="C214" t="str">
            <v>UND</v>
          </cell>
          <cell r="E214">
            <v>22309.350000000002</v>
          </cell>
        </row>
        <row r="215">
          <cell r="A215" t="str">
            <v>COMISION TOPOGRAFICA PERMANENTE ( INCLUYE TOPOGRAFO, CADENERO Y EQUIPO TOPOGRAFICO (ESTACIÓN Y NIVEL)).</v>
          </cell>
          <cell r="B215" t="str">
            <v>Insumo</v>
          </cell>
          <cell r="C215" t="str">
            <v>M2</v>
          </cell>
          <cell r="E215">
            <v>1992.9</v>
          </cell>
        </row>
        <row r="216">
          <cell r="A216" t="str">
            <v>CONCOLOR ACQUA ZONAS HÚMEDAS</v>
          </cell>
          <cell r="B216" t="str">
            <v>Insumo</v>
          </cell>
          <cell r="C216" t="str">
            <v>KG</v>
          </cell>
          <cell r="E216">
            <v>29778</v>
          </cell>
        </row>
        <row r="217">
          <cell r="A217" t="str">
            <v>CONCRETO 3000 PSI</v>
          </cell>
          <cell r="B217" t="str">
            <v>Insumo</v>
          </cell>
          <cell r="C217" t="str">
            <v>M3</v>
          </cell>
          <cell r="E217">
            <v>374263.05</v>
          </cell>
        </row>
        <row r="218">
          <cell r="A218" t="str">
            <v>CONCRETO MR 42 kg/cm2</v>
          </cell>
          <cell r="B218" t="str">
            <v>Insumo</v>
          </cell>
          <cell r="C218" t="str">
            <v>M3</v>
          </cell>
          <cell r="E218">
            <v>547513.05000000005</v>
          </cell>
        </row>
        <row r="219">
          <cell r="A219" t="str">
            <v>CONECTOR  DBH-4</v>
          </cell>
          <cell r="B219" t="str">
            <v>Insumo</v>
          </cell>
          <cell r="C219" t="str">
            <v>UND</v>
          </cell>
          <cell r="E219">
            <v>2257.5</v>
          </cell>
        </row>
        <row r="220">
          <cell r="A220" t="str">
            <v>CONECTOR BIMETALICO AT-108F</v>
          </cell>
          <cell r="B220" t="str">
            <v>Insumo</v>
          </cell>
          <cell r="C220" t="str">
            <v>UND</v>
          </cell>
          <cell r="E220">
            <v>28040.25</v>
          </cell>
        </row>
        <row r="221">
          <cell r="A221" t="str">
            <v>CONECTOR RESORTE ROJO-AMR 3M</v>
          </cell>
          <cell r="B221" t="str">
            <v>Insumo</v>
          </cell>
          <cell r="C221" t="str">
            <v>UND</v>
          </cell>
          <cell r="E221">
            <v>2076.9</v>
          </cell>
        </row>
        <row r="222">
          <cell r="A222" t="str">
            <v>CONECTOR TGC 5/8-4AWG</v>
          </cell>
          <cell r="B222" t="str">
            <v>Insumo</v>
          </cell>
          <cell r="C222" t="str">
            <v>UND</v>
          </cell>
          <cell r="E222">
            <v>23289</v>
          </cell>
        </row>
        <row r="223">
          <cell r="A223" t="str">
            <v>CRUCETA PORTACAJA 2"*1/4"*1.50 M</v>
          </cell>
          <cell r="B223" t="str">
            <v>Insumo</v>
          </cell>
          <cell r="C223" t="str">
            <v>UND</v>
          </cell>
          <cell r="E223">
            <v>73075.8</v>
          </cell>
        </row>
        <row r="224">
          <cell r="A224" t="str">
            <v>CUARTON 2"X4"X3M</v>
          </cell>
          <cell r="B224" t="str">
            <v>Insumo</v>
          </cell>
          <cell r="C224" t="str">
            <v>UND</v>
          </cell>
          <cell r="E224">
            <v>12475.050000000001</v>
          </cell>
        </row>
        <row r="225">
          <cell r="A225" t="str">
            <v>CUARTON ORDINARIO 8 CM *4 CM *3M</v>
          </cell>
          <cell r="B225" t="str">
            <v>Insumo</v>
          </cell>
          <cell r="C225" t="str">
            <v>M</v>
          </cell>
          <cell r="E225">
            <v>3186.75</v>
          </cell>
        </row>
        <row r="226">
          <cell r="A226" t="str">
            <v>CURADO DEL CONCRETO</v>
          </cell>
          <cell r="B226" t="str">
            <v>Insumo</v>
          </cell>
          <cell r="C226" t="str">
            <v>M3</v>
          </cell>
          <cell r="E226">
            <v>2564.1</v>
          </cell>
        </row>
        <row r="227">
          <cell r="A227" t="str">
            <v>DILATACIÓN EN PVC</v>
          </cell>
          <cell r="B227" t="str">
            <v>Insumo</v>
          </cell>
          <cell r="C227" t="str">
            <v>ML</v>
          </cell>
          <cell r="E227">
            <v>4762.8</v>
          </cell>
        </row>
        <row r="228">
          <cell r="A228" t="str">
            <v>DIVISIONES SANITARIAS EN ACERO INOXIDABLE CAL. 20 SATINADAS, LAMINA CONFORMADO EN PANELES TIPO SANDWICH, COMPUESTA DE 3 PIEZAS BASICAS: PUERTA, PARAL Y TABIQUE</v>
          </cell>
          <cell r="B228" t="str">
            <v>Insumo</v>
          </cell>
          <cell r="C228" t="str">
            <v>M2</v>
          </cell>
          <cell r="E228">
            <v>792571.5</v>
          </cell>
        </row>
        <row r="229">
          <cell r="A229" t="str">
            <v>DPS OXIDO DE ZINC</v>
          </cell>
          <cell r="B229" t="str">
            <v>Insumo</v>
          </cell>
          <cell r="C229" t="str">
            <v>UND</v>
          </cell>
          <cell r="E229">
            <v>143435.25</v>
          </cell>
        </row>
        <row r="230">
          <cell r="A230" t="str">
            <v>DUCHA MEZCLADORA TIPO CROMO SOLID DE GRIVAL SIN SALIDA BAÑERA O SIMILAR (INCLUYE UNIVERSAL, MEZCLADOR Y REGADERA)</v>
          </cell>
          <cell r="B230" t="str">
            <v>Insumo</v>
          </cell>
          <cell r="C230" t="str">
            <v>UND</v>
          </cell>
          <cell r="E230">
            <v>180495</v>
          </cell>
        </row>
        <row r="231">
          <cell r="A231" t="str">
            <v>DUCHA SENCILLA TIPO CROMO SOLID DE GRIVAL SIN SALIDA BAÑERA O SIMILAR (INCLUYE UNIVERSAL Y REGADERA)</v>
          </cell>
          <cell r="B231" t="str">
            <v>Insumo</v>
          </cell>
          <cell r="C231" t="str">
            <v>UND</v>
          </cell>
          <cell r="E231">
            <v>102795</v>
          </cell>
        </row>
        <row r="232">
          <cell r="A232" t="str">
            <v xml:space="preserve">DURMIENTE  4*4  </v>
          </cell>
          <cell r="B232" t="str">
            <v>Insumo</v>
          </cell>
          <cell r="C232" t="str">
            <v>M</v>
          </cell>
          <cell r="E232">
            <v>4780.6500000000005</v>
          </cell>
        </row>
        <row r="233">
          <cell r="A233" t="str">
            <v>ELEMENTOS DE SUJECION</v>
          </cell>
          <cell r="B233" t="str">
            <v>Insumo</v>
          </cell>
          <cell r="C233" t="str">
            <v>UND</v>
          </cell>
          <cell r="E233">
            <v>3763.2000000000003</v>
          </cell>
        </row>
        <row r="234">
          <cell r="A234" t="str">
            <v>ENDURECEDOR COLOR GRIS  TIPO ROCKTOP DE TOXEMENT O SIMILAR.</v>
          </cell>
          <cell r="B234" t="str">
            <v>Insumo</v>
          </cell>
          <cell r="C234" t="str">
            <v>KG</v>
          </cell>
          <cell r="E234">
            <v>1431.15</v>
          </cell>
        </row>
        <row r="235">
          <cell r="A235" t="str">
            <v>ENTIBADO</v>
          </cell>
          <cell r="B235" t="str">
            <v>Insumo</v>
          </cell>
          <cell r="C235" t="str">
            <v>UND</v>
          </cell>
          <cell r="E235">
            <v>6652.8</v>
          </cell>
        </row>
        <row r="236">
          <cell r="A236" t="str">
            <v>ESCALERA DE SALIDA PISCINA 3 PASOS EN ACERO INOXIDABLE</v>
          </cell>
          <cell r="B236" t="str">
            <v>Insumo</v>
          </cell>
          <cell r="C236" t="str">
            <v>UND</v>
          </cell>
          <cell r="E236">
            <v>1295595</v>
          </cell>
        </row>
        <row r="237">
          <cell r="A237" t="str">
            <v>ESMALTE SINTETICO PINTULUX -  TIPO PINTUCO REF SEGUN COLOR DISEÑO O SIMILAR</v>
          </cell>
          <cell r="B237" t="str">
            <v>Insumo</v>
          </cell>
          <cell r="C237" t="str">
            <v>GAL</v>
          </cell>
          <cell r="E237">
            <v>111387.15000000001</v>
          </cell>
        </row>
        <row r="238">
          <cell r="A238" t="str">
            <v>ESMALTE SINTETICO PINTULUX - TIPO PINTUCO REF. SEGÚN COLOR DISEÑO O SIMILAR</v>
          </cell>
          <cell r="B238" t="str">
            <v>Insumo</v>
          </cell>
          <cell r="C238" t="str">
            <v>GAL</v>
          </cell>
          <cell r="E238">
            <v>111387.15000000001</v>
          </cell>
        </row>
        <row r="239">
          <cell r="A239" t="str">
            <v>ESTUCO PARA INTERIORES - TIPO PINTUCO REF. 117060 O SIMILAR.</v>
          </cell>
          <cell r="B239" t="str">
            <v>Insumo</v>
          </cell>
          <cell r="C239" t="str">
            <v>GAL</v>
          </cell>
          <cell r="E239">
            <v>25371.15</v>
          </cell>
        </row>
        <row r="240">
          <cell r="A240" t="str">
            <v>EXCAVACION MANUAL DE MATERIAL HETEROGENEO ( INCLUYE CARGUE Y RETIRO DE MATERIAL EXCAVADO A BOLADERO)</v>
          </cell>
          <cell r="B240" t="str">
            <v>Insumo</v>
          </cell>
          <cell r="C240" t="str">
            <v>M3 - HM</v>
          </cell>
          <cell r="E240">
            <v>28230.300000000003</v>
          </cell>
        </row>
        <row r="241">
          <cell r="A241" t="str">
            <v>EXTINTOR ABC 10 LBS CON MÉNSULA</v>
          </cell>
          <cell r="B241" t="str">
            <v>Insumo</v>
          </cell>
          <cell r="C241" t="str">
            <v>UND</v>
          </cell>
          <cell r="E241">
            <v>98595</v>
          </cell>
        </row>
        <row r="242">
          <cell r="A242" t="str">
            <v>FABRICACIÓN E INSTALACIÓN TENSOMEMBRANA EN LONA PVC REF. ATLAS 730, COMPLEMENTADA CON GUAYAS DE ACERO, PLATINAS DE ALUMINIO, PERNOS, TENSORES Y TORNILLERÍA GALVANIZADA</v>
          </cell>
          <cell r="B242" t="str">
            <v>Insumo</v>
          </cell>
          <cell r="C242" t="str">
            <v>M2</v>
          </cell>
          <cell r="E242">
            <v>394956.89655172412</v>
          </cell>
        </row>
        <row r="243">
          <cell r="A243" t="str">
            <v>FACEPLACE</v>
          </cell>
          <cell r="B243" t="str">
            <v>Insumo</v>
          </cell>
          <cell r="C243" t="str">
            <v>UND</v>
          </cell>
          <cell r="E243">
            <v>12371.1</v>
          </cell>
        </row>
        <row r="244">
          <cell r="A244" t="str">
            <v>FIBRA PARA CERRAMIENTO PROVISIONAL H=2,1M</v>
          </cell>
          <cell r="B244" t="str">
            <v>Insumo</v>
          </cell>
          <cell r="C244" t="str">
            <v>M</v>
          </cell>
          <cell r="E244">
            <v>3956.4</v>
          </cell>
        </row>
        <row r="245">
          <cell r="A245" t="str">
            <v>FILTRO 19"</v>
          </cell>
          <cell r="B245" t="str">
            <v>Insumo</v>
          </cell>
          <cell r="C245" t="str">
            <v>UND</v>
          </cell>
          <cell r="E245">
            <v>1436925</v>
          </cell>
        </row>
        <row r="246">
          <cell r="A246" t="str">
            <v>FILTRO 42"</v>
          </cell>
          <cell r="B246" t="str">
            <v>Insumo</v>
          </cell>
          <cell r="C246" t="str">
            <v>UND</v>
          </cell>
          <cell r="E246">
            <v>4304999.8109999998</v>
          </cell>
        </row>
        <row r="247">
          <cell r="A247" t="str">
            <v>GABINETE CONTRA INCENDIOS COMPLETO TIPO 3</v>
          </cell>
          <cell r="B247" t="str">
            <v>Insumo</v>
          </cell>
          <cell r="C247" t="str">
            <v>UND</v>
          </cell>
          <cell r="E247">
            <v>1462646.85</v>
          </cell>
        </row>
        <row r="248">
          <cell r="A248" t="str">
            <v>GABINETE PARA MEDIDA</v>
          </cell>
          <cell r="B248" t="str">
            <v>Insumo</v>
          </cell>
          <cell r="C248" t="str">
            <v>UND</v>
          </cell>
          <cell r="E248">
            <v>326939.55</v>
          </cell>
        </row>
        <row r="249">
          <cell r="A249" t="str">
            <v>GEOTEXTIL NO TEJIDO  1600 PAVCO O SIMILAR</v>
          </cell>
          <cell r="B249" t="str">
            <v>Insumo</v>
          </cell>
          <cell r="C249" t="str">
            <v>M2</v>
          </cell>
          <cell r="E249">
            <v>5583.9000000000005</v>
          </cell>
        </row>
        <row r="250">
          <cell r="A250" t="str">
            <v>GRABADOR DVR DE 16 CANALES</v>
          </cell>
          <cell r="B250" t="str">
            <v>Insumo</v>
          </cell>
          <cell r="C250" t="str">
            <v>UND</v>
          </cell>
          <cell r="E250">
            <v>945000</v>
          </cell>
        </row>
        <row r="251">
          <cell r="A251" t="str">
            <v>GRASA ECON X 370 GRS</v>
          </cell>
          <cell r="B251" t="str">
            <v>Insumo</v>
          </cell>
          <cell r="C251" t="str">
            <v>UND</v>
          </cell>
          <cell r="E251">
            <v>10784.550000000001</v>
          </cell>
        </row>
        <row r="252">
          <cell r="A252" t="str">
            <v>GRAVILLA COMUN DE RIO</v>
          </cell>
          <cell r="B252" t="str">
            <v>Insumo</v>
          </cell>
          <cell r="C252" t="str">
            <v>M3</v>
          </cell>
          <cell r="E252">
            <v>116966.85</v>
          </cell>
        </row>
        <row r="253">
          <cell r="A253" t="str">
            <v>GRIFERIA PARA LAVAMANOS PUSH INSTITUCIONAL Ref. 947120001 Tipo CORONA o Similar.</v>
          </cell>
          <cell r="B253" t="str">
            <v>Insumo</v>
          </cell>
          <cell r="C253" t="str">
            <v>UND</v>
          </cell>
          <cell r="E253">
            <v>293895</v>
          </cell>
        </row>
        <row r="254">
          <cell r="A254" t="str">
            <v>GUADUA CEPA DE 5 VARAS</v>
          </cell>
          <cell r="B254" t="str">
            <v>Insumo</v>
          </cell>
          <cell r="C254" t="str">
            <v>UND</v>
          </cell>
          <cell r="E254">
            <v>8770.65</v>
          </cell>
        </row>
        <row r="255">
          <cell r="A255" t="str">
            <v>GUADUA SOBREBASA L= 1.50 MT. 3 USOS</v>
          </cell>
          <cell r="B255" t="str">
            <v>Insumo</v>
          </cell>
          <cell r="C255" t="str">
            <v>UND</v>
          </cell>
          <cell r="E255">
            <v>5823.3</v>
          </cell>
        </row>
        <row r="256">
          <cell r="A256" t="str">
            <v>GUADUA-TABLA-CUARTÓN-LISTÓN-VARILLÓN PARA CAMPAMENTO</v>
          </cell>
          <cell r="B256" t="str">
            <v>Insumo</v>
          </cell>
          <cell r="C256" t="str">
            <v>M2</v>
          </cell>
          <cell r="E256">
            <v>127907.85</v>
          </cell>
        </row>
        <row r="257">
          <cell r="A257" t="str">
            <v>HIDROFUGO TIPO SILICONITE DE PINTUCO O SIMILAR.</v>
          </cell>
          <cell r="B257" t="str">
            <v>Insumo</v>
          </cell>
          <cell r="C257" t="str">
            <v>GAL</v>
          </cell>
          <cell r="E257">
            <v>69997.2</v>
          </cell>
        </row>
        <row r="258">
          <cell r="A258" t="str">
            <v>HIERRO LISO (DOVELAS)</v>
          </cell>
          <cell r="B258" t="str">
            <v>Insumo</v>
          </cell>
          <cell r="C258" t="str">
            <v>KG</v>
          </cell>
          <cell r="E258">
            <v>4947.6000000000004</v>
          </cell>
        </row>
        <row r="259">
          <cell r="A259" t="str">
            <v>INSTALACIONES PROVISIONALES</v>
          </cell>
          <cell r="B259" t="str">
            <v>Insumo</v>
          </cell>
          <cell r="C259" t="str">
            <v>UND</v>
          </cell>
          <cell r="E259">
            <v>20857.2</v>
          </cell>
        </row>
        <row r="260">
          <cell r="A260" t="str">
            <v>INTERRUPTOR DOBLE</v>
          </cell>
          <cell r="B260" t="str">
            <v>Insumo</v>
          </cell>
          <cell r="C260" t="str">
            <v>UND</v>
          </cell>
          <cell r="E260">
            <v>7161</v>
          </cell>
        </row>
        <row r="261">
          <cell r="A261" t="str">
            <v>INTERRUPTOR ENCHUFABLE DE 1  X  20A -  10KA</v>
          </cell>
          <cell r="B261" t="str">
            <v>Insumo</v>
          </cell>
          <cell r="C261" t="str">
            <v>UND</v>
          </cell>
          <cell r="E261">
            <v>11917.5</v>
          </cell>
        </row>
        <row r="262">
          <cell r="A262" t="str">
            <v>INTERRUPTOR ENCHUFABLE DE 1 X 30A - 240V - 10KA</v>
          </cell>
          <cell r="B262" t="str">
            <v>Insumo</v>
          </cell>
          <cell r="C262" t="str">
            <v>UND</v>
          </cell>
          <cell r="E262">
            <v>9830.1</v>
          </cell>
        </row>
        <row r="263">
          <cell r="A263" t="str">
            <v>INTERRUPTOR ENCHUFABLE DE 3 X 20A - 240V - 10KA</v>
          </cell>
          <cell r="B263" t="str">
            <v>Insumo</v>
          </cell>
          <cell r="C263" t="str">
            <v>UND</v>
          </cell>
          <cell r="E263">
            <v>67781.7</v>
          </cell>
        </row>
        <row r="264">
          <cell r="A264" t="str">
            <v>INTERRUPTOR INDUSTRIAL GRADUABLE EN CAJA 3  X  (35 A 50A), 25KA. CALIDAD LEGRAND, MERLIN GERIN, MITSUBISHI, SIEMENS, SQUAR D, O SUPERIOR DE MARCA RECONOCIDA Y HOMOLOGADA POR EL CIDET</v>
          </cell>
          <cell r="B264" t="str">
            <v>Insumo</v>
          </cell>
          <cell r="C264" t="str">
            <v>UND</v>
          </cell>
          <cell r="E264">
            <v>182572.95</v>
          </cell>
        </row>
        <row r="265">
          <cell r="A265" t="str">
            <v xml:space="preserve">INTERRUPTOR SENCILLO </v>
          </cell>
          <cell r="B265" t="str">
            <v>Insumo</v>
          </cell>
          <cell r="C265" t="str">
            <v>HR</v>
          </cell>
          <cell r="E265">
            <v>5098.8</v>
          </cell>
        </row>
        <row r="266">
          <cell r="A266" t="str">
            <v>INTERRUPTOR SENSOR DE MOVIMIENTO</v>
          </cell>
          <cell r="B266" t="str">
            <v>Insumo</v>
          </cell>
          <cell r="C266" t="str">
            <v>UND</v>
          </cell>
          <cell r="E266">
            <v>92737.05</v>
          </cell>
        </row>
        <row r="267">
          <cell r="A267" t="str">
            <v>LADRILLO FAROL RAYADO DE 0,12X0,20X0,30M</v>
          </cell>
          <cell r="B267" t="str">
            <v>Insumo</v>
          </cell>
          <cell r="C267" t="str">
            <v>UND</v>
          </cell>
          <cell r="E267">
            <v>1593.9</v>
          </cell>
        </row>
        <row r="268">
          <cell r="A268" t="str">
            <v>LAVAMANOS DE COLGAR LINEA AQUAJET INSTITUCIONAL MR COLOR BLANCO DE CORONA O SIMILAR.</v>
          </cell>
          <cell r="B268" t="str">
            <v>Insumo</v>
          </cell>
          <cell r="C268" t="str">
            <v>UND</v>
          </cell>
          <cell r="E268">
            <v>514500</v>
          </cell>
        </row>
        <row r="269">
          <cell r="A269" t="str">
            <v>LAVAMANOS DE EMPOTRAR LINEA MARSELLA COLOR BLANCO DE CORONA O SIMILAR.</v>
          </cell>
          <cell r="B269" t="str">
            <v>Insumo</v>
          </cell>
          <cell r="C269" t="str">
            <v>UND</v>
          </cell>
          <cell r="E269">
            <v>221445</v>
          </cell>
        </row>
        <row r="270">
          <cell r="A270" t="str">
            <v>LIMPIADOR 1/4 GAL</v>
          </cell>
          <cell r="B270" t="str">
            <v>Insumo</v>
          </cell>
          <cell r="C270" t="str">
            <v>UND</v>
          </cell>
          <cell r="E270">
            <v>49875</v>
          </cell>
        </row>
        <row r="271">
          <cell r="A271" t="str">
            <v>LIMPIADOR REM PVC 760 GRMS. (1/4)</v>
          </cell>
          <cell r="B271" t="str">
            <v>Insumo</v>
          </cell>
          <cell r="C271" t="str">
            <v>UND</v>
          </cell>
          <cell r="E271">
            <v>56985.600000000006</v>
          </cell>
        </row>
        <row r="272">
          <cell r="A272" t="str">
            <v>LISTON 2 X 4</v>
          </cell>
          <cell r="B272" t="str">
            <v>Insumo</v>
          </cell>
          <cell r="C272" t="str">
            <v>M</v>
          </cell>
          <cell r="E272">
            <v>4068.75</v>
          </cell>
        </row>
        <row r="273">
          <cell r="A273" t="str">
            <v>LISTON CEDRO MACHO 5 CM X 2.5 CM X 3 M.</v>
          </cell>
          <cell r="B273" t="str">
            <v>Insumo</v>
          </cell>
          <cell r="C273" t="str">
            <v>M</v>
          </cell>
          <cell r="E273">
            <v>4272.45</v>
          </cell>
        </row>
        <row r="274">
          <cell r="A274" t="str">
            <v>LUBRICANTE PARA PVC CORRUGADA</v>
          </cell>
          <cell r="B274" t="str">
            <v>Insumo</v>
          </cell>
          <cell r="C274" t="str">
            <v>UND</v>
          </cell>
          <cell r="E274">
            <v>174037.5</v>
          </cell>
        </row>
        <row r="275">
          <cell r="A275" t="str">
            <v>LUMINARIA DE EMERGENCIA R1 - SYLVANIA</v>
          </cell>
          <cell r="B275" t="str">
            <v>Insumo</v>
          </cell>
          <cell r="C275" t="str">
            <v>UND</v>
          </cell>
          <cell r="E275">
            <v>96140.1</v>
          </cell>
        </row>
        <row r="276">
          <cell r="A276" t="str">
            <v>LUMINARIA LED BALA JUPITER 15W MARCA SYLVANIA REF:P25265</v>
          </cell>
          <cell r="B276" t="str">
            <v>Insumo</v>
          </cell>
          <cell r="C276" t="str">
            <v>UND</v>
          </cell>
          <cell r="E276">
            <v>123896.85</v>
          </cell>
        </row>
        <row r="277">
          <cell r="A277" t="str">
            <v>LUMINARIA LED DECO BOLARDO 10W MARCA SYLVANIA REF:P24638</v>
          </cell>
          <cell r="B277" t="str">
            <v>Insumo</v>
          </cell>
          <cell r="C277" t="str">
            <v>UND</v>
          </cell>
          <cell r="E277">
            <v>255751.65000000002</v>
          </cell>
        </row>
        <row r="278">
          <cell r="A278" t="str">
            <v>LUMINARIA LED HERMÉTICA 2X25W ANTI POLVO MARCA SYLVANIA REF:P37390</v>
          </cell>
          <cell r="B278" t="str">
            <v>Insumo</v>
          </cell>
          <cell r="C278" t="str">
            <v>UND</v>
          </cell>
          <cell r="E278">
            <v>182584.5</v>
          </cell>
        </row>
        <row r="279">
          <cell r="A279" t="str">
            <v>LUMINARIA LED PANEL BACKLIT RC 120X30 40W MARCA SYLVANIA REF:P29564</v>
          </cell>
          <cell r="B279" t="str">
            <v>Insumo</v>
          </cell>
          <cell r="C279" t="str">
            <v>UND</v>
          </cell>
          <cell r="E279">
            <v>79554.3</v>
          </cell>
        </row>
        <row r="280">
          <cell r="A280" t="str">
            <v>LUMINARIA LED PANEL BACKLIT SQ 60X60 36W MARCA SYLVANIA REF:P29579.</v>
          </cell>
          <cell r="B280" t="str">
            <v>Insumo</v>
          </cell>
          <cell r="C280" t="str">
            <v>UND</v>
          </cell>
          <cell r="E280">
            <v>80858.400000000009</v>
          </cell>
        </row>
        <row r="281">
          <cell r="A281" t="str">
            <v>M.O. INSTALACIÓN Y DISEÑO SILLA</v>
          </cell>
          <cell r="B281" t="str">
            <v>Insumo</v>
          </cell>
          <cell r="C281" t="str">
            <v>GLB</v>
          </cell>
          <cell r="E281">
            <v>7297.08</v>
          </cell>
        </row>
        <row r="282">
          <cell r="A282" t="str">
            <v>MALLA DE GALLINERO PARA CONSTRUCCIÓN</v>
          </cell>
          <cell r="B282" t="str">
            <v>Insumo</v>
          </cell>
          <cell r="C282" t="str">
            <v>M2</v>
          </cell>
          <cell r="E282">
            <v>1613.8500000000001</v>
          </cell>
        </row>
        <row r="283">
          <cell r="A283" t="str">
            <v>MALLA ELECTROSOLDADA M-106  Q-3  4.5 MM 15 X 15 CM.</v>
          </cell>
          <cell r="B283" t="str">
            <v>Insumo</v>
          </cell>
          <cell r="C283" t="str">
            <v>KG</v>
          </cell>
          <cell r="E283">
            <v>3956.4</v>
          </cell>
        </row>
        <row r="284">
          <cell r="A284" t="str">
            <v>MALLA ELECTROSOLDADA XX-131 5.0MM C/ 15 CM EN AMBOS SENTIDOS</v>
          </cell>
          <cell r="B284" t="str">
            <v>Insumo</v>
          </cell>
          <cell r="C284" t="str">
            <v>KG</v>
          </cell>
          <cell r="E284">
            <v>5674.2</v>
          </cell>
        </row>
        <row r="285">
          <cell r="A285" t="str">
            <v>MANEJO TUBERIA PVC UNION MECANICA RDE 21 DE 8"</v>
          </cell>
          <cell r="B285" t="str">
            <v>Insumo</v>
          </cell>
          <cell r="C285" t="str">
            <v>M</v>
          </cell>
          <cell r="E285">
            <v>106626.45000000001</v>
          </cell>
        </row>
        <row r="286">
          <cell r="A286" t="str">
            <v>MANO DE OBRA INSTALACIÓN CALENTADORES BOSCH</v>
          </cell>
          <cell r="B286" t="str">
            <v>Insumo</v>
          </cell>
          <cell r="C286" t="str">
            <v>UND</v>
          </cell>
          <cell r="E286">
            <v>262500</v>
          </cell>
        </row>
        <row r="287">
          <cell r="A287" t="str">
            <v>MANO DE OBRA PARA INSTALACIÓN DE BOMBAS Y FILTROS</v>
          </cell>
          <cell r="B287" t="str">
            <v>Insumo</v>
          </cell>
          <cell r="C287" t="str">
            <v>UND</v>
          </cell>
          <cell r="E287">
            <v>1050000</v>
          </cell>
        </row>
        <row r="288">
          <cell r="A288" t="str">
            <v>MANOMETRO DE GLICERINA DE 0 - 200 PSI</v>
          </cell>
          <cell r="B288" t="str">
            <v>Insumo</v>
          </cell>
          <cell r="C288" t="str">
            <v>ML</v>
          </cell>
          <cell r="E288">
            <v>87814.650000000009</v>
          </cell>
        </row>
        <row r="289">
          <cell r="A289" t="str">
            <v>MARCADORES DE CABLES</v>
          </cell>
          <cell r="B289" t="str">
            <v>Insumo</v>
          </cell>
          <cell r="C289" t="str">
            <v>ML</v>
          </cell>
          <cell r="E289">
            <v>1310.4000000000001</v>
          </cell>
        </row>
        <row r="290">
          <cell r="A290" t="str">
            <v>MARCADORES EN ACRILICO</v>
          </cell>
          <cell r="B290" t="str">
            <v>Insumo</v>
          </cell>
          <cell r="C290" t="str">
            <v>ML</v>
          </cell>
          <cell r="E290">
            <v>2808.75</v>
          </cell>
        </row>
        <row r="291">
          <cell r="A291" t="str">
            <v>MARCO REJA DE VARILLA 1" A.R/ ANGULO/PLATINA</v>
          </cell>
          <cell r="B291" t="str">
            <v>Insumo</v>
          </cell>
          <cell r="C291" t="str">
            <v>UND</v>
          </cell>
          <cell r="E291">
            <v>197926.05000000002</v>
          </cell>
        </row>
        <row r="292">
          <cell r="A292" t="str">
            <v xml:space="preserve">MEDIDOR DE AGUA 1 1/2" VELOCIDAD CLASE C A ACCESORIOS Y ELEMENTOS DE CONECCION TODO COSTO </v>
          </cell>
          <cell r="B292" t="str">
            <v>Insumo</v>
          </cell>
          <cell r="C292" t="str">
            <v>UND</v>
          </cell>
          <cell r="E292">
            <v>688856.70000000007</v>
          </cell>
        </row>
        <row r="293">
          <cell r="A293" t="str">
            <v>MEDIDOR DE ENERGIA MONOFASICO TRIFILAR MEDIDA SEMIDIRECTA CLASE 0.5</v>
          </cell>
          <cell r="B293" t="str">
            <v>Insumo</v>
          </cell>
          <cell r="C293" t="str">
            <v>UND</v>
          </cell>
          <cell r="E293">
            <v>2090017.6500000001</v>
          </cell>
        </row>
        <row r="294">
          <cell r="A294" t="str">
            <v>MOLDES GUIA METALICOS PINTURA</v>
          </cell>
          <cell r="B294" t="str">
            <v>Insumo</v>
          </cell>
          <cell r="C294" t="str">
            <v>M2</v>
          </cell>
          <cell r="E294">
            <v>2572.5</v>
          </cell>
        </row>
        <row r="295">
          <cell r="A295" t="str">
            <v>MORTERO 1:3</v>
          </cell>
          <cell r="B295" t="str">
            <v>Insumo</v>
          </cell>
          <cell r="C295" t="str">
            <v>M3</v>
          </cell>
          <cell r="E295">
            <v>644931</v>
          </cell>
        </row>
        <row r="296">
          <cell r="A296" t="str">
            <v>MUEBLE ABIERTO PARA TAZA INSTITUCIONAL ELONGADA TIPO TOTO COLOR BLANCO REF. 5 AA SC534 O SIMILAR.</v>
          </cell>
          <cell r="B296" t="str">
            <v>Insumo</v>
          </cell>
          <cell r="C296" t="str">
            <v>UND</v>
          </cell>
          <cell r="E296">
            <v>104371.05</v>
          </cell>
        </row>
        <row r="297">
          <cell r="A297" t="str">
            <v>MULTITOMA PARA RACK DE 8 SALIDAS</v>
          </cell>
          <cell r="B297" t="str">
            <v>Insumo</v>
          </cell>
          <cell r="C297" t="str">
            <v>UND</v>
          </cell>
          <cell r="E297">
            <v>93975</v>
          </cell>
        </row>
        <row r="298">
          <cell r="A298" t="str">
            <v>NICHO PARA CENTRO DE MEDICIÓN DE PISCINAS, INSTALADO</v>
          </cell>
          <cell r="B298" t="str">
            <v>Insumo</v>
          </cell>
          <cell r="C298" t="str">
            <v>UND</v>
          </cell>
          <cell r="E298">
            <v>525000</v>
          </cell>
        </row>
        <row r="299">
          <cell r="A299" t="str">
            <v>NICHO PARA CENTROS DE MEDICIÓN LOCALES COMERCIALES, INSTALADOS</v>
          </cell>
          <cell r="B299" t="str">
            <v>Insumo</v>
          </cell>
          <cell r="C299" t="str">
            <v>UND</v>
          </cell>
          <cell r="E299">
            <v>262500</v>
          </cell>
        </row>
        <row r="300">
          <cell r="A300" t="str">
            <v>ORGANIZADOR HORIZONTAL DOBLE</v>
          </cell>
          <cell r="B300" t="str">
            <v>Insumo</v>
          </cell>
          <cell r="C300" t="str">
            <v>UND</v>
          </cell>
          <cell r="E300">
            <v>42525</v>
          </cell>
        </row>
        <row r="301">
          <cell r="A301" t="str">
            <v>ORINAL INSTITUCIONAL MEDIANO DE ENTRADA SUPERIOR EN PORCELANA COLOR BLANCO LINEA POLO (CORONA) REF: 088621001 O SIMILAR. INCLUYE GRIFERÍA PUSH.</v>
          </cell>
          <cell r="B301" t="str">
            <v>Insumo</v>
          </cell>
          <cell r="C301" t="str">
            <v>UND</v>
          </cell>
          <cell r="E301">
            <v>437830.05000000005</v>
          </cell>
        </row>
        <row r="302">
          <cell r="A302" t="str">
            <v>PABMERIL PLIEGO 9" X 11"</v>
          </cell>
          <cell r="B302" t="str">
            <v>Insumo</v>
          </cell>
          <cell r="C302" t="str">
            <v>UND</v>
          </cell>
          <cell r="E302">
            <v>4255.6500000000005</v>
          </cell>
        </row>
        <row r="303">
          <cell r="A303" t="str">
            <v>PAR DE VIDEOBALUM</v>
          </cell>
          <cell r="B303" t="str">
            <v>Insumo</v>
          </cell>
          <cell r="C303" t="str">
            <v>UND</v>
          </cell>
          <cell r="E303">
            <v>15750</v>
          </cell>
        </row>
        <row r="304">
          <cell r="A304" t="str">
            <v>PARTIDOR EN ACERO INOXIDABLE REGLAMENTARIO PARA COMPETENCIA -NATACIÓN</v>
          </cell>
          <cell r="B304" t="str">
            <v>Insumo</v>
          </cell>
          <cell r="C304" t="str">
            <v>UND</v>
          </cell>
          <cell r="E304">
            <v>11120550</v>
          </cell>
        </row>
        <row r="305">
          <cell r="A305" t="str">
            <v>PATCH CORD RJ45</v>
          </cell>
          <cell r="B305" t="str">
            <v>Insumo</v>
          </cell>
          <cell r="C305" t="str">
            <v>UND</v>
          </cell>
          <cell r="E305">
            <v>5288.85</v>
          </cell>
        </row>
        <row r="306">
          <cell r="A306" t="str">
            <v>PEGACOR FLEX BLANCO ZONAS HÚMEDAS</v>
          </cell>
          <cell r="B306" t="str">
            <v>Insumo</v>
          </cell>
          <cell r="C306" t="str">
            <v>KG</v>
          </cell>
          <cell r="E306">
            <v>6031.2</v>
          </cell>
        </row>
        <row r="307">
          <cell r="A307" t="str">
            <v>PERNO DE ANCLAJE 1/2”</v>
          </cell>
          <cell r="B307" t="str">
            <v>Insumo</v>
          </cell>
          <cell r="C307" t="str">
            <v>UND</v>
          </cell>
          <cell r="E307">
            <v>547.05000000000007</v>
          </cell>
        </row>
        <row r="308">
          <cell r="A308" t="str">
            <v>PIÉAMIGO DE 48" PARA CRUCETA METALICA DE 2.3M</v>
          </cell>
          <cell r="B308" t="str">
            <v>Insumo</v>
          </cell>
          <cell r="C308" t="str">
            <v>UND</v>
          </cell>
          <cell r="E308">
            <v>104500.20000000001</v>
          </cell>
        </row>
        <row r="309">
          <cell r="A309" t="str">
            <v>PIEDRA FILTRO</v>
          </cell>
          <cell r="B309" t="str">
            <v>Insumo</v>
          </cell>
          <cell r="C309" t="str">
            <v>M3</v>
          </cell>
          <cell r="E309">
            <v>73181.850000000006</v>
          </cell>
        </row>
        <row r="310">
          <cell r="A310" t="str">
            <v>PIEZA ESQUINERA BORDE PISCINA 49.5 X 49.5 CM CORAL O SIMILAR</v>
          </cell>
          <cell r="B310" t="str">
            <v>Insumo</v>
          </cell>
          <cell r="C310" t="str">
            <v>UND</v>
          </cell>
          <cell r="E310">
            <v>83895</v>
          </cell>
        </row>
        <row r="311">
          <cell r="A311" t="str">
            <v>PINTURA ACRILICA A BASE SOLVENTES DE RAPIDO SECAMIENTO TIPO PINTUCO (ACRILICO MANTENIMIENTO) O SIMILAR - COLORES: BLANCO, AMARILLO O NEGRO SEGÚN DISEÑO.</v>
          </cell>
          <cell r="B311" t="str">
            <v>Insumo</v>
          </cell>
          <cell r="C311" t="str">
            <v>GAL</v>
          </cell>
          <cell r="E311">
            <v>114987.6</v>
          </cell>
        </row>
        <row r="312">
          <cell r="A312" t="str">
            <v>PINTURA ACRILICA PARA TRAFICO TIPO PINTUCO (PINTUTRÁFICO) O SIMILAR - COLORES: BLANCO, AMARILLO O NEGRO SEGÚN DISEÑO.</v>
          </cell>
          <cell r="B312" t="str">
            <v>Insumo</v>
          </cell>
          <cell r="C312" t="str">
            <v>GAL</v>
          </cell>
          <cell r="E312">
            <v>114987.6</v>
          </cell>
        </row>
        <row r="313">
          <cell r="A313" t="str">
            <v>PINTURA INTERVINILO ACRILTEX LAVABLE</v>
          </cell>
          <cell r="B313" t="str">
            <v>Insumo</v>
          </cell>
          <cell r="C313" t="str">
            <v>GAL</v>
          </cell>
          <cell r="E313">
            <v>119171.85</v>
          </cell>
        </row>
        <row r="314">
          <cell r="A314" t="str">
            <v>PISO ATÉRMICO ESTRUCTURADO FENICIA BEIGE 60X60 CORONA O SIMILAR</v>
          </cell>
          <cell r="B314" t="str">
            <v>Insumo</v>
          </cell>
          <cell r="C314" t="str">
            <v>M2</v>
          </cell>
          <cell r="E314">
            <v>60585</v>
          </cell>
        </row>
        <row r="315">
          <cell r="A315" t="str">
            <v>PISO BORDE PISCINA CENTRAL 49.5 X 40 CM CORAL O SIMILAR</v>
          </cell>
          <cell r="B315" t="str">
            <v>Insumo</v>
          </cell>
          <cell r="C315" t="str">
            <v>UND</v>
          </cell>
          <cell r="E315">
            <v>58695</v>
          </cell>
        </row>
        <row r="316">
          <cell r="A316" t="str">
            <v>PISO PARED TICINIO AZUL Ref.: 257059181- BLANCO 25X25 Ref.: 25749001 MARCA CORONA O SIMILAR</v>
          </cell>
          <cell r="B316" t="str">
            <v>Insumo</v>
          </cell>
          <cell r="C316" t="str">
            <v>M2</v>
          </cell>
          <cell r="E316">
            <v>55440</v>
          </cell>
        </row>
        <row r="317">
          <cell r="A317" t="str">
            <v>PISTOLA INYECTOR PARA EPOXICO</v>
          </cell>
          <cell r="B317" t="str">
            <v>Insumo</v>
          </cell>
          <cell r="C317" t="str">
            <v>UND</v>
          </cell>
          <cell r="E317">
            <v>522219.60000000003</v>
          </cell>
        </row>
        <row r="318">
          <cell r="A318" t="str">
            <v>PLASTOCRETE DM DE SIKA IMPERMEABILIZANTE PARA CONCRETOS O SIMILAR.</v>
          </cell>
          <cell r="B318" t="str">
            <v>Insumo</v>
          </cell>
          <cell r="C318" t="str">
            <v>KG</v>
          </cell>
          <cell r="E318">
            <v>12938.1</v>
          </cell>
        </row>
        <row r="319">
          <cell r="A319" t="str">
            <v xml:space="preserve">PLATINAS ACERO A-36  </v>
          </cell>
          <cell r="B319" t="str">
            <v>Insumo</v>
          </cell>
          <cell r="C319" t="str">
            <v>KG</v>
          </cell>
          <cell r="E319">
            <v>4592.7</v>
          </cell>
        </row>
        <row r="320">
          <cell r="A320" t="str">
            <v xml:space="preserve">POLIETILENO NEGRO CAL 3.5 </v>
          </cell>
          <cell r="B320" t="str">
            <v>Insumo</v>
          </cell>
          <cell r="C320" t="str">
            <v>M</v>
          </cell>
          <cell r="E320">
            <v>6657</v>
          </cell>
        </row>
        <row r="321">
          <cell r="A321" t="str">
            <v>POSTE DE CONCRETO 12 METROS - 750 KG - HOMOLOGADO</v>
          </cell>
          <cell r="B321" t="str">
            <v>Insumo</v>
          </cell>
          <cell r="C321" t="str">
            <v>UND</v>
          </cell>
          <cell r="E321">
            <v>958032.60000000009</v>
          </cell>
        </row>
        <row r="322">
          <cell r="A322" t="str">
            <v>POSTE METÁLICO PARA INSTALACIÓN DE CÁMARAS, CON ACCESORIOS DE FIJACIÓN</v>
          </cell>
          <cell r="B322" t="str">
            <v>Insumo</v>
          </cell>
          <cell r="C322" t="str">
            <v>UND</v>
          </cell>
          <cell r="E322">
            <v>84000</v>
          </cell>
        </row>
        <row r="323">
          <cell r="A323" t="str">
            <v>PRENSA ESTOPA ALUMINIO 3/4" NPT</v>
          </cell>
          <cell r="B323" t="str">
            <v>Insumo</v>
          </cell>
          <cell r="C323" t="str">
            <v>UND</v>
          </cell>
          <cell r="E323">
            <v>8096.55</v>
          </cell>
        </row>
        <row r="324">
          <cell r="A324" t="str">
            <v>PROTECCION FIJA 150A, 50KA 240/120V</v>
          </cell>
          <cell r="B324" t="str">
            <v>Insumo</v>
          </cell>
          <cell r="C324" t="str">
            <v>UND</v>
          </cell>
          <cell r="E324">
            <v>520.80000000000007</v>
          </cell>
        </row>
        <row r="325">
          <cell r="A325" t="str">
            <v>PUERTA METALICA LÁMINA GALVANIZADA CAL. 18 TIPO PANEL CON MARCO SENCILLO (INCLUYE ANTICORROSIVO, PINTURA ELECTROSTATICA, MARCO CARGADO EN CONCRETO, HERRAJES Y CHAPA DE SEGURIDAD)</v>
          </cell>
          <cell r="B325" t="str">
            <v>Insumo</v>
          </cell>
          <cell r="C325" t="str">
            <v>M2</v>
          </cell>
          <cell r="E325">
            <v>591399.9</v>
          </cell>
        </row>
        <row r="326">
          <cell r="A326" t="str">
            <v>PUERTA METALICA LÁMINA GALVANIZADA CAL. 18 TIPO PANEL CON MONTANTE EN REJILLA, MARCO SENCILLO (INCLUYE ANTICORROSIVO, PINTURA ELECTROSTATICA, MARCO CARGADO EN CONCRETO, HERRAJES Y CHAPA DE SEGURIDAD)</v>
          </cell>
          <cell r="B326" t="str">
            <v>Insumo</v>
          </cell>
          <cell r="C326" t="str">
            <v>M2</v>
          </cell>
          <cell r="E326">
            <v>632726.85</v>
          </cell>
        </row>
        <row r="327">
          <cell r="A327" t="str">
            <v>PUERTA VENTANA EN ALUMINIO NEGRO CORREDIZA 3 NAVES CON VIDRIO 4+4</v>
          </cell>
          <cell r="B327" t="str">
            <v>Insumo</v>
          </cell>
          <cell r="C327" t="str">
            <v>M2</v>
          </cell>
          <cell r="E327">
            <v>750884.4</v>
          </cell>
        </row>
        <row r="328">
          <cell r="A328" t="str">
            <v>PUERTAS Y VENTANAS EN TABLA PARA CAMPAMENTO</v>
          </cell>
          <cell r="B328" t="str">
            <v>Insumo</v>
          </cell>
          <cell r="C328" t="str">
            <v>M2</v>
          </cell>
          <cell r="E328">
            <v>4062.4500000000003</v>
          </cell>
        </row>
        <row r="329">
          <cell r="A329" t="str">
            <v>PUNTILLA CON CABEZA 1"</v>
          </cell>
          <cell r="B329" t="str">
            <v>Insumo</v>
          </cell>
          <cell r="C329" t="str">
            <v>LB</v>
          </cell>
          <cell r="E329">
            <v>4497.1500000000005</v>
          </cell>
        </row>
        <row r="330">
          <cell r="A330" t="str">
            <v>PUNTILLA CON CABEZA 2"</v>
          </cell>
          <cell r="B330" t="str">
            <v>Insumo</v>
          </cell>
          <cell r="C330" t="str">
            <v>LB</v>
          </cell>
          <cell r="E330">
            <v>4497.1500000000005</v>
          </cell>
        </row>
        <row r="331">
          <cell r="A331" t="str">
            <v>PUNTO DE GAS NATURAL 1/2" INCLUYE TUBERÍA, VÁLVULAS, ACCESORIOS Y MANO DE OBRA</v>
          </cell>
          <cell r="B331" t="str">
            <v>Insumo</v>
          </cell>
          <cell r="C331" t="str">
            <v>UND</v>
          </cell>
          <cell r="E331">
            <v>133140</v>
          </cell>
        </row>
        <row r="332">
          <cell r="A332" t="str">
            <v>RACK MEDIANO DE PARED 50X45X60</v>
          </cell>
          <cell r="B332" t="str">
            <v>Insumo</v>
          </cell>
          <cell r="C332" t="str">
            <v>UND</v>
          </cell>
          <cell r="E332">
            <v>488093.55000000005</v>
          </cell>
        </row>
        <row r="333">
          <cell r="A333" t="str">
            <v>RECEBO COMUN (EXTENDIDO Y COMPACTADO)</v>
          </cell>
          <cell r="B333" t="str">
            <v>Insumo</v>
          </cell>
          <cell r="C333" t="str">
            <v>M3</v>
          </cell>
          <cell r="E333">
            <v>43851.15</v>
          </cell>
        </row>
        <row r="334">
          <cell r="A334" t="str">
            <v>REFLECTOR DE 1000 VATIOS - SODIO ALTA PRESION - 208/220 V, CUADRADO, CERRADO, ESTRIBOS - COMPLETO: CHASIS, BOMBILLA, ARRANCADOR, ETC. ACCESORIOS DE FIJACION E INSTALACION  -REFERENCIA LUMINARIA LED SYLVEO SPORTS DE 1000W MARCA SYLVANIA REF:P27760</v>
          </cell>
          <cell r="B334" t="str">
            <v>Insumo</v>
          </cell>
          <cell r="C334" t="str">
            <v>UND</v>
          </cell>
          <cell r="E334">
            <v>7042602</v>
          </cell>
        </row>
        <row r="335">
          <cell r="A335" t="str">
            <v>REGISTRO TIPO R&amp;W - 1 1/4''  (DE CORTINA) REF. 206 O SIMILAR</v>
          </cell>
          <cell r="B335" t="str">
            <v>Insumo</v>
          </cell>
          <cell r="C335" t="str">
            <v>UND</v>
          </cell>
          <cell r="E335">
            <v>121070.25</v>
          </cell>
        </row>
        <row r="336">
          <cell r="A336" t="str">
            <v>REGISTRO TIPO R&amp;W - 1/2''  (DE CORTINA ) REF. 206 O SIMILAR</v>
          </cell>
          <cell r="B336" t="str">
            <v>Insumo</v>
          </cell>
          <cell r="C336" t="str">
            <v>UND</v>
          </cell>
          <cell r="E336">
            <v>49052.85</v>
          </cell>
        </row>
        <row r="337">
          <cell r="A337" t="str">
            <v>REGULADOR PARA 16 M3, 5 PSI ENTRADA 28 MBAR</v>
          </cell>
          <cell r="B337" t="str">
            <v>Insumo</v>
          </cell>
          <cell r="C337" t="str">
            <v>UND</v>
          </cell>
          <cell r="E337">
            <v>498750</v>
          </cell>
        </row>
        <row r="338">
          <cell r="A338" t="str">
            <v>REGULADOR PARA 8 M3, 5 PSI ENTRADA 28 MBAR</v>
          </cell>
          <cell r="B338" t="str">
            <v>Insumo</v>
          </cell>
          <cell r="C338" t="str">
            <v>UND</v>
          </cell>
          <cell r="E338">
            <v>315000</v>
          </cell>
        </row>
        <row r="339">
          <cell r="A339" t="str">
            <v>SANITARIO INSTITUCIONAL DE TAZA BALTICA DE ENTRADA POSTERIOR REFERENCIA 113121001 CORONA O SIMILAR COLOR BLANCO REF. 5 AA SC534 O SIMILAR.</v>
          </cell>
          <cell r="B339" t="str">
            <v>Insumo</v>
          </cell>
          <cell r="C339" t="str">
            <v>UND</v>
          </cell>
          <cell r="E339">
            <v>766395</v>
          </cell>
        </row>
        <row r="340">
          <cell r="A340" t="str">
            <v>SANITARIO PARA DISCAPACITADO ELONGADO SIN ASIENTO COLOR BLANCO DE CONEXIÓN POR ENCIMA LINEA ADRIATICA DE CORONA REF.013181001 O SIMILAR.</v>
          </cell>
          <cell r="B340" t="str">
            <v>Insumo</v>
          </cell>
          <cell r="C340" t="str">
            <v>UND</v>
          </cell>
          <cell r="E340">
            <v>766920</v>
          </cell>
        </row>
        <row r="341">
          <cell r="A341" t="str">
            <v>SELLANTE SERUM HIDROFUGANTE</v>
          </cell>
          <cell r="B341" t="str">
            <v>Insumo</v>
          </cell>
          <cell r="C341" t="str">
            <v>GAL</v>
          </cell>
          <cell r="E341">
            <v>77595</v>
          </cell>
        </row>
        <row r="342">
          <cell r="A342" t="str">
            <v>SELLO ELASTOMERICO</v>
          </cell>
          <cell r="B342" t="str">
            <v>Insumo</v>
          </cell>
          <cell r="C342" t="str">
            <v>M</v>
          </cell>
          <cell r="E342">
            <v>6333.6</v>
          </cell>
        </row>
        <row r="343">
          <cell r="A343" t="str">
            <v>SEPARADOR DE PISCINA OLÍMPICA Y SEMI-OLÍMPICA CON ANTI-TURBULENCIA QUE CONSTA DE MUESCA, DONAS Y DISCOS BOYAS FLOTADORAS EN POLIETILENO DE ALTA DENSIDAD</v>
          </cell>
          <cell r="B343" t="str">
            <v>Insumo</v>
          </cell>
          <cell r="C343" t="str">
            <v>UND</v>
          </cell>
          <cell r="E343">
            <v>2811375</v>
          </cell>
        </row>
        <row r="344">
          <cell r="A344" t="str">
            <v>SERVICIO DE AGUA</v>
          </cell>
          <cell r="B344" t="str">
            <v>Insumo</v>
          </cell>
          <cell r="C344" t="str">
            <v>Mes</v>
          </cell>
          <cell r="E344">
            <v>79503.900000000009</v>
          </cell>
        </row>
        <row r="345">
          <cell r="A345" t="str">
            <v>SIFÓN PARA ORINAL  TIPO CORONA O SIMILAR REF.. 93301 O SIMILAR</v>
          </cell>
          <cell r="B345" t="str">
            <v>Insumo</v>
          </cell>
          <cell r="C345" t="str">
            <v>UND</v>
          </cell>
          <cell r="E345">
            <v>13478.85</v>
          </cell>
        </row>
        <row r="346">
          <cell r="A346" t="str">
            <v>SIFON PVC SANITARIO 2"</v>
          </cell>
          <cell r="B346" t="str">
            <v>Insumo</v>
          </cell>
          <cell r="C346" t="str">
            <v>M</v>
          </cell>
          <cell r="E346">
            <v>5938.8</v>
          </cell>
        </row>
        <row r="347">
          <cell r="A347" t="str">
            <v xml:space="preserve">SIKA ANTISOL ROJO </v>
          </cell>
          <cell r="B347" t="str">
            <v>Insumo</v>
          </cell>
          <cell r="C347" t="str">
            <v>KG</v>
          </cell>
          <cell r="E347">
            <v>18680.55</v>
          </cell>
        </row>
        <row r="348">
          <cell r="A348" t="str">
            <v xml:space="preserve">SIKA SEPAROL </v>
          </cell>
          <cell r="B348" t="str">
            <v>Insumo</v>
          </cell>
          <cell r="C348" t="str">
            <v>KG</v>
          </cell>
          <cell r="E348">
            <v>24215.100000000002</v>
          </cell>
        </row>
        <row r="349">
          <cell r="A349" t="str">
            <v>SIKA SET X 5KG</v>
          </cell>
          <cell r="B349" t="str">
            <v>Insumo</v>
          </cell>
          <cell r="C349" t="str">
            <v>UND</v>
          </cell>
          <cell r="E349">
            <v>77190.75</v>
          </cell>
        </row>
        <row r="350">
          <cell r="A350" t="str">
            <v>SIKADUR -42  ANCLAJE O SIMILAR.</v>
          </cell>
          <cell r="B350" t="str">
            <v>Insumo</v>
          </cell>
          <cell r="C350" t="str">
            <v>KG</v>
          </cell>
          <cell r="E350">
            <v>41328</v>
          </cell>
        </row>
        <row r="351">
          <cell r="A351" t="str">
            <v>SIKAFLEX PRO 3 WF TUBO 600 CC O SIMILAR.</v>
          </cell>
          <cell r="B351" t="str">
            <v>Insumo</v>
          </cell>
          <cell r="C351" t="str">
            <v>UND</v>
          </cell>
          <cell r="E351">
            <v>96227.25</v>
          </cell>
        </row>
        <row r="352">
          <cell r="A352" t="str">
            <v>SILLA SIN ESPALDAR</v>
          </cell>
          <cell r="B352" t="str">
            <v>Insumo</v>
          </cell>
          <cell r="C352" t="str">
            <v>UND</v>
          </cell>
          <cell r="E352">
            <v>33236.700000000004</v>
          </cell>
        </row>
        <row r="353">
          <cell r="A353" t="str">
            <v>SOLDADURA 1/4 GAL</v>
          </cell>
          <cell r="B353" t="str">
            <v>Insumo</v>
          </cell>
          <cell r="C353" t="str">
            <v>UND</v>
          </cell>
          <cell r="E353">
            <v>97545</v>
          </cell>
        </row>
        <row r="354">
          <cell r="A354" t="str">
            <v xml:space="preserve">SOLDADURA E 6013 </v>
          </cell>
          <cell r="B354" t="str">
            <v>Insumo</v>
          </cell>
          <cell r="C354" t="str">
            <v>KG</v>
          </cell>
          <cell r="E354">
            <v>11335.800000000001</v>
          </cell>
        </row>
        <row r="355">
          <cell r="A355" t="str">
            <v>SOLDADURA ELECTRICA TIPO WESTARCO SUPER E- 6013  DE 1/8 O SIMILAR.</v>
          </cell>
          <cell r="B355" t="str">
            <v>Insumo</v>
          </cell>
          <cell r="C355" t="str">
            <v>KG</v>
          </cell>
          <cell r="E355">
            <v>13492.5</v>
          </cell>
        </row>
        <row r="356">
          <cell r="A356" t="str">
            <v>SOLDADURA EXOTERMICA TIPO CADWELD  DE 115 GRAMOS O SIMILAR</v>
          </cell>
          <cell r="B356" t="str">
            <v>Insumo</v>
          </cell>
          <cell r="C356" t="str">
            <v>UND</v>
          </cell>
          <cell r="E356">
            <v>21186.9</v>
          </cell>
        </row>
        <row r="357">
          <cell r="A357" t="str">
            <v>SOLDADURA LIQUIDA AGUA CALIENTE 1/4</v>
          </cell>
          <cell r="B357" t="str">
            <v>Insumo</v>
          </cell>
          <cell r="C357" t="str">
            <v>UND</v>
          </cell>
          <cell r="E357">
            <v>126660.45000000001</v>
          </cell>
        </row>
        <row r="358">
          <cell r="A358" t="str">
            <v>SOLDADURA PVC LIQUIDA</v>
          </cell>
          <cell r="B358" t="str">
            <v>Insumo</v>
          </cell>
          <cell r="C358" t="str">
            <v>UND</v>
          </cell>
          <cell r="E358">
            <v>102635.40000000001</v>
          </cell>
        </row>
        <row r="359">
          <cell r="A359" t="str">
            <v>SOLDADURA PVC LIQUIDA 1/4</v>
          </cell>
          <cell r="B359" t="str">
            <v>Insumo</v>
          </cell>
          <cell r="C359" t="str">
            <v>UND</v>
          </cell>
          <cell r="E359">
            <v>118128.15000000001</v>
          </cell>
        </row>
        <row r="360">
          <cell r="A360" t="str">
            <v>SOPORTE DEHN SNAP PLASTICA H16 DE FIJACION PARA CONDUCTOR 8MM</v>
          </cell>
          <cell r="B360" t="str">
            <v>Insumo</v>
          </cell>
          <cell r="C360" t="str">
            <v>UND</v>
          </cell>
          <cell r="E360">
            <v>7338.4500000000007</v>
          </cell>
        </row>
        <row r="361">
          <cell r="A361" t="str">
            <v>SUELO ARTIFICIAL CEMENTO CONDUCTOR CELEC</v>
          </cell>
          <cell r="B361" t="str">
            <v>Insumo</v>
          </cell>
          <cell r="C361" t="str">
            <v>KG</v>
          </cell>
          <cell r="E361">
            <v>10437</v>
          </cell>
        </row>
        <row r="362">
          <cell r="A362" t="str">
            <v>SUMINISTRO DE SWITCH DE 24 PUERTOS</v>
          </cell>
          <cell r="B362" t="str">
            <v>Insumo</v>
          </cell>
          <cell r="C362" t="str">
            <v>UND</v>
          </cell>
          <cell r="E362">
            <v>3910935</v>
          </cell>
        </row>
        <row r="363">
          <cell r="A363" t="str">
            <v>SUMINISTRO E INSTALACION DE ESPEJO   4 MM. BISELADO Y PULIDO EN CUATRO LADOS. (INCLUYE ELEMENTOS DE FIJACIÓN AL MURO).</v>
          </cell>
          <cell r="B363" t="str">
            <v>Insumo</v>
          </cell>
          <cell r="C363" t="str">
            <v>M2</v>
          </cell>
          <cell r="E363">
            <v>156975</v>
          </cell>
        </row>
        <row r="364">
          <cell r="A364" t="str">
            <v>SUMINISTRO E INSTALACION PATCH PANEL 24 PUERTOS</v>
          </cell>
          <cell r="B364" t="str">
            <v>Insumo</v>
          </cell>
          <cell r="C364" t="str">
            <v>UND</v>
          </cell>
          <cell r="E364">
            <v>853545</v>
          </cell>
        </row>
        <row r="365">
          <cell r="A365" t="str">
            <v>SUMINISTRO, TRANSPORE E INSTALACIÓN DE LUMINARIA LED EPSILON 40W MARCA SYLVANIA REF:P26392 O SIMILAR INCLUYE POSTE Y ACCESORIOS. ALTURA = 8 MTS. INSTALACIÓN A TODO COSTO.</v>
          </cell>
          <cell r="B365" t="str">
            <v>Insumo</v>
          </cell>
          <cell r="C365" t="str">
            <v>UND</v>
          </cell>
          <cell r="E365">
            <v>1996699.9500000002</v>
          </cell>
        </row>
        <row r="366">
          <cell r="A366" t="str">
            <v>SUMINISTRO, TRANSPORTE E INSTALACIÓN DE SENSOR ELECTRICO TIPO FLOTADOR. INSTALACIÓN A TODO COSTO.</v>
          </cell>
          <cell r="B366" t="str">
            <v>Insumo</v>
          </cell>
          <cell r="C366" t="str">
            <v>UND</v>
          </cell>
          <cell r="E366">
            <v>204784.65</v>
          </cell>
        </row>
        <row r="367">
          <cell r="A367" t="str">
            <v>TABLA 1"X10"X3M</v>
          </cell>
          <cell r="B367" t="str">
            <v>Insumo</v>
          </cell>
          <cell r="C367" t="str">
            <v>UND</v>
          </cell>
          <cell r="E367">
            <v>13305.6</v>
          </cell>
        </row>
        <row r="368">
          <cell r="A368" t="str">
            <v>TABLA BURRA 30 CM * 2.5 CM * 3 M</v>
          </cell>
          <cell r="B368" t="str">
            <v>Insumo</v>
          </cell>
          <cell r="C368" t="str">
            <v>UND</v>
          </cell>
          <cell r="E368">
            <v>21400.05</v>
          </cell>
        </row>
        <row r="369">
          <cell r="A369" t="str">
            <v>TABLA CHAPA EN CEDRO MACHO 30 CM X 2 CM X 3 M.</v>
          </cell>
          <cell r="B369" t="str">
            <v>Insumo</v>
          </cell>
          <cell r="C369" t="str">
            <v>M</v>
          </cell>
          <cell r="E369">
            <v>6254.85</v>
          </cell>
        </row>
        <row r="370">
          <cell r="A370" t="str">
            <v>TABLA CHAPA ORDINARIO 30 CM X 2 CM X 3 M.</v>
          </cell>
          <cell r="B370" t="str">
            <v>Insumo</v>
          </cell>
          <cell r="C370" t="str">
            <v>UND</v>
          </cell>
          <cell r="E370">
            <v>17189.55</v>
          </cell>
        </row>
        <row r="371">
          <cell r="A371" t="str">
            <v>TABLERO DE 12 CIRCUITOS 1F3H,  BARRAJE 75A, BARRA NEUTRO Y BARRA TIERRA  CALIDAD LEGRAND, SIEMENS, SQARED O SUPERIOR DE MARCA RECONOCIDA Y HOMOLOGADA POR EL CIDET</v>
          </cell>
          <cell r="B371" t="str">
            <v>Insumo</v>
          </cell>
          <cell r="C371" t="str">
            <v>UND</v>
          </cell>
          <cell r="E371">
            <v>96437.25</v>
          </cell>
        </row>
        <row r="372">
          <cell r="A372" t="str">
            <v>TABLERO DE 18 CIRCUITOS 3F5H, CON PUERTA Y ESPACIO PARA TOTALIZADOR, BARRAJE , BARRA NEUTRO Y BARRA TIERRA  CALIDAD LEGRAND, SIEMENS, SQARED O SUPERIOR DE MARCA RECONOCIDA Y HOMOLOGADA POR EL CIDET</v>
          </cell>
          <cell r="B372" t="str">
            <v>Insumo</v>
          </cell>
          <cell r="C372" t="str">
            <v>UND</v>
          </cell>
          <cell r="E372">
            <v>546458.85</v>
          </cell>
        </row>
        <row r="373">
          <cell r="A373" t="str">
            <v>TABLERO ELECTRONICO DE BAJA TENSION ( 0.9X1. 0X0. 30)SEGUN RETIE, INCLUYE BARRAJE 3F- N-T 125A</v>
          </cell>
          <cell r="B373" t="str">
            <v>Insumo</v>
          </cell>
          <cell r="C373" t="str">
            <v>UND</v>
          </cell>
          <cell r="E373">
            <v>2326574.25</v>
          </cell>
        </row>
        <row r="374">
          <cell r="A374" t="str">
            <v xml:space="preserve">TANQUE </v>
          </cell>
          <cell r="B374" t="str">
            <v>Insumo</v>
          </cell>
          <cell r="C374" t="str">
            <v>UND</v>
          </cell>
          <cell r="E374">
            <v>747030.9</v>
          </cell>
        </row>
        <row r="375">
          <cell r="A375" t="str">
            <v>TAPA CIEGA CON IMPACTO GALVANIZADA CUADRADA 4X4"</v>
          </cell>
          <cell r="B375" t="str">
            <v>Insumo</v>
          </cell>
          <cell r="C375" t="str">
            <v>UND</v>
          </cell>
          <cell r="E375">
            <v>1064.7</v>
          </cell>
        </row>
        <row r="376">
          <cell r="A376" t="str">
            <v>TAPA METALICA 60 CMS MARCA AGUAS DE MANIZALES</v>
          </cell>
          <cell r="B376" t="str">
            <v>Insumo</v>
          </cell>
          <cell r="C376" t="str">
            <v>UND</v>
          </cell>
          <cell r="E376">
            <v>689980.20000000007</v>
          </cell>
        </row>
        <row r="377">
          <cell r="A377" t="str">
            <v>TAPÓN SILLA</v>
          </cell>
          <cell r="B377" t="str">
            <v>Insumo</v>
          </cell>
          <cell r="C377" t="str">
            <v>UND</v>
          </cell>
          <cell r="E377">
            <v>274.89000000000004</v>
          </cell>
        </row>
        <row r="378">
          <cell r="A378" t="str">
            <v>TEE PRESION  - 1/2''</v>
          </cell>
          <cell r="B378" t="str">
            <v>Insumo</v>
          </cell>
          <cell r="C378" t="str">
            <v>UND</v>
          </cell>
          <cell r="E378">
            <v>999.6</v>
          </cell>
        </row>
        <row r="379">
          <cell r="A379" t="str">
            <v>TEE PRESION -  3/4''</v>
          </cell>
          <cell r="B379" t="str">
            <v>Insumo</v>
          </cell>
          <cell r="C379" t="str">
            <v>UND</v>
          </cell>
          <cell r="E379">
            <v>1689.45</v>
          </cell>
        </row>
        <row r="380">
          <cell r="A380" t="str">
            <v>TEJA DE ZINC ONDULADA TZO L=2.44X0.80</v>
          </cell>
          <cell r="B380" t="str">
            <v>Insumo</v>
          </cell>
          <cell r="C380" t="str">
            <v>UND</v>
          </cell>
          <cell r="E380">
            <v>37791.599999999999</v>
          </cell>
        </row>
        <row r="381">
          <cell r="A381" t="str">
            <v>TELERA 0,05X0,22X2,90 M (3 USOS)</v>
          </cell>
          <cell r="B381" t="str">
            <v>Insumo</v>
          </cell>
          <cell r="C381" t="str">
            <v>UND</v>
          </cell>
          <cell r="E381">
            <v>30770.25</v>
          </cell>
        </row>
        <row r="382">
          <cell r="A382" t="str">
            <v>TERMINAL DE OJO PARA ALAMBRE 2 AWG C/ TORNILLO</v>
          </cell>
          <cell r="B382" t="str">
            <v>Insumo</v>
          </cell>
          <cell r="C382" t="str">
            <v>UND</v>
          </cell>
          <cell r="E382">
            <v>9254.7000000000007</v>
          </cell>
        </row>
        <row r="383">
          <cell r="A383" t="str">
            <v>TERMINAL DE OJO PARA ALAMBRE 8 AWG C/TORNILLO</v>
          </cell>
          <cell r="B383" t="str">
            <v>Insumo</v>
          </cell>
          <cell r="C383" t="str">
            <v>UND</v>
          </cell>
          <cell r="E383">
            <v>5989.2</v>
          </cell>
        </row>
        <row r="384">
          <cell r="A384" t="str">
            <v>TERMINAL EMT 3/4"</v>
          </cell>
          <cell r="B384" t="str">
            <v>Insumo</v>
          </cell>
          <cell r="C384" t="str">
            <v>UND</v>
          </cell>
          <cell r="E384">
            <v>1316.7</v>
          </cell>
        </row>
        <row r="385">
          <cell r="A385" t="str">
            <v>TERMINAL PREMODELADO EXTERIOR 15KV</v>
          </cell>
          <cell r="B385" t="str">
            <v>Insumo</v>
          </cell>
          <cell r="C385" t="str">
            <v>UND</v>
          </cell>
          <cell r="E385">
            <v>358346.10000000003</v>
          </cell>
        </row>
        <row r="386">
          <cell r="A386" t="str">
            <v>TINTILLA SELLADORA - TIPO MINWAX O SIMILAR.</v>
          </cell>
          <cell r="B386" t="str">
            <v>Insumo</v>
          </cell>
          <cell r="C386" t="str">
            <v>GAL</v>
          </cell>
          <cell r="E386">
            <v>170594.55000000002</v>
          </cell>
        </row>
        <row r="387">
          <cell r="A387" t="str">
            <v>TOMA INDUSTRIAL DE SOBREPONER 3P+T 250V/16A IP44. MARCA LEGRAND</v>
          </cell>
          <cell r="B387" t="str">
            <v>Insumo</v>
          </cell>
          <cell r="C387" t="str">
            <v>UND</v>
          </cell>
          <cell r="E387">
            <v>88087.650000000009</v>
          </cell>
        </row>
        <row r="388">
          <cell r="A388" t="str">
            <v>TOMA SIAMESA EN BRONCE 3" X 2.1/2" X 2.1/2"</v>
          </cell>
          <cell r="B388" t="str">
            <v>Insumo</v>
          </cell>
          <cell r="C388" t="str">
            <v>UND</v>
          </cell>
          <cell r="E388">
            <v>304500</v>
          </cell>
        </row>
        <row r="389">
          <cell r="A389" t="str">
            <v>TOMACORRIENTE CON POLO A TIERRA GFCI</v>
          </cell>
          <cell r="B389" t="str">
            <v>Insumo</v>
          </cell>
          <cell r="C389" t="str">
            <v>UND</v>
          </cell>
          <cell r="E389">
            <v>89485.2</v>
          </cell>
        </row>
        <row r="390">
          <cell r="A390" t="str">
            <v>TOMACORRIENTE DOBLE CON POLO A TIERRA  NEMA 5-15-R</v>
          </cell>
          <cell r="B390" t="str">
            <v>Insumo</v>
          </cell>
          <cell r="C390" t="str">
            <v>UND</v>
          </cell>
          <cell r="E390">
            <v>13495.650000000001</v>
          </cell>
        </row>
        <row r="391">
          <cell r="A391" t="str">
            <v>TOMACORRIENTE TIPO REGULADO COLOR NARANJA</v>
          </cell>
          <cell r="B391" t="str">
            <v>Insumo</v>
          </cell>
          <cell r="C391" t="str">
            <v>UND</v>
          </cell>
          <cell r="E391">
            <v>45395.700000000004</v>
          </cell>
        </row>
        <row r="392">
          <cell r="A392" t="str">
            <v>TOPELLANTAS PREFABRICADO H=15 CM, B=20 CM Y LARGO=50 CM.</v>
          </cell>
          <cell r="B392" t="str">
            <v>Insumo</v>
          </cell>
          <cell r="C392" t="str">
            <v>UND</v>
          </cell>
          <cell r="E392">
            <v>16213.050000000001</v>
          </cell>
        </row>
        <row r="393">
          <cell r="A393" t="str">
            <v>TORNILLO DE MAQUINA 1/2" X 1 1/2"</v>
          </cell>
          <cell r="B393" t="str">
            <v>Insumo</v>
          </cell>
          <cell r="C393" t="str">
            <v>UND</v>
          </cell>
          <cell r="E393">
            <v>2759.4</v>
          </cell>
        </row>
        <row r="394">
          <cell r="A394" t="str">
            <v>TORNILLO MAQUINA GALVANIZADA DE 5/8" X 10</v>
          </cell>
          <cell r="B394" t="str">
            <v>Insumo</v>
          </cell>
          <cell r="C394" t="str">
            <v>UND</v>
          </cell>
          <cell r="E394">
            <v>6710.55</v>
          </cell>
        </row>
        <row r="395">
          <cell r="A395" t="str">
            <v>TRAMPA DE CABELLOS DE 2"</v>
          </cell>
          <cell r="B395" t="str">
            <v>Insumo</v>
          </cell>
          <cell r="C395" t="str">
            <v>UND</v>
          </cell>
          <cell r="E395">
            <v>362672.37300000002</v>
          </cell>
        </row>
        <row r="396">
          <cell r="A396" t="str">
            <v>TRAMPA DE CABELLOS DE 4"</v>
          </cell>
          <cell r="B396" t="str">
            <v>Insumo</v>
          </cell>
          <cell r="C396" t="str">
            <v>UND</v>
          </cell>
          <cell r="E396">
            <v>1450689.4920000001</v>
          </cell>
        </row>
        <row r="397">
          <cell r="A397" t="str">
            <v>TRANSFORMADOR DE CORRIENTE 150/5A</v>
          </cell>
          <cell r="B397" t="str">
            <v>Insumo</v>
          </cell>
          <cell r="C397" t="str">
            <v>UND</v>
          </cell>
          <cell r="E397">
            <v>157710</v>
          </cell>
        </row>
        <row r="398">
          <cell r="A398"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B398" t="str">
            <v>Insumo</v>
          </cell>
          <cell r="C398" t="str">
            <v>M</v>
          </cell>
          <cell r="E398">
            <v>7921872</v>
          </cell>
        </row>
        <row r="399">
          <cell r="A399" t="str">
            <v>TROQUEL METALICO PARA PUESTO DE TRABAJO</v>
          </cell>
          <cell r="B399" t="str">
            <v>Insumo</v>
          </cell>
          <cell r="C399" t="str">
            <v>UND</v>
          </cell>
          <cell r="E399">
            <v>10086.300000000001</v>
          </cell>
        </row>
        <row r="400">
          <cell r="A400" t="str">
            <v>TUBERÍA DE COBRE 1", INCLUYE ACCESORIOS Y MANO DE OBRA</v>
          </cell>
          <cell r="B400" t="str">
            <v>Insumo</v>
          </cell>
          <cell r="C400" t="str">
            <v>ML</v>
          </cell>
          <cell r="E400">
            <v>169260</v>
          </cell>
        </row>
        <row r="401">
          <cell r="A401" t="str">
            <v>TUBERÍA DE COBRE 1/2", INCLUYE ACCESORIOS Y MANO DE OBRA</v>
          </cell>
          <cell r="B401" t="str">
            <v>Insumo</v>
          </cell>
          <cell r="C401" t="str">
            <v>ML</v>
          </cell>
          <cell r="E401">
            <v>84315</v>
          </cell>
        </row>
        <row r="402">
          <cell r="A402" t="str">
            <v>TUBERÍA DE COBRE 3/4", INCLUYE ACCESORIOS Y MANO DE OBRA</v>
          </cell>
          <cell r="B402" t="str">
            <v>Insumo</v>
          </cell>
          <cell r="C402" t="str">
            <v>ML</v>
          </cell>
          <cell r="E402">
            <v>113190</v>
          </cell>
        </row>
        <row r="403">
          <cell r="A403" t="str">
            <v>TUBERIA EMT 1/2"</v>
          </cell>
          <cell r="B403" t="str">
            <v>Insumo</v>
          </cell>
          <cell r="C403" t="str">
            <v>ML</v>
          </cell>
          <cell r="E403">
            <v>8823.15</v>
          </cell>
        </row>
        <row r="404">
          <cell r="A404" t="str">
            <v>TUBERIA EMT 3/4"</v>
          </cell>
          <cell r="B404" t="str">
            <v>Insumo</v>
          </cell>
          <cell r="C404" t="str">
            <v>ML</v>
          </cell>
          <cell r="E404">
            <v>11184.6</v>
          </cell>
        </row>
        <row r="405">
          <cell r="A405" t="str">
            <v>TUBERIA ESTRUCTURAL A.S.T.M.  A-500 GRADO C - REDONDA, CUADRADA O RECTANGULAR SEGÚN DISEÑO - TIPO COLMENA O SIMILAR</v>
          </cell>
          <cell r="B405" t="str">
            <v>Insumo</v>
          </cell>
          <cell r="C405" t="str">
            <v>KG</v>
          </cell>
          <cell r="E405">
            <v>8912.4</v>
          </cell>
        </row>
        <row r="406">
          <cell r="A406" t="str">
            <v>TUBERIA PVC ACUEDUCTO UNION PLATINO DE 3" RDE 21</v>
          </cell>
          <cell r="B406" t="str">
            <v>Insumo</v>
          </cell>
          <cell r="C406" t="str">
            <v>M</v>
          </cell>
          <cell r="E406">
            <v>24660.3</v>
          </cell>
        </row>
        <row r="407">
          <cell r="A407" t="str">
            <v>TUBERIA PVC TIPO UNION MECANICA RDE 21 DE 12"</v>
          </cell>
          <cell r="B407" t="str">
            <v>Insumo</v>
          </cell>
          <cell r="C407" t="str">
            <v>M</v>
          </cell>
          <cell r="E407">
            <v>288475.95</v>
          </cell>
        </row>
        <row r="408">
          <cell r="A408" t="str">
            <v>TUBERIA PVC TIPO UNION MECANICA RDE 21 DE 8"</v>
          </cell>
          <cell r="B408" t="str">
            <v>Insumo</v>
          </cell>
          <cell r="C408" t="str">
            <v>M</v>
          </cell>
          <cell r="E408">
            <v>130970.70000000001</v>
          </cell>
        </row>
        <row r="409">
          <cell r="A409" t="str">
            <v xml:space="preserve">TUBO ACERO AGUA NEGRA PARA CERRAMIENTO  2" -   - TIPO COLMENA O SIMILAR. </v>
          </cell>
          <cell r="B409" t="str">
            <v>Insumo</v>
          </cell>
          <cell r="C409" t="str">
            <v>M</v>
          </cell>
          <cell r="E409">
            <v>46185.3</v>
          </cell>
        </row>
        <row r="410">
          <cell r="A410" t="str">
            <v xml:space="preserve">TUBO ACERO GALVANIZADO AGUA 1 1/2" - NIC 505 - 001  - TIPO COLMENA O SIMILAR. </v>
          </cell>
          <cell r="B410" t="str">
            <v>Insumo</v>
          </cell>
          <cell r="C410" t="str">
            <v>M</v>
          </cell>
          <cell r="E410">
            <v>35655.9</v>
          </cell>
        </row>
        <row r="411">
          <cell r="A411" t="str">
            <v xml:space="preserve">TUBO ACERO GALVANIZADO PRESION 4" - CALIBRE 40 ASTM A53 - TIPO COLMENA O SIMILAR. </v>
          </cell>
          <cell r="B411" t="str">
            <v>Insumo</v>
          </cell>
          <cell r="C411" t="str">
            <v>M</v>
          </cell>
          <cell r="E411">
            <v>253277.85</v>
          </cell>
        </row>
        <row r="412">
          <cell r="A412" t="str">
            <v xml:space="preserve">TUBO ALCANTARILLADO NOVAFORT  PVC  110 MM  </v>
          </cell>
          <cell r="B412" t="str">
            <v>Insumo</v>
          </cell>
          <cell r="C412" t="str">
            <v>M</v>
          </cell>
          <cell r="E412">
            <v>19819.8</v>
          </cell>
        </row>
        <row r="413">
          <cell r="A413" t="str">
            <v xml:space="preserve">TUBO ALCANTARILLADO NOVAFORT  PVC  160 MM  </v>
          </cell>
          <cell r="B413" t="str">
            <v>Insumo</v>
          </cell>
          <cell r="C413" t="str">
            <v>M</v>
          </cell>
          <cell r="E413">
            <v>35997.15</v>
          </cell>
        </row>
        <row r="414">
          <cell r="A414" t="str">
            <v xml:space="preserve">TUBO ALCANTARILLADO NOVAFORT  PVC  200 MM  </v>
          </cell>
          <cell r="B414" t="str">
            <v>Insumo</v>
          </cell>
          <cell r="C414" t="str">
            <v>M</v>
          </cell>
          <cell r="E414">
            <v>52624.950000000004</v>
          </cell>
        </row>
        <row r="415">
          <cell r="A415" t="str">
            <v xml:space="preserve">TUBO ALCANTARILLADO NOVAFORT  PVC  250 MM </v>
          </cell>
          <cell r="B415" t="str">
            <v>Insumo</v>
          </cell>
          <cell r="C415" t="str">
            <v>M</v>
          </cell>
          <cell r="E415">
            <v>76507.199999999997</v>
          </cell>
        </row>
        <row r="416">
          <cell r="A416" t="str">
            <v>TUBO CONDUIT GALVANIZADA EMT 1"</v>
          </cell>
          <cell r="B416" t="str">
            <v>Insumo</v>
          </cell>
          <cell r="C416" t="str">
            <v>M</v>
          </cell>
          <cell r="E416">
            <v>11712.75</v>
          </cell>
        </row>
        <row r="417">
          <cell r="A417" t="str">
            <v xml:space="preserve">TUBO CONDUIT GALVANIZADA EMT 3/4" </v>
          </cell>
          <cell r="B417" t="str">
            <v>Insumo</v>
          </cell>
          <cell r="C417" t="str">
            <v>M</v>
          </cell>
          <cell r="E417">
            <v>7984.2000000000007</v>
          </cell>
        </row>
        <row r="418">
          <cell r="A418" t="str">
            <v xml:space="preserve">TUBO CONDUIT IMC 3" </v>
          </cell>
          <cell r="B418" t="str">
            <v>Insumo</v>
          </cell>
          <cell r="C418" t="str">
            <v>M</v>
          </cell>
          <cell r="E418">
            <v>122186.40000000001</v>
          </cell>
        </row>
        <row r="419">
          <cell r="A419" t="str">
            <v>TUBO CONDUIT PVC 1"</v>
          </cell>
          <cell r="B419" t="str">
            <v>Insumo</v>
          </cell>
          <cell r="C419" t="str">
            <v>M</v>
          </cell>
          <cell r="E419">
            <v>2123.1</v>
          </cell>
        </row>
        <row r="420">
          <cell r="A420" t="str">
            <v>TUBO CONDUIT PVC 3/4"</v>
          </cell>
          <cell r="B420" t="str">
            <v>Insumo</v>
          </cell>
          <cell r="C420" t="str">
            <v>M</v>
          </cell>
          <cell r="E420">
            <v>1530.9</v>
          </cell>
        </row>
        <row r="421">
          <cell r="A421" t="str">
            <v>TUBO DRENAJE  CORRUGADA PVC 100 MM ( 4") SIN FILTRO. TRAMOS DE 5 M. CON UNIÓN.</v>
          </cell>
          <cell r="B421" t="str">
            <v>Insumo</v>
          </cell>
          <cell r="C421" t="str">
            <v>M</v>
          </cell>
          <cell r="E421">
            <v>37825.200000000004</v>
          </cell>
        </row>
        <row r="422">
          <cell r="A422" t="str">
            <v xml:space="preserve">TUBO PRESION RDE 21 PVC  200 PSI  -  1 1/2" </v>
          </cell>
          <cell r="B422" t="str">
            <v>Insumo</v>
          </cell>
          <cell r="C422" t="str">
            <v>M</v>
          </cell>
          <cell r="E422">
            <v>13363.35</v>
          </cell>
        </row>
        <row r="423">
          <cell r="A423" t="str">
            <v xml:space="preserve">TUBO PRESION RDE 21 PVC  200 PSI  -  1 1/4" </v>
          </cell>
          <cell r="B423" t="str">
            <v>Insumo</v>
          </cell>
          <cell r="C423" t="str">
            <v>M</v>
          </cell>
          <cell r="E423">
            <v>10232.25</v>
          </cell>
        </row>
        <row r="424">
          <cell r="A424" t="str">
            <v xml:space="preserve">TUBO PRESION RDE 21 PVC  200 PSI  -  2"  </v>
          </cell>
          <cell r="B424" t="str">
            <v>Insumo</v>
          </cell>
          <cell r="C424" t="str">
            <v>M</v>
          </cell>
          <cell r="E424">
            <v>20493.900000000001</v>
          </cell>
        </row>
        <row r="425">
          <cell r="A425" t="str">
            <v>TUBO PRESION RDE 21 PVC  200 PSI  -  3/4"</v>
          </cell>
          <cell r="B425" t="str">
            <v>Insumo</v>
          </cell>
          <cell r="C425" t="str">
            <v>M</v>
          </cell>
          <cell r="E425">
            <v>4044.6000000000004</v>
          </cell>
        </row>
        <row r="426">
          <cell r="A426" t="str">
            <v xml:space="preserve">TUBO PRESION RDE 21 PVC 200 PSI  -  1" </v>
          </cell>
          <cell r="B426" t="str">
            <v>Insumo</v>
          </cell>
          <cell r="C426" t="str">
            <v>M</v>
          </cell>
          <cell r="E426">
            <v>5679.45</v>
          </cell>
        </row>
        <row r="427">
          <cell r="A427" t="str">
            <v>TUBO PRESION RDE 21 PVC 200 PSI  -  2 1/2"</v>
          </cell>
          <cell r="B427" t="str">
            <v>Insumo</v>
          </cell>
          <cell r="C427" t="str">
            <v>M</v>
          </cell>
          <cell r="E427">
            <v>33209.4</v>
          </cell>
        </row>
        <row r="428">
          <cell r="A428" t="str">
            <v xml:space="preserve">TUBO PRESION RDE 21 PVC 200 PSI  -  3"  </v>
          </cell>
          <cell r="B428" t="str">
            <v>Insumo</v>
          </cell>
          <cell r="C428" t="str">
            <v>M</v>
          </cell>
          <cell r="E428">
            <v>44339.4</v>
          </cell>
        </row>
        <row r="429">
          <cell r="A429" t="str">
            <v xml:space="preserve">TUBO PRESION RDE 21 PVC 200 PSI  -  4" </v>
          </cell>
          <cell r="B429" t="str">
            <v>Insumo</v>
          </cell>
          <cell r="C429" t="str">
            <v>M</v>
          </cell>
          <cell r="E429">
            <v>75631.5</v>
          </cell>
        </row>
        <row r="430">
          <cell r="A430" t="str">
            <v xml:space="preserve">TUBO PRESION RDE 9 PVC 500 PSI  -  1/2" </v>
          </cell>
          <cell r="B430" t="str">
            <v>Insumo</v>
          </cell>
          <cell r="C430" t="str">
            <v>M</v>
          </cell>
          <cell r="E430">
            <v>4576.95</v>
          </cell>
        </row>
        <row r="431">
          <cell r="A431" t="str">
            <v xml:space="preserve">TUBO PVC A.LL-VENTILACION  1 1/2'' </v>
          </cell>
          <cell r="B431" t="str">
            <v>Insumo</v>
          </cell>
          <cell r="C431" t="str">
            <v>M</v>
          </cell>
          <cell r="E431">
            <v>6575.1</v>
          </cell>
        </row>
        <row r="432">
          <cell r="A432" t="str">
            <v>TUBO PVC A.LL-VENTILACION  1-1/2''</v>
          </cell>
          <cell r="B432" t="str">
            <v>Insumo</v>
          </cell>
          <cell r="C432" t="str">
            <v>M</v>
          </cell>
          <cell r="E432">
            <v>10648.050000000001</v>
          </cell>
        </row>
        <row r="433">
          <cell r="A433" t="str">
            <v>TUBO PVC A.LL-VENTILACION  2''</v>
          </cell>
          <cell r="B433" t="str">
            <v>Insumo</v>
          </cell>
          <cell r="C433" t="str">
            <v>M</v>
          </cell>
          <cell r="E433">
            <v>10648.050000000001</v>
          </cell>
        </row>
        <row r="434">
          <cell r="A434" t="str">
            <v xml:space="preserve">TUBO PVC A.LL-VENTILACION  4'' </v>
          </cell>
          <cell r="B434" t="str">
            <v>Insumo</v>
          </cell>
          <cell r="C434" t="str">
            <v>M</v>
          </cell>
          <cell r="E434">
            <v>21877.8</v>
          </cell>
        </row>
        <row r="435">
          <cell r="A435" t="str">
            <v>TUBO PVC PESADO DB 3"</v>
          </cell>
          <cell r="B435" t="str">
            <v>Insumo</v>
          </cell>
          <cell r="C435" t="str">
            <v>M</v>
          </cell>
          <cell r="E435">
            <v>11481.75</v>
          </cell>
        </row>
        <row r="436">
          <cell r="A436" t="str">
            <v xml:space="preserve">TUBO PVC SANITARIO 2'' </v>
          </cell>
          <cell r="B436" t="str">
            <v>Insumo</v>
          </cell>
          <cell r="C436" t="str">
            <v>M</v>
          </cell>
          <cell r="E436">
            <v>14784</v>
          </cell>
        </row>
        <row r="437">
          <cell r="A437" t="str">
            <v xml:space="preserve">TUBO PVC SANITARIO 4" </v>
          </cell>
          <cell r="B437" t="str">
            <v>Insumo</v>
          </cell>
          <cell r="C437" t="str">
            <v>M</v>
          </cell>
          <cell r="E437">
            <v>30778.65</v>
          </cell>
        </row>
        <row r="438">
          <cell r="A438" t="str">
            <v>TUBO ULTRATEMP 2"</v>
          </cell>
          <cell r="B438" t="str">
            <v>Insumo</v>
          </cell>
          <cell r="C438" t="str">
            <v>M</v>
          </cell>
          <cell r="E438">
            <v>6504.75</v>
          </cell>
        </row>
        <row r="439">
          <cell r="A439" t="str">
            <v>TUBO UNION PLATINO RDE 21 PVC  6" 200 PSI</v>
          </cell>
          <cell r="B439" t="str">
            <v>Insumo</v>
          </cell>
          <cell r="C439" t="str">
            <v>M</v>
          </cell>
          <cell r="E439">
            <v>86753.1</v>
          </cell>
        </row>
        <row r="440">
          <cell r="A440" t="str">
            <v>TV DE 32" MARCA SAMSUNG, LG O SIMILARES</v>
          </cell>
          <cell r="B440" t="str">
            <v>Insumo</v>
          </cell>
          <cell r="C440" t="str">
            <v>UND</v>
          </cell>
          <cell r="E440">
            <v>840000</v>
          </cell>
        </row>
        <row r="441">
          <cell r="A441" t="str">
            <v>UNION ACERO GALVANIZADO  1 1/2"</v>
          </cell>
          <cell r="B441" t="str">
            <v>Insumo</v>
          </cell>
          <cell r="C441" t="str">
            <v>UND</v>
          </cell>
          <cell r="E441">
            <v>21945</v>
          </cell>
        </row>
        <row r="442">
          <cell r="A442" t="str">
            <v>UNION ACERO GALVANIZADO  4"</v>
          </cell>
          <cell r="B442" t="str">
            <v>Insumo</v>
          </cell>
          <cell r="C442" t="str">
            <v>UND</v>
          </cell>
          <cell r="E442">
            <v>35485.800000000003</v>
          </cell>
        </row>
        <row r="443">
          <cell r="A443" t="str">
            <v>UNION SANITARIA  1-1/2'' PVC</v>
          </cell>
          <cell r="B443" t="str">
            <v>Insumo</v>
          </cell>
          <cell r="C443" t="str">
            <v>UND</v>
          </cell>
          <cell r="E443">
            <v>3145.8</v>
          </cell>
        </row>
        <row r="444">
          <cell r="A444" t="str">
            <v>UNION SANITARIA  2'' PVC</v>
          </cell>
          <cell r="B444" t="str">
            <v>Insumo</v>
          </cell>
          <cell r="C444" t="str">
            <v>UND</v>
          </cell>
          <cell r="E444">
            <v>3145.8</v>
          </cell>
        </row>
        <row r="445">
          <cell r="A445" t="str">
            <v>UNION SANITARIA 1 1/2" PVC</v>
          </cell>
          <cell r="B445" t="str">
            <v>Insumo</v>
          </cell>
          <cell r="C445" t="str">
            <v>UND</v>
          </cell>
          <cell r="E445">
            <v>2744.7000000000003</v>
          </cell>
        </row>
        <row r="446">
          <cell r="A446" t="str">
            <v>UNION SANITARIA 4" PVC</v>
          </cell>
          <cell r="B446" t="str">
            <v>Insumo</v>
          </cell>
          <cell r="C446" t="str">
            <v>UND</v>
          </cell>
          <cell r="E446">
            <v>9077.25</v>
          </cell>
        </row>
        <row r="447">
          <cell r="A447" t="str">
            <v xml:space="preserve">UNIVERSAL ACERO GALVANIZADO - 1 1/4" </v>
          </cell>
          <cell r="B447" t="str">
            <v>Insumo</v>
          </cell>
          <cell r="C447" t="str">
            <v>UND</v>
          </cell>
          <cell r="E447">
            <v>15448.650000000001</v>
          </cell>
        </row>
        <row r="448">
          <cell r="A448" t="str">
            <v>UNIVERSAL ACERO GALVANIZADO - 1/2"</v>
          </cell>
          <cell r="B448" t="str">
            <v>Insumo</v>
          </cell>
          <cell r="C448" t="str">
            <v>UND</v>
          </cell>
          <cell r="E448">
            <v>7095.9000000000005</v>
          </cell>
        </row>
        <row r="449">
          <cell r="A449" t="str">
            <v>UPS POWEST TITAN 3KVA ON LINE, BIFASICA, DOBLE CONVERSION CON TRANSFORMADOR DE ASILAMIENTO</v>
          </cell>
          <cell r="B449" t="str">
            <v>Insumo</v>
          </cell>
          <cell r="C449" t="str">
            <v>UND</v>
          </cell>
          <cell r="E449">
            <v>4825695</v>
          </cell>
        </row>
        <row r="450">
          <cell r="A450" t="str">
            <v>VALVULA ANTIVANDALICA  PARA ORINAL</v>
          </cell>
          <cell r="B450" t="str">
            <v>Insumo</v>
          </cell>
          <cell r="C450" t="str">
            <v>UND</v>
          </cell>
          <cell r="E450">
            <v>186125.1</v>
          </cell>
        </row>
        <row r="451">
          <cell r="A451" t="str">
            <v>VALVULA ANTIVANDALICA PARA SANITARIO ALTA PRESION TIPO DOCOL REF. 4 AA 01051300 O SIMILAR.</v>
          </cell>
          <cell r="B451" t="str">
            <v>Insumo</v>
          </cell>
          <cell r="C451" t="str">
            <v>UND</v>
          </cell>
          <cell r="E451">
            <v>515130</v>
          </cell>
        </row>
        <row r="452">
          <cell r="A452" t="str">
            <v>VÁLVULA CHEQUE 2"</v>
          </cell>
          <cell r="B452" t="str">
            <v>Insumo</v>
          </cell>
          <cell r="C452" t="str">
            <v>UND</v>
          </cell>
          <cell r="E452">
            <v>473435.55000000005</v>
          </cell>
        </row>
        <row r="453">
          <cell r="A453" t="str">
            <v>VÁLVULA CHEQUE 4"</v>
          </cell>
          <cell r="B453" t="str">
            <v>Insumo</v>
          </cell>
          <cell r="C453" t="str">
            <v>UND</v>
          </cell>
          <cell r="E453">
            <v>967425.375</v>
          </cell>
        </row>
        <row r="454">
          <cell r="A454" t="str">
            <v>VÁLVULA CHEQUE 6"</v>
          </cell>
          <cell r="B454" t="str">
            <v>Insumo</v>
          </cell>
          <cell r="C454" t="str">
            <v>UND</v>
          </cell>
          <cell r="E454">
            <v>1365000.0315</v>
          </cell>
        </row>
        <row r="455">
          <cell r="A455" t="str">
            <v>VÁLVULA CORTINA 1/2"</v>
          </cell>
          <cell r="B455" t="str">
            <v>Insumo</v>
          </cell>
          <cell r="C455" t="str">
            <v>UND</v>
          </cell>
          <cell r="E455">
            <v>52354.05</v>
          </cell>
        </row>
        <row r="456">
          <cell r="A456" t="str">
            <v>VALVULA DE 3" SELLO ELASTICO EXTREMO LISO  O JUNTA HIDRAULICA PVC</v>
          </cell>
          <cell r="B456" t="str">
            <v>Insumo</v>
          </cell>
          <cell r="C456" t="str">
            <v>UND</v>
          </cell>
          <cell r="E456">
            <v>670358.85</v>
          </cell>
        </row>
        <row r="457">
          <cell r="A457" t="str">
            <v>VÁLVULA DE MARIPOSA DIAMETRO 10"</v>
          </cell>
          <cell r="B457" t="str">
            <v>Insumo</v>
          </cell>
          <cell r="C457" t="str">
            <v>UND</v>
          </cell>
          <cell r="E457">
            <v>1993319.8529999999</v>
          </cell>
        </row>
        <row r="458">
          <cell r="A458" t="str">
            <v>VÁLVULA DE MARIPOSA DIAMETRO 2"</v>
          </cell>
          <cell r="B458" t="str">
            <v>Insumo</v>
          </cell>
          <cell r="C458" t="str">
            <v>UND</v>
          </cell>
          <cell r="E458">
            <v>164850.28349999999</v>
          </cell>
        </row>
        <row r="459">
          <cell r="A459" t="str">
            <v>VÁLVULA DE MARIPOSA DIAMETRO 3"</v>
          </cell>
          <cell r="B459" t="str">
            <v>Insumo</v>
          </cell>
          <cell r="C459" t="str">
            <v>UND</v>
          </cell>
          <cell r="E459">
            <v>187469.1</v>
          </cell>
        </row>
        <row r="460">
          <cell r="A460" t="str">
            <v>VÁLVULA DE MARIPOSA DIAMETRO 4"</v>
          </cell>
          <cell r="B460" t="str">
            <v>Insumo</v>
          </cell>
          <cell r="C460" t="str">
            <v>UND</v>
          </cell>
          <cell r="E460">
            <v>274127.80499999999</v>
          </cell>
        </row>
        <row r="461">
          <cell r="A461" t="str">
            <v>VÁLVULA DE MARIPOSA DIAMETRO 6"</v>
          </cell>
          <cell r="B461" t="str">
            <v>Insumo</v>
          </cell>
          <cell r="C461" t="str">
            <v>UND</v>
          </cell>
          <cell r="E461">
            <v>478745.92500000005</v>
          </cell>
        </row>
        <row r="462">
          <cell r="A462" t="str">
            <v>VÁLVULA MULTIPROPOSITO DIAMETRO 2"</v>
          </cell>
          <cell r="B462" t="str">
            <v>Insumo</v>
          </cell>
          <cell r="C462" t="str">
            <v>UND</v>
          </cell>
          <cell r="E462">
            <v>164850.28349999999</v>
          </cell>
        </row>
        <row r="463">
          <cell r="A463" t="str">
            <v>VARILLA CAPTADORA DE ALUMINIO DE 5/8"X0.50 CM</v>
          </cell>
          <cell r="B463" t="str">
            <v>Insumo</v>
          </cell>
          <cell r="C463" t="str">
            <v>UND</v>
          </cell>
          <cell r="E463">
            <v>59588.55</v>
          </cell>
        </row>
        <row r="464">
          <cell r="A464" t="str">
            <v>VARILLA COPPERWELD DE  5/8 X 2,40</v>
          </cell>
          <cell r="B464" t="str">
            <v>Insumo</v>
          </cell>
          <cell r="C464" t="str">
            <v>UND</v>
          </cell>
          <cell r="E464">
            <v>176424.15</v>
          </cell>
        </row>
        <row r="465">
          <cell r="A465" t="str">
            <v>VARILLA COPPERWELD DE 5/8" X 2,40MTS</v>
          </cell>
          <cell r="B465" t="str">
            <v>Insumo</v>
          </cell>
          <cell r="C465" t="str">
            <v>UND</v>
          </cell>
          <cell r="E465">
            <v>236796</v>
          </cell>
        </row>
        <row r="466">
          <cell r="A466" t="str">
            <v xml:space="preserve">VARILLA LISA 1/2" </v>
          </cell>
          <cell r="B466" t="str">
            <v>Insumo</v>
          </cell>
          <cell r="C466" t="str">
            <v>M</v>
          </cell>
          <cell r="E466">
            <v>5741.4000000000005</v>
          </cell>
        </row>
        <row r="467">
          <cell r="A467" t="str">
            <v>VENTANA CORREDIZA EN ALUMINIO NEGRO VIDRIO 4+4 MM (INCLUYE MARCO EN PERFILERIA  TIPO PB 3831 O SIMILAR Y VIDRIO CRISTAL DE 4 +4 MM. ).</v>
          </cell>
          <cell r="B467" t="str">
            <v>Insumo</v>
          </cell>
          <cell r="C467" t="str">
            <v>M2</v>
          </cell>
          <cell r="E467">
            <v>885150</v>
          </cell>
        </row>
        <row r="468">
          <cell r="A468" t="str">
            <v>VENTANA EN CELOSIA FIJA 1.00 X 0.60</v>
          </cell>
          <cell r="B468" t="str">
            <v>Insumo</v>
          </cell>
          <cell r="C468" t="str">
            <v>UND</v>
          </cell>
          <cell r="E468">
            <v>779100</v>
          </cell>
        </row>
        <row r="469">
          <cell r="A469" t="str">
            <v xml:space="preserve">WASH PRIMER COMPONENTE A - 1/4 GL  REF. 509A O SIMILAR </v>
          </cell>
          <cell r="B469" t="str">
            <v>Insumo</v>
          </cell>
          <cell r="C469" t="str">
            <v>UND</v>
          </cell>
          <cell r="E469">
            <v>35626.5</v>
          </cell>
        </row>
        <row r="470">
          <cell r="A470" t="str">
            <v>WASH PRIMER COMPONENTE B - 1/4 GL REF. 509B O SIMILAR</v>
          </cell>
          <cell r="B470" t="str">
            <v>Insumo</v>
          </cell>
          <cell r="C470" t="str">
            <v>UND</v>
          </cell>
          <cell r="E470">
            <v>23751</v>
          </cell>
        </row>
        <row r="471">
          <cell r="A471" t="str">
            <v>WIN PLASTICO</v>
          </cell>
          <cell r="B471" t="str">
            <v>Insumo</v>
          </cell>
          <cell r="C471" t="str">
            <v>M</v>
          </cell>
          <cell r="E471">
            <v>5038.95</v>
          </cell>
        </row>
        <row r="472">
          <cell r="A472" t="str">
            <v xml:space="preserve">YEE SANITARIA 1-1/2'' </v>
          </cell>
          <cell r="B472" t="str">
            <v>Insumo</v>
          </cell>
          <cell r="C472" t="str">
            <v>UND</v>
          </cell>
          <cell r="E472">
            <v>8955.4500000000007</v>
          </cell>
        </row>
        <row r="473">
          <cell r="A473" t="str">
            <v xml:space="preserve">YEE SANITARIA 2'' </v>
          </cell>
          <cell r="B473" t="str">
            <v>Insumo</v>
          </cell>
          <cell r="C473" t="str">
            <v>UND</v>
          </cell>
          <cell r="E473">
            <v>8955.4500000000007</v>
          </cell>
        </row>
        <row r="474">
          <cell r="A474" t="str">
            <v xml:space="preserve">YEE SANITARIA 4'' </v>
          </cell>
          <cell r="B474" t="str">
            <v>Insumo</v>
          </cell>
          <cell r="C474" t="str">
            <v>UND</v>
          </cell>
          <cell r="E474">
            <v>31710</v>
          </cell>
        </row>
        <row r="475">
          <cell r="A475" t="str">
            <v>POLIETILENO NO. 6</v>
          </cell>
          <cell r="B475" t="str">
            <v>Insumo</v>
          </cell>
          <cell r="C475" t="str">
            <v>M2</v>
          </cell>
          <cell r="E475">
            <v>4497.1500000000005</v>
          </cell>
        </row>
        <row r="476">
          <cell r="A476" t="str">
            <v>MALLA ESLABONADA CAL. 10 2" X 2"</v>
          </cell>
          <cell r="B476" t="str">
            <v>Insumo</v>
          </cell>
          <cell r="C476" t="str">
            <v>M2</v>
          </cell>
          <cell r="E476">
            <v>21726.600000000002</v>
          </cell>
        </row>
        <row r="477">
          <cell r="A477" t="str">
            <v>SOLDADURA ELECTRICA TIPO WESTARCO SUPER E - 6013 DE 1/8 O SIMILAR</v>
          </cell>
          <cell r="B477" t="str">
            <v>Insumo</v>
          </cell>
          <cell r="C477" t="str">
            <v>KG</v>
          </cell>
          <cell r="E477">
            <v>13492.5</v>
          </cell>
        </row>
        <row r="478">
          <cell r="A478" t="str">
            <v>PLATINA 2"*3/16*</v>
          </cell>
          <cell r="B478" t="str">
            <v>Insumo</v>
          </cell>
          <cell r="C478" t="str">
            <v>M</v>
          </cell>
          <cell r="E478">
            <v>6333.6</v>
          </cell>
        </row>
        <row r="479">
          <cell r="A479" t="str">
            <v>ALAMBRE DE PUA X 350 MTS CL 12</v>
          </cell>
          <cell r="B479" t="str">
            <v>Insumo</v>
          </cell>
          <cell r="C479" t="str">
            <v>ROLLO</v>
          </cell>
          <cell r="E479">
            <v>258292.65000000002</v>
          </cell>
        </row>
        <row r="480">
          <cell r="A480" t="str">
            <v>FALLEBA +PORTA CANDADO</v>
          </cell>
          <cell r="B480" t="str">
            <v>Insumo</v>
          </cell>
          <cell r="C480" t="str">
            <v>UND</v>
          </cell>
          <cell r="E480">
            <v>62981.100000000006</v>
          </cell>
        </row>
        <row r="481">
          <cell r="A481" t="str">
            <v xml:space="preserve">BISAGRA EN TUBO </v>
          </cell>
          <cell r="B481" t="str">
            <v>Insumo</v>
          </cell>
          <cell r="C481" t="str">
            <v>UND</v>
          </cell>
          <cell r="E481">
            <v>44987.25</v>
          </cell>
        </row>
        <row r="482">
          <cell r="A482" t="str">
            <v xml:space="preserve">TUBO ACERO AGUA NEGRA PARA CERRAMIENTO  3" -   - TIPO COLMENA O SIMILAR. </v>
          </cell>
          <cell r="B482" t="str">
            <v>Insumo</v>
          </cell>
          <cell r="C482" t="str">
            <v>M</v>
          </cell>
          <cell r="E482">
            <v>46185.3</v>
          </cell>
        </row>
        <row r="483">
          <cell r="A483" t="str">
            <v>BANCAS EN CONCRETO DE 2.00X0.50X0.50 TC</v>
          </cell>
          <cell r="B483" t="str">
            <v>Insumo</v>
          </cell>
          <cell r="C483" t="str">
            <v>UND</v>
          </cell>
          <cell r="E483">
            <v>1995000</v>
          </cell>
        </row>
        <row r="484">
          <cell r="A484" t="str">
            <v>JUEGOS INFANTILES, TIPO GAMES OF TRAILS CAPACIDAD 27 NIÑOS TC</v>
          </cell>
          <cell r="B484" t="str">
            <v>Insumo</v>
          </cell>
          <cell r="C484" t="str">
            <v>GLB</v>
          </cell>
          <cell r="E484">
            <v>270900000</v>
          </cell>
        </row>
        <row r="485">
          <cell r="A485" t="str">
            <v>SET DE GIMNASIO</v>
          </cell>
          <cell r="B485" t="str">
            <v>Insumo</v>
          </cell>
          <cell r="C485" t="str">
            <v>GLB</v>
          </cell>
          <cell r="E485">
            <v>151034562</v>
          </cell>
        </row>
        <row r="486">
          <cell r="A486" t="str">
            <v>ARO DE BALONCESTO CON POSTE Y TABLERO</v>
          </cell>
          <cell r="B486" t="str">
            <v>Insumo</v>
          </cell>
          <cell r="C486" t="str">
            <v>GLB</v>
          </cell>
          <cell r="E486">
            <v>5516831.25</v>
          </cell>
        </row>
        <row r="487">
          <cell r="A487" t="str">
            <v>SUMINISTRO E INSTALACIÓN EQUIPO DE CALENTAMIENTO DE AGUA GAS NATURAL 400.000 BTU</v>
          </cell>
          <cell r="B487" t="str">
            <v>Insumo</v>
          </cell>
          <cell r="C487" t="str">
            <v>UND</v>
          </cell>
          <cell r="E487">
            <v>23240500</v>
          </cell>
        </row>
        <row r="488">
          <cell r="A488">
            <v>0</v>
          </cell>
          <cell r="B488">
            <v>0</v>
          </cell>
          <cell r="C488">
            <v>0</v>
          </cell>
          <cell r="E488">
            <v>0</v>
          </cell>
        </row>
        <row r="489">
          <cell r="A489">
            <v>0</v>
          </cell>
          <cell r="B489">
            <v>0</v>
          </cell>
          <cell r="C489">
            <v>0</v>
          </cell>
          <cell r="E489">
            <v>0</v>
          </cell>
        </row>
        <row r="490">
          <cell r="A490">
            <v>0</v>
          </cell>
          <cell r="B490">
            <v>0</v>
          </cell>
          <cell r="C490">
            <v>0</v>
          </cell>
          <cell r="E490">
            <v>0</v>
          </cell>
        </row>
      </sheetData>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4"/>
      <sheetData sheetId="5"/>
      <sheetData sheetId="6"/>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row r="5">
          <cell r="B5" t="str">
            <v>MANIZALES</v>
          </cell>
        </row>
      </sheetData>
      <sheetData sheetId="3"/>
      <sheetData sheetId="4">
        <row r="2">
          <cell r="B2" t="str">
            <v>MANIZALES</v>
          </cell>
          <cell r="C2" t="str">
            <v>CALDAS</v>
          </cell>
          <cell r="D2">
            <v>5</v>
          </cell>
        </row>
        <row r="3">
          <cell r="H3" t="str">
            <v>EMPRESAS</v>
          </cell>
        </row>
        <row r="4">
          <cell r="B4" t="str">
            <v>INSUMO, EQUIPO O HERRAMIENTA</v>
          </cell>
          <cell r="C4" t="str">
            <v>TIPO</v>
          </cell>
          <cell r="D4" t="str">
            <v>UNIIDAD</v>
          </cell>
          <cell r="E4" t="str">
            <v>VR.
IVA INCLUIDO</v>
          </cell>
          <cell r="F4" t="str">
            <v>VR. 
ANTES DE IVA</v>
          </cell>
          <cell r="G4" t="str">
            <v>IMPUESTO IVA</v>
          </cell>
          <cell r="H4" t="str">
            <v>ALCALDIA</v>
          </cell>
          <cell r="I4" t="str">
            <v>AGUAS</v>
          </cell>
          <cell r="J4" t="str">
            <v>INVAMA</v>
          </cell>
          <cell r="K4" t="str">
            <v>CAJA VIVIENDA</v>
          </cell>
          <cell r="L4" t="str">
            <v>FICHA
TECNICA</v>
          </cell>
          <cell r="M4" t="str">
            <v>ANALISIS CALCULOS</v>
          </cell>
          <cell r="N4" t="str">
            <v>FECHA ACTUALIZACION</v>
          </cell>
        </row>
        <row r="5">
          <cell r="A5" t="str">
            <v>A</v>
          </cell>
          <cell r="B5" t="str">
            <v>ACERO DE REFUERZO</v>
          </cell>
        </row>
        <row r="6">
          <cell r="A6" t="str">
            <v>A10</v>
          </cell>
          <cell r="B6" t="str">
            <v>ACERO 37.000 PSI</v>
          </cell>
          <cell r="C6" t="str">
            <v>Insumo</v>
          </cell>
          <cell r="D6" t="str">
            <v>kg</v>
          </cell>
          <cell r="E6">
            <v>4326</v>
          </cell>
          <cell r="F6">
            <v>3635.1697932310617</v>
          </cell>
          <cell r="G6">
            <v>0.19</v>
          </cell>
          <cell r="H6" t="str">
            <v>X</v>
          </cell>
          <cell r="I6" t="str">
            <v>X</v>
          </cell>
          <cell r="J6" t="str">
            <v>X</v>
          </cell>
          <cell r="K6" t="str">
            <v>X</v>
          </cell>
          <cell r="L6" t="str">
            <v>aceros,mallas,tubo estructural, y catalogo de producto 2012 acesco</v>
          </cell>
          <cell r="M6" t="str">
            <v>VER ARCHIVO ANEXO</v>
          </cell>
          <cell r="N6">
            <v>41608</v>
          </cell>
        </row>
        <row r="7">
          <cell r="A7" t="str">
            <v>A01A</v>
          </cell>
          <cell r="B7" t="str">
            <v>ACERO 60.000 PSI 1/4 A 1/2</v>
          </cell>
          <cell r="C7" t="str">
            <v>Insumo</v>
          </cell>
          <cell r="D7" t="str">
            <v>kg</v>
          </cell>
          <cell r="E7">
            <v>4501</v>
          </cell>
          <cell r="F7">
            <v>3782</v>
          </cell>
          <cell r="G7">
            <v>0.19</v>
          </cell>
          <cell r="H7" t="str">
            <v>X</v>
          </cell>
          <cell r="I7" t="str">
            <v>X</v>
          </cell>
          <cell r="J7" t="str">
            <v>X</v>
          </cell>
          <cell r="K7" t="str">
            <v>X</v>
          </cell>
          <cell r="L7" t="str">
            <v>aceros,mallas,tubo estructural, y catalogo de producto 2012 acesco</v>
          </cell>
          <cell r="M7" t="str">
            <v>VER ARCHIVO ANEXO</v>
          </cell>
          <cell r="N7">
            <v>41608</v>
          </cell>
        </row>
        <row r="8">
          <cell r="A8" t="str">
            <v>A01B</v>
          </cell>
          <cell r="B8" t="str">
            <v>ACERO 60.000 PSI 5/8 A 1-1/4</v>
          </cell>
          <cell r="C8" t="str">
            <v>Insumo</v>
          </cell>
          <cell r="D8" t="str">
            <v>kg</v>
          </cell>
          <cell r="E8">
            <v>6305</v>
          </cell>
          <cell r="F8">
            <v>5298</v>
          </cell>
          <cell r="G8">
            <v>0.19</v>
          </cell>
          <cell r="H8" t="str">
            <v>X</v>
          </cell>
          <cell r="I8" t="str">
            <v>X</v>
          </cell>
          <cell r="J8" t="str">
            <v>X</v>
          </cell>
          <cell r="K8" t="str">
            <v>X</v>
          </cell>
          <cell r="L8" t="str">
            <v>aceros,mallas,tubo estructural, y catalogo de producto 2012 acesco</v>
          </cell>
          <cell r="M8" t="str">
            <v>VER ARCHIVO ANEXO</v>
          </cell>
          <cell r="N8">
            <v>41609</v>
          </cell>
        </row>
        <row r="9">
          <cell r="A9" t="str">
            <v>A11</v>
          </cell>
          <cell r="B9" t="str">
            <v>ALAMBRE NEGRO NO. 18</v>
          </cell>
          <cell r="C9" t="str">
            <v>Insumo</v>
          </cell>
          <cell r="D9" t="str">
            <v>kg</v>
          </cell>
          <cell r="E9">
            <v>5646</v>
          </cell>
          <cell r="F9">
            <v>4744.7620967839712</v>
          </cell>
          <cell r="G9">
            <v>0.19</v>
          </cell>
          <cell r="H9" t="str">
            <v>X</v>
          </cell>
          <cell r="I9" t="str">
            <v>X</v>
          </cell>
          <cell r="J9" t="str">
            <v>X</v>
          </cell>
          <cell r="K9" t="str">
            <v>X</v>
          </cell>
          <cell r="L9" t="str">
            <v>aceros,mallas,tubo estructural, y catalogo de producto 2012 acesco</v>
          </cell>
          <cell r="M9" t="str">
            <v>VER ARCHIVO ANEXO</v>
          </cell>
          <cell r="N9">
            <v>41608</v>
          </cell>
        </row>
        <row r="10">
          <cell r="A10" t="str">
            <v>A02</v>
          </cell>
          <cell r="B10" t="str">
            <v xml:space="preserve">GRAFIL 5.5 MM </v>
          </cell>
          <cell r="C10" t="str">
            <v>Insumo</v>
          </cell>
          <cell r="D10" t="str">
            <v>kg</v>
          </cell>
          <cell r="E10">
            <v>4161</v>
          </cell>
          <cell r="F10">
            <v>3496.6871344413071</v>
          </cell>
          <cell r="G10">
            <v>0.19</v>
          </cell>
          <cell r="H10" t="str">
            <v>X</v>
          </cell>
          <cell r="I10" t="str">
            <v>X</v>
          </cell>
          <cell r="J10" t="str">
            <v>X</v>
          </cell>
          <cell r="K10" t="str">
            <v>X</v>
          </cell>
          <cell r="L10" t="str">
            <v>aceros,mallas,tubo estructural, y catalogo de producto 2012 acesco</v>
          </cell>
          <cell r="M10" t="str">
            <v>VER ARCHIVO ANEXO</v>
          </cell>
          <cell r="N10">
            <v>41608</v>
          </cell>
        </row>
        <row r="11">
          <cell r="A11" t="str">
            <v>A04</v>
          </cell>
          <cell r="B11" t="str">
            <v>MALLA ELECTROSOLDADA H-084  R-2.1  4 MM  15 X 25 CM.</v>
          </cell>
          <cell r="C11" t="str">
            <v>Insumo</v>
          </cell>
          <cell r="D11" t="str">
            <v>kg</v>
          </cell>
          <cell r="E11">
            <v>4120</v>
          </cell>
          <cell r="F11">
            <v>3462.0664697438674</v>
          </cell>
          <cell r="G11">
            <v>0.19</v>
          </cell>
          <cell r="H11" t="str">
            <v>X</v>
          </cell>
          <cell r="I11" t="str">
            <v>X</v>
          </cell>
          <cell r="J11" t="str">
            <v>X</v>
          </cell>
          <cell r="K11" t="str">
            <v>X</v>
          </cell>
          <cell r="L11" t="str">
            <v>aceros,mallas,tubo estructural, y catalogo de producto 2012 acesco</v>
          </cell>
          <cell r="M11" t="str">
            <v>VER ARCHIVO ANEXO</v>
          </cell>
          <cell r="N11">
            <v>41608</v>
          </cell>
        </row>
        <row r="12">
          <cell r="A12" t="str">
            <v>A05</v>
          </cell>
          <cell r="B12" t="str">
            <v>MALLA ELECTROSOLDADA M-084  Q-2  4 MM  15 X 15 CM.</v>
          </cell>
          <cell r="C12" t="str">
            <v>Insumo</v>
          </cell>
          <cell r="D12" t="str">
            <v>kg</v>
          </cell>
          <cell r="E12">
            <v>4120</v>
          </cell>
          <cell r="F12">
            <v>3462.0664697438674</v>
          </cell>
          <cell r="G12">
            <v>0.19</v>
          </cell>
          <cell r="H12" t="str">
            <v>X</v>
          </cell>
          <cell r="I12" t="str">
            <v>X</v>
          </cell>
          <cell r="J12" t="str">
            <v>X</v>
          </cell>
          <cell r="K12" t="str">
            <v>X</v>
          </cell>
          <cell r="L12" t="str">
            <v>aceros,mallas,tubo estructural, y catalogo de producto 2012 acesco</v>
          </cell>
          <cell r="M12" t="str">
            <v>VER ARCHIVO ANEXO</v>
          </cell>
          <cell r="N12">
            <v>41608</v>
          </cell>
        </row>
        <row r="13">
          <cell r="A13" t="str">
            <v>A03</v>
          </cell>
          <cell r="B13" t="str">
            <v>MALLA ELECTROSOLDADA M-106  Q-3  4.5 MM 15 X 15 CM.</v>
          </cell>
          <cell r="C13" t="str">
            <v>Insumo</v>
          </cell>
          <cell r="D13" t="str">
            <v>kg</v>
          </cell>
          <cell r="E13">
            <v>4120</v>
          </cell>
          <cell r="F13">
            <v>3462.0664697438674</v>
          </cell>
          <cell r="G13">
            <v>0.19</v>
          </cell>
          <cell r="H13" t="str">
            <v>X</v>
          </cell>
          <cell r="I13" t="str">
            <v>X</v>
          </cell>
          <cell r="J13" t="str">
            <v>X</v>
          </cell>
          <cell r="K13" t="str">
            <v>X</v>
          </cell>
          <cell r="L13" t="str">
            <v>aceros,mallas,tubo estructural, y catalogo de producto 2012 acesco</v>
          </cell>
          <cell r="M13" t="str">
            <v>VER ARCHIVO ANEXO</v>
          </cell>
          <cell r="N13">
            <v>41608</v>
          </cell>
        </row>
        <row r="14">
          <cell r="A14" t="str">
            <v>A14</v>
          </cell>
          <cell r="B14" t="str">
            <v>MALLA ELECTROSOLDADA M-131  Q-3.1  5.0 MM 15 X 15 CM.</v>
          </cell>
          <cell r="C14" t="str">
            <v>Insumo</v>
          </cell>
          <cell r="D14" t="str">
            <v>kg</v>
          </cell>
          <cell r="E14">
            <v>4120</v>
          </cell>
          <cell r="F14">
            <v>3462.0664697438674</v>
          </cell>
          <cell r="G14">
            <v>0.19</v>
          </cell>
          <cell r="H14" t="str">
            <v>X</v>
          </cell>
          <cell r="I14" t="str">
            <v>X</v>
          </cell>
          <cell r="J14" t="str">
            <v>X</v>
          </cell>
          <cell r="K14" t="str">
            <v>X</v>
          </cell>
          <cell r="L14" t="str">
            <v>aceros,mallas,tubo estructural, y catalogo de producto 2012 acesco</v>
          </cell>
          <cell r="M14" t="str">
            <v>VER ARCHIVO ANEXO</v>
          </cell>
          <cell r="N14">
            <v>41608</v>
          </cell>
        </row>
        <row r="15">
          <cell r="A15" t="str">
            <v>A06</v>
          </cell>
          <cell r="B15" t="str">
            <v xml:space="preserve">MALLA ELECTROSOLDADA M-159  Q-4  5.5 MM 15 X 15 CM. </v>
          </cell>
          <cell r="C15" t="str">
            <v>Insumo</v>
          </cell>
          <cell r="D15" t="str">
            <v>kg</v>
          </cell>
          <cell r="E15">
            <v>4120</v>
          </cell>
          <cell r="F15">
            <v>3462.0664697438674</v>
          </cell>
          <cell r="G15">
            <v>0.19</v>
          </cell>
          <cell r="H15" t="str">
            <v>X</v>
          </cell>
          <cell r="I15" t="str">
            <v>X</v>
          </cell>
          <cell r="J15" t="str">
            <v>X</v>
          </cell>
          <cell r="K15" t="str">
            <v>X</v>
          </cell>
          <cell r="L15" t="str">
            <v>aceros,mallas,tubo estructural, y catalogo de producto 2012 acesco</v>
          </cell>
          <cell r="M15" t="str">
            <v>VER ARCHIVO ANEXO</v>
          </cell>
          <cell r="N15">
            <v>41608</v>
          </cell>
        </row>
        <row r="16">
          <cell r="A16" t="str">
            <v>A07</v>
          </cell>
          <cell r="B16" t="str">
            <v>MALLA ELECTROSOLDADA M-188. Q-5  6.0MM  15 X 15CM.</v>
          </cell>
          <cell r="C16" t="str">
            <v>Insumo</v>
          </cell>
          <cell r="D16" t="str">
            <v>kg</v>
          </cell>
          <cell r="E16">
            <v>4120</v>
          </cell>
          <cell r="F16">
            <v>3462.0664697438674</v>
          </cell>
          <cell r="G16">
            <v>0.19</v>
          </cell>
          <cell r="H16" t="str">
            <v>X</v>
          </cell>
          <cell r="I16" t="str">
            <v>X</v>
          </cell>
          <cell r="J16" t="str">
            <v>X</v>
          </cell>
          <cell r="K16" t="str">
            <v>X</v>
          </cell>
          <cell r="L16" t="str">
            <v>aceros,mallas,tubo estructural, y catalogo de producto 2012 acesco</v>
          </cell>
          <cell r="M16" t="str">
            <v>VER ARCHIVO ANEXO</v>
          </cell>
          <cell r="N16">
            <v>41608</v>
          </cell>
        </row>
        <row r="17">
          <cell r="A17" t="str">
            <v>A08</v>
          </cell>
          <cell r="B17" t="str">
            <v>MALLA ELECTROSOLDADA M-221  Q-6  6.5 MM  15 X 15 CM.</v>
          </cell>
          <cell r="C17" t="str">
            <v>Insumo</v>
          </cell>
          <cell r="D17" t="str">
            <v>kg</v>
          </cell>
          <cell r="E17">
            <v>4120</v>
          </cell>
          <cell r="F17">
            <v>3462.0664697438674</v>
          </cell>
          <cell r="G17">
            <v>0.19</v>
          </cell>
          <cell r="H17" t="str">
            <v>X</v>
          </cell>
          <cell r="I17" t="str">
            <v>X</v>
          </cell>
          <cell r="J17" t="str">
            <v>X</v>
          </cell>
          <cell r="K17" t="str">
            <v>X</v>
          </cell>
          <cell r="L17" t="str">
            <v>aceros,mallas,tubo estructural, y catalogo de producto 2012 acesco</v>
          </cell>
          <cell r="M17" t="str">
            <v>VER ARCHIVO ANEXO</v>
          </cell>
          <cell r="N17">
            <v>41608</v>
          </cell>
        </row>
        <row r="18">
          <cell r="A18" t="str">
            <v>A63</v>
          </cell>
          <cell r="B18" t="str">
            <v>MALLA ELECTROSOLDADA M-257  Φ 7,0MM C/.15M EN AMBOS SENTIDOS</v>
          </cell>
          <cell r="C18" t="str">
            <v>Insumo</v>
          </cell>
          <cell r="D18" t="str">
            <v>kg</v>
          </cell>
          <cell r="E18">
            <v>4120</v>
          </cell>
          <cell r="F18">
            <v>3462.0664697438674</v>
          </cell>
          <cell r="G18">
            <v>0.19</v>
          </cell>
          <cell r="H18" t="str">
            <v>X</v>
          </cell>
          <cell r="I18" t="str">
            <v>X</v>
          </cell>
          <cell r="J18" t="str">
            <v>X</v>
          </cell>
          <cell r="K18" t="str">
            <v>X</v>
          </cell>
          <cell r="L18" t="str">
            <v>aceros,mallas,tubo estructural, y catalogo de producto 2012 acesco</v>
          </cell>
          <cell r="M18" t="str">
            <v>VER ARCHIVO ANEXO</v>
          </cell>
          <cell r="N18">
            <v>41608</v>
          </cell>
        </row>
        <row r="19">
          <cell r="A19" t="str">
            <v>A09</v>
          </cell>
          <cell r="B19" t="str">
            <v xml:space="preserve">VARILLA LISA 5/8" </v>
          </cell>
          <cell r="C19" t="str">
            <v>Insumo</v>
          </cell>
          <cell r="D19" t="str">
            <v>m</v>
          </cell>
          <cell r="E19">
            <v>6392</v>
          </cell>
          <cell r="F19">
            <v>5371.3961278076122</v>
          </cell>
          <cell r="G19">
            <v>0.19</v>
          </cell>
          <cell r="H19" t="str">
            <v>X</v>
          </cell>
          <cell r="I19" t="str">
            <v>X</v>
          </cell>
          <cell r="J19" t="str">
            <v>X</v>
          </cell>
          <cell r="K19" t="str">
            <v>X</v>
          </cell>
          <cell r="L19" t="str">
            <v>aceros,mallas,tubo estructural, y catalogo de producto 2012 acesco</v>
          </cell>
          <cell r="M19" t="str">
            <v>VER ARCHIVO ANEXO</v>
          </cell>
          <cell r="N19">
            <v>41608</v>
          </cell>
        </row>
        <row r="20">
          <cell r="A20" t="str">
            <v>A09A</v>
          </cell>
          <cell r="B20" t="str">
            <v xml:space="preserve">VARILLA LISA 3/8" </v>
          </cell>
          <cell r="C20" t="str">
            <v>Insumo</v>
          </cell>
          <cell r="D20" t="str">
            <v>m</v>
          </cell>
          <cell r="E20">
            <v>5150</v>
          </cell>
          <cell r="F20">
            <v>4327.5830871798344</v>
          </cell>
          <cell r="G20">
            <v>0.19</v>
          </cell>
          <cell r="H20" t="str">
            <v>X</v>
          </cell>
          <cell r="I20" t="str">
            <v>X</v>
          </cell>
          <cell r="J20" t="str">
            <v>X</v>
          </cell>
          <cell r="K20" t="str">
            <v>X</v>
          </cell>
          <cell r="L20" t="str">
            <v>aceros,mallas,tubo estructural, y catalogo de producto 2012 acesco</v>
          </cell>
          <cell r="M20" t="str">
            <v>VER ARCHIVO ANEXO</v>
          </cell>
          <cell r="N20">
            <v>41608</v>
          </cell>
        </row>
        <row r="21">
          <cell r="A21" t="str">
            <v>A09B</v>
          </cell>
          <cell r="B21" t="str">
            <v xml:space="preserve">VARILLA LISA 1/2" </v>
          </cell>
          <cell r="C21" t="str">
            <v>Insumo</v>
          </cell>
          <cell r="D21" t="str">
            <v>m</v>
          </cell>
          <cell r="E21">
            <v>5974</v>
          </cell>
          <cell r="F21">
            <v>5019.9963811286079</v>
          </cell>
          <cell r="G21">
            <v>0.19</v>
          </cell>
          <cell r="H21" t="str">
            <v>X</v>
          </cell>
          <cell r="I21" t="str">
            <v>X</v>
          </cell>
          <cell r="J21" t="str">
            <v>X</v>
          </cell>
          <cell r="K21" t="str">
            <v>X</v>
          </cell>
          <cell r="L21" t="str">
            <v>aceros,mallas,tubo estructural, y catalogo de producto 2012 acesco</v>
          </cell>
          <cell r="M21" t="str">
            <v>VER ARCHIVO ANEXO</v>
          </cell>
          <cell r="N21">
            <v>41608</v>
          </cell>
        </row>
        <row r="22">
          <cell r="A22" t="str">
            <v>A15</v>
          </cell>
          <cell r="B22" t="str">
            <v xml:space="preserve">CONECTORES EN LAMINA </v>
          </cell>
          <cell r="C22" t="str">
            <v>Insumo</v>
          </cell>
          <cell r="D22" t="str">
            <v>und</v>
          </cell>
          <cell r="E22">
            <v>707</v>
          </cell>
          <cell r="F22">
            <v>593.74439956107324</v>
          </cell>
          <cell r="G22">
            <v>0.19</v>
          </cell>
          <cell r="H22" t="str">
            <v>X</v>
          </cell>
          <cell r="I22" t="str">
            <v>X</v>
          </cell>
          <cell r="J22" t="str">
            <v>X</v>
          </cell>
          <cell r="K22" t="str">
            <v>X</v>
          </cell>
          <cell r="L22" t="str">
            <v>aceros,mallas,tubo estructural, y catalogo de producto 2012 acesco</v>
          </cell>
          <cell r="M22" t="str">
            <v>VER ARCHIVO ANEXO</v>
          </cell>
          <cell r="N22">
            <v>41608</v>
          </cell>
        </row>
        <row r="23">
          <cell r="A23" t="str">
            <v>A16</v>
          </cell>
          <cell r="B23" t="str">
            <v>BARRAS CORRUGADAS W60X6M D: 1/4"</v>
          </cell>
          <cell r="C23" t="str">
            <v>Insumo</v>
          </cell>
          <cell r="D23" t="str">
            <v>und</v>
          </cell>
          <cell r="E23">
            <v>3634</v>
          </cell>
          <cell r="F23">
            <v>3053.5426263140912</v>
          </cell>
          <cell r="G23">
            <v>0.19</v>
          </cell>
          <cell r="H23" t="str">
            <v>X</v>
          </cell>
          <cell r="I23" t="str">
            <v>X</v>
          </cell>
          <cell r="J23" t="str">
            <v>X</v>
          </cell>
          <cell r="K23" t="str">
            <v>X</v>
          </cell>
          <cell r="L23" t="str">
            <v>aceros,mallas,tubo estructural, y catalogo de producto 2012 acesco</v>
          </cell>
          <cell r="M23" t="str">
            <v>VER ARCHIVO ANEXO</v>
          </cell>
          <cell r="N23">
            <v>41608</v>
          </cell>
        </row>
        <row r="24">
          <cell r="A24" t="str">
            <v>A17</v>
          </cell>
          <cell r="B24" t="str">
            <v>BARRAS CORRUGADAS W60X6M D: 8.5 MM</v>
          </cell>
          <cell r="C24" t="str">
            <v>Insumo</v>
          </cell>
          <cell r="D24" t="str">
            <v>und</v>
          </cell>
          <cell r="E24">
            <v>3634</v>
          </cell>
          <cell r="F24">
            <v>3053.5426263140912</v>
          </cell>
          <cell r="G24">
            <v>0.19</v>
          </cell>
          <cell r="H24" t="str">
            <v>X</v>
          </cell>
          <cell r="I24" t="str">
            <v>X</v>
          </cell>
          <cell r="J24" t="str">
            <v>X</v>
          </cell>
          <cell r="K24" t="str">
            <v>X</v>
          </cell>
          <cell r="L24" t="str">
            <v>aceros,mallas,tubo estructural, y catalogo de producto 2012 acesco</v>
          </cell>
          <cell r="M24" t="str">
            <v>VER ARCHIVO ANEXO</v>
          </cell>
          <cell r="N24">
            <v>41608</v>
          </cell>
        </row>
        <row r="25">
          <cell r="A25" t="str">
            <v>A18</v>
          </cell>
          <cell r="B25" t="str">
            <v>BARRAS CORRUGADAS W60X6M D: 9MM</v>
          </cell>
          <cell r="C25" t="str">
            <v>Insumo</v>
          </cell>
          <cell r="D25" t="str">
            <v>und</v>
          </cell>
          <cell r="E25">
            <v>3634</v>
          </cell>
          <cell r="F25">
            <v>3053.5426263140912</v>
          </cell>
          <cell r="G25">
            <v>0.19</v>
          </cell>
          <cell r="H25" t="str">
            <v>X</v>
          </cell>
          <cell r="I25" t="str">
            <v>X</v>
          </cell>
          <cell r="J25" t="str">
            <v>X</v>
          </cell>
          <cell r="K25" t="str">
            <v>X</v>
          </cell>
          <cell r="L25" t="str">
            <v>aceros,mallas,tubo estructural, y catalogo de producto 2012 acesco</v>
          </cell>
          <cell r="M25" t="str">
            <v>VER ARCHIVO ANEXO</v>
          </cell>
          <cell r="N25">
            <v>41608</v>
          </cell>
        </row>
        <row r="26">
          <cell r="A26" t="str">
            <v>A19</v>
          </cell>
          <cell r="B26" t="str">
            <v>BARRAS CORRUGADAS W60X6M D: 3/8"</v>
          </cell>
          <cell r="C26" t="str">
            <v>Insumo</v>
          </cell>
          <cell r="D26" t="str">
            <v>und</v>
          </cell>
          <cell r="E26">
            <v>3634</v>
          </cell>
          <cell r="F26">
            <v>3053.5426263140912</v>
          </cell>
          <cell r="G26">
            <v>0.19</v>
          </cell>
          <cell r="H26" t="str">
            <v>X</v>
          </cell>
          <cell r="I26" t="str">
            <v>X</v>
          </cell>
          <cell r="J26" t="str">
            <v>X</v>
          </cell>
          <cell r="K26" t="str">
            <v>X</v>
          </cell>
          <cell r="L26" t="str">
            <v>aceros,mallas,tubo estructural, y catalogo de producto 2012 acesco</v>
          </cell>
          <cell r="M26" t="str">
            <v>VER ARCHIVO ANEXO</v>
          </cell>
          <cell r="N26">
            <v>41608</v>
          </cell>
        </row>
        <row r="27">
          <cell r="A27" t="str">
            <v>A55</v>
          </cell>
          <cell r="B27" t="str">
            <v>GANCHO DE AGARRE DE 5/8" DE FY 420 MPA</v>
          </cell>
          <cell r="C27" t="str">
            <v>Insumo</v>
          </cell>
          <cell r="D27" t="str">
            <v>und</v>
          </cell>
          <cell r="E27">
            <v>3728</v>
          </cell>
          <cell r="F27">
            <v>3133.1701551182</v>
          </cell>
          <cell r="G27">
            <v>0.19</v>
          </cell>
          <cell r="H27" t="str">
            <v>X</v>
          </cell>
          <cell r="I27" t="str">
            <v>X</v>
          </cell>
          <cell r="J27" t="str">
            <v>X</v>
          </cell>
          <cell r="K27" t="str">
            <v>X</v>
          </cell>
          <cell r="L27" t="str">
            <v>aceros,mallas,tubo estructural, y catalogo de producto 2012 acesco</v>
          </cell>
          <cell r="M27" t="str">
            <v>VER ARCHIVO ANEXO</v>
          </cell>
          <cell r="N27">
            <v>41608</v>
          </cell>
        </row>
        <row r="28">
          <cell r="A28" t="str">
            <v>A56</v>
          </cell>
          <cell r="B28" t="str">
            <v>ESCALONES EN 3/8 DE FY 420 MPA</v>
          </cell>
          <cell r="C28" t="str">
            <v>Insumo</v>
          </cell>
          <cell r="D28" t="str">
            <v>und</v>
          </cell>
          <cell r="E28">
            <v>3634</v>
          </cell>
          <cell r="F28">
            <v>3053.5426263140912</v>
          </cell>
          <cell r="G28">
            <v>0.19</v>
          </cell>
          <cell r="H28" t="str">
            <v>X</v>
          </cell>
          <cell r="I28" t="str">
            <v>X</v>
          </cell>
          <cell r="J28" t="str">
            <v>X</v>
          </cell>
          <cell r="K28" t="str">
            <v>X</v>
          </cell>
          <cell r="L28" t="str">
            <v>aceros,mallas,tubo estructural, y catalogo de producto 2012 acesco</v>
          </cell>
          <cell r="M28" t="str">
            <v>VER ARCHIVO ANEXO</v>
          </cell>
          <cell r="N28">
            <v>41608</v>
          </cell>
        </row>
        <row r="29">
          <cell r="A29" t="str">
            <v>A57</v>
          </cell>
          <cell r="B29" t="str">
            <v>MARCO REJA DE VARILLA 1" A.R/ ANGULO/PLATINA</v>
          </cell>
          <cell r="C29" t="str">
            <v>Insumo</v>
          </cell>
          <cell r="D29" t="str">
            <v>und</v>
          </cell>
          <cell r="E29">
            <v>205993</v>
          </cell>
          <cell r="F29">
            <v>173103.32348719344</v>
          </cell>
          <cell r="G29">
            <v>0.19</v>
          </cell>
          <cell r="H29" t="str">
            <v>X</v>
          </cell>
          <cell r="I29" t="str">
            <v>X</v>
          </cell>
          <cell r="J29" t="str">
            <v>X</v>
          </cell>
          <cell r="K29" t="str">
            <v>X</v>
          </cell>
          <cell r="L29" t="str">
            <v>aceros,mallas,tubo estructural, y catalogo de producto 2012 acesco</v>
          </cell>
          <cell r="M29" t="str">
            <v>VER ARCHIVO ANEXO</v>
          </cell>
          <cell r="N29">
            <v>41608</v>
          </cell>
        </row>
        <row r="30">
          <cell r="A30" t="str">
            <v>A58</v>
          </cell>
          <cell r="B30" t="str">
            <v>ARO-TAPA HD DE 0,60 M SELLO ELASTICO- LLAVE-ANTIRUIDO</v>
          </cell>
          <cell r="C30" t="str">
            <v>Insumo</v>
          </cell>
          <cell r="D30" t="str">
            <v>und</v>
          </cell>
          <cell r="E30">
            <v>1025456</v>
          </cell>
          <cell r="F30">
            <v>861727.95405311999</v>
          </cell>
          <cell r="G30">
            <v>0.19</v>
          </cell>
          <cell r="H30" t="str">
            <v>X</v>
          </cell>
          <cell r="I30" t="str">
            <v>X</v>
          </cell>
          <cell r="J30" t="str">
            <v>X</v>
          </cell>
          <cell r="K30" t="str">
            <v>X</v>
          </cell>
          <cell r="L30" t="str">
            <v>Anexo especificaciones tecnicas aguas</v>
          </cell>
          <cell r="M30" t="str">
            <v>VER ARCHIVO ANEXO</v>
          </cell>
          <cell r="N30">
            <v>41608</v>
          </cell>
        </row>
        <row r="31">
          <cell r="A31" t="str">
            <v>A59</v>
          </cell>
          <cell r="B31" t="str">
            <v>ARO-TAPA HD DE 0,58 M SELLO ELASTICO- LLAVE-ANTIRUIDO</v>
          </cell>
          <cell r="C31" t="str">
            <v>Insumo</v>
          </cell>
          <cell r="D31" t="str">
            <v>und</v>
          </cell>
          <cell r="E31">
            <v>617979</v>
          </cell>
          <cell r="F31">
            <v>519309.9704615802</v>
          </cell>
          <cell r="G31">
            <v>0.19</v>
          </cell>
          <cell r="H31" t="str">
            <v>X</v>
          </cell>
          <cell r="I31" t="str">
            <v>X</v>
          </cell>
          <cell r="J31" t="str">
            <v>X</v>
          </cell>
          <cell r="K31" t="str">
            <v>X</v>
          </cell>
          <cell r="L31" t="str">
            <v>Anexo especificaciones tecnicas aguas</v>
          </cell>
          <cell r="M31" t="str">
            <v>VER ARCHIVO ANEXO</v>
          </cell>
          <cell r="N31">
            <v>41608</v>
          </cell>
        </row>
        <row r="32">
          <cell r="A32" t="str">
            <v>A60</v>
          </cell>
          <cell r="B32" t="str">
            <v>TAPA D 0.58 M EN POLIPROPILENO RECICLADO Y ARO EN HF</v>
          </cell>
          <cell r="C32" t="str">
            <v>Insumo</v>
          </cell>
          <cell r="D32" t="str">
            <v>und</v>
          </cell>
          <cell r="E32">
            <v>267791</v>
          </cell>
          <cell r="F32">
            <v>225034.32053335133</v>
          </cell>
          <cell r="G32">
            <v>0.19</v>
          </cell>
          <cell r="H32" t="str">
            <v>X</v>
          </cell>
          <cell r="I32" t="str">
            <v>X</v>
          </cell>
          <cell r="J32" t="str">
            <v>X</v>
          </cell>
          <cell r="K32" t="str">
            <v>X</v>
          </cell>
          <cell r="L32" t="str">
            <v>Anexo especificaciones tecnicas aguas</v>
          </cell>
          <cell r="M32" t="str">
            <v>VER ARCHIVO ANEXO</v>
          </cell>
          <cell r="N32">
            <v>41608</v>
          </cell>
        </row>
        <row r="33">
          <cell r="A33" t="str">
            <v>A61</v>
          </cell>
          <cell r="B33" t="str">
            <v>HIERRO LISO (DOVELAS)</v>
          </cell>
          <cell r="C33" t="str">
            <v>Insumo</v>
          </cell>
          <cell r="D33" t="str">
            <v>kg</v>
          </cell>
          <cell r="E33">
            <v>7458</v>
          </cell>
          <cell r="F33">
            <v>6267.1123931135999</v>
          </cell>
          <cell r="G33">
            <v>0.19</v>
          </cell>
          <cell r="H33" t="str">
            <v>X</v>
          </cell>
          <cell r="I33" t="str">
            <v>X</v>
          </cell>
          <cell r="J33" t="str">
            <v>X</v>
          </cell>
          <cell r="K33" t="str">
            <v>X</v>
          </cell>
          <cell r="L33" t="str">
            <v>aceros,mallas,tubo estructural</v>
          </cell>
          <cell r="M33" t="str">
            <v>VER ARCHIVO ANEXO</v>
          </cell>
          <cell r="N33">
            <v>41608</v>
          </cell>
        </row>
        <row r="34">
          <cell r="A34" t="str">
            <v>A62</v>
          </cell>
          <cell r="B34" t="str">
            <v>ANCLAJES 1/2" X 8" (INCLUYE PERFORACIÓN Y ADHESIVO EPÓXICO)</v>
          </cell>
          <cell r="C34" t="str">
            <v>Insumo</v>
          </cell>
          <cell r="D34" t="str">
            <v>und</v>
          </cell>
          <cell r="E34">
            <v>16479</v>
          </cell>
          <cell r="F34">
            <v>13848.26587897547</v>
          </cell>
          <cell r="G34">
            <v>0.19</v>
          </cell>
          <cell r="H34" t="str">
            <v>X</v>
          </cell>
          <cell r="I34" t="str">
            <v>X</v>
          </cell>
          <cell r="J34" t="str">
            <v>X</v>
          </cell>
          <cell r="K34" t="str">
            <v>X</v>
          </cell>
          <cell r="L34" t="str">
            <v>Manual de producto sika</v>
          </cell>
          <cell r="M34" t="str">
            <v>VER ARCHIVO ANEXO</v>
          </cell>
          <cell r="N34">
            <v>41608</v>
          </cell>
        </row>
        <row r="35">
          <cell r="A35" t="str">
            <v>A64</v>
          </cell>
          <cell r="B35" t="str">
            <v>CABLE 1/2" x 3 - ALTA RESISTENCIA</v>
          </cell>
          <cell r="C35" t="str">
            <v>Insumo</v>
          </cell>
          <cell r="D35" t="str">
            <v>ml</v>
          </cell>
          <cell r="E35">
            <v>16479</v>
          </cell>
          <cell r="F35">
            <v>13848.26587897547</v>
          </cell>
          <cell r="G35">
            <v>0.19</v>
          </cell>
          <cell r="H35" t="str">
            <v>X</v>
          </cell>
          <cell r="I35" t="str">
            <v>X</v>
          </cell>
          <cell r="J35" t="str">
            <v>X</v>
          </cell>
          <cell r="K35" t="str">
            <v>X</v>
          </cell>
          <cell r="L35" t="str">
            <v>cable de acero, toron</v>
          </cell>
          <cell r="M35" t="str">
            <v>VER ARCHIVO ANEXO</v>
          </cell>
          <cell r="N35">
            <v>41608</v>
          </cell>
        </row>
        <row r="36">
          <cell r="A36" t="str">
            <v>A65</v>
          </cell>
          <cell r="B36" t="str">
            <v>ALAMBRE DE PUA X 350 MTS CL 12</v>
          </cell>
          <cell r="C36" t="str">
            <v>Insumo</v>
          </cell>
          <cell r="D36" t="str">
            <v>rollo</v>
          </cell>
          <cell r="E36">
            <v>268821</v>
          </cell>
          <cell r="F36">
            <v>225899.83715078738</v>
          </cell>
          <cell r="G36">
            <v>0.19</v>
          </cell>
          <cell r="H36" t="str">
            <v>X</v>
          </cell>
          <cell r="I36" t="str">
            <v>X</v>
          </cell>
          <cell r="J36" t="str">
            <v>X</v>
          </cell>
          <cell r="K36" t="str">
            <v>X</v>
          </cell>
          <cell r="L36" t="str">
            <v>aceros,mallas,tubo estructural, y catalogo de producto 2012 acesco</v>
          </cell>
          <cell r="M36" t="str">
            <v>VER ARCHIVO ANEXO</v>
          </cell>
          <cell r="N36">
            <v>41608</v>
          </cell>
        </row>
        <row r="37">
          <cell r="A37" t="str">
            <v>B</v>
          </cell>
          <cell r="B37" t="str">
            <v>AGREGADOS, BASES Y SUB BASES</v>
          </cell>
          <cell r="E37">
            <v>0</v>
          </cell>
          <cell r="F37">
            <v>0</v>
          </cell>
          <cell r="N37">
            <v>41608</v>
          </cell>
        </row>
        <row r="38">
          <cell r="A38" t="str">
            <v>B01</v>
          </cell>
          <cell r="B38" t="str">
            <v xml:space="preserve">ARENA DE PEÑA </v>
          </cell>
          <cell r="C38" t="str">
            <v>Insumo</v>
          </cell>
          <cell r="D38" t="str">
            <v>m3</v>
          </cell>
          <cell r="E38">
            <v>85215</v>
          </cell>
          <cell r="F38">
            <v>71609.382860182159</v>
          </cell>
          <cell r="G38">
            <v>0.19</v>
          </cell>
          <cell r="H38" t="str">
            <v>X</v>
          </cell>
          <cell r="I38" t="str">
            <v>X</v>
          </cell>
          <cell r="J38" t="str">
            <v>X</v>
          </cell>
          <cell r="K38" t="str">
            <v>X</v>
          </cell>
          <cell r="L38" t="str">
            <v>no aplica</v>
          </cell>
          <cell r="M38" t="str">
            <v>no aplica</v>
          </cell>
          <cell r="N38">
            <v>41608</v>
          </cell>
        </row>
        <row r="39">
          <cell r="A39" t="str">
            <v>B06</v>
          </cell>
          <cell r="B39" t="str">
            <v>ARENA LAVADA DE RIO</v>
          </cell>
          <cell r="C39" t="str">
            <v>Insumo</v>
          </cell>
          <cell r="D39" t="str">
            <v>m3</v>
          </cell>
          <cell r="E39">
            <v>121736</v>
          </cell>
          <cell r="F39">
            <v>102298.87108122671</v>
          </cell>
          <cell r="G39">
            <v>0.19</v>
          </cell>
          <cell r="H39" t="str">
            <v>X</v>
          </cell>
          <cell r="I39" t="str">
            <v>X</v>
          </cell>
          <cell r="J39" t="str">
            <v>X</v>
          </cell>
          <cell r="K39" t="str">
            <v>X</v>
          </cell>
          <cell r="L39" t="str">
            <v>no aplica</v>
          </cell>
          <cell r="M39" t="str">
            <v>no aplica</v>
          </cell>
          <cell r="N39">
            <v>41608</v>
          </cell>
        </row>
        <row r="40">
          <cell r="A40" t="str">
            <v>B00</v>
          </cell>
          <cell r="B40" t="str">
            <v>ARENA GRUESA</v>
          </cell>
          <cell r="C40" t="str">
            <v>Insumo</v>
          </cell>
          <cell r="D40" t="str">
            <v>m3</v>
          </cell>
          <cell r="E40">
            <v>58601</v>
          </cell>
          <cell r="F40">
            <v>49244.433465636772</v>
          </cell>
          <cell r="G40">
            <v>0.19</v>
          </cell>
          <cell r="H40" t="str">
            <v>X</v>
          </cell>
          <cell r="I40" t="str">
            <v>X</v>
          </cell>
          <cell r="J40" t="str">
            <v>X</v>
          </cell>
          <cell r="K40" t="str">
            <v>X</v>
          </cell>
          <cell r="L40" t="str">
            <v>no aplica</v>
          </cell>
          <cell r="M40" t="str">
            <v>no aplica</v>
          </cell>
          <cell r="N40">
            <v>41608</v>
          </cell>
        </row>
        <row r="41">
          <cell r="A41" t="str">
            <v>B02</v>
          </cell>
          <cell r="B41" t="str">
            <v>GRAVILLA COMUN DE RIO</v>
          </cell>
          <cell r="C41" t="str">
            <v>Insumo</v>
          </cell>
          <cell r="D41" t="str">
            <v>m3</v>
          </cell>
          <cell r="E41">
            <v>121736</v>
          </cell>
          <cell r="F41">
            <v>102298.87108122671</v>
          </cell>
          <cell r="G41">
            <v>0.19</v>
          </cell>
          <cell r="H41" t="str">
            <v>X</v>
          </cell>
          <cell r="I41" t="str">
            <v>X</v>
          </cell>
          <cell r="J41" t="str">
            <v>X</v>
          </cell>
          <cell r="K41" t="str">
            <v>X</v>
          </cell>
          <cell r="L41" t="str">
            <v>no aplica</v>
          </cell>
          <cell r="M41" t="str">
            <v>no aplica</v>
          </cell>
          <cell r="N41">
            <v>41608</v>
          </cell>
        </row>
        <row r="42">
          <cell r="A42" t="str">
            <v>B07</v>
          </cell>
          <cell r="B42" t="str">
            <v>GRAVILLA FINA 1/2"</v>
          </cell>
          <cell r="C42" t="str">
            <v>Insumo</v>
          </cell>
          <cell r="D42" t="str">
            <v>m3</v>
          </cell>
          <cell r="E42">
            <v>131100</v>
          </cell>
          <cell r="F42">
            <v>110168.14816695446</v>
          </cell>
          <cell r="G42">
            <v>0.19</v>
          </cell>
          <cell r="H42" t="str">
            <v>X</v>
          </cell>
          <cell r="I42" t="str">
            <v>X</v>
          </cell>
          <cell r="J42" t="str">
            <v>X</v>
          </cell>
          <cell r="K42" t="str">
            <v>X</v>
          </cell>
          <cell r="L42" t="str">
            <v>no aplica</v>
          </cell>
          <cell r="M42" t="str">
            <v>no aplica</v>
          </cell>
          <cell r="N42">
            <v>41608</v>
          </cell>
        </row>
        <row r="43">
          <cell r="A43" t="str">
            <v>B09</v>
          </cell>
          <cell r="B43" t="str">
            <v>MATERIAL SELECCIONADO DE 4"</v>
          </cell>
          <cell r="C43" t="str">
            <v>Insumo</v>
          </cell>
          <cell r="D43" t="str">
            <v>m3</v>
          </cell>
          <cell r="E43">
            <v>56185</v>
          </cell>
          <cell r="F43">
            <v>47213.931481131985</v>
          </cell>
          <cell r="G43">
            <v>0.19</v>
          </cell>
          <cell r="H43" t="str">
            <v>X</v>
          </cell>
          <cell r="I43" t="str">
            <v>X</v>
          </cell>
          <cell r="J43" t="str">
            <v>X</v>
          </cell>
          <cell r="K43" t="str">
            <v>X</v>
          </cell>
          <cell r="L43" t="str">
            <v>no aplica</v>
          </cell>
          <cell r="M43" t="str">
            <v>no aplica</v>
          </cell>
          <cell r="N43">
            <v>41608</v>
          </cell>
        </row>
        <row r="44">
          <cell r="A44" t="str">
            <v>B03</v>
          </cell>
          <cell r="B44" t="str">
            <v>PIEDRA MEDIA ZONGA</v>
          </cell>
          <cell r="C44" t="str">
            <v>Insumo</v>
          </cell>
          <cell r="D44" t="str">
            <v>m3</v>
          </cell>
          <cell r="E44">
            <v>74913</v>
          </cell>
          <cell r="F44">
            <v>62952.485652587624</v>
          </cell>
          <cell r="G44">
            <v>0.19</v>
          </cell>
          <cell r="H44" t="str">
            <v>X</v>
          </cell>
          <cell r="I44" t="str">
            <v>X</v>
          </cell>
          <cell r="J44" t="str">
            <v>X</v>
          </cell>
          <cell r="K44" t="str">
            <v>X</v>
          </cell>
          <cell r="L44" t="str">
            <v>no aplica</v>
          </cell>
          <cell r="M44" t="str">
            <v>no aplica</v>
          </cell>
          <cell r="N44">
            <v>41608</v>
          </cell>
        </row>
        <row r="45">
          <cell r="A45" t="str">
            <v>B16</v>
          </cell>
          <cell r="B45" t="str">
            <v>PIEDRA DE MANO</v>
          </cell>
          <cell r="C45" t="str">
            <v>Insumo</v>
          </cell>
          <cell r="D45" t="str">
            <v>m3</v>
          </cell>
          <cell r="E45">
            <v>74582</v>
          </cell>
          <cell r="F45">
            <v>62673.789301773242</v>
          </cell>
          <cell r="G45">
            <v>0.19</v>
          </cell>
          <cell r="H45" t="str">
            <v>X</v>
          </cell>
          <cell r="I45" t="str">
            <v>X</v>
          </cell>
          <cell r="J45" t="str">
            <v>X</v>
          </cell>
          <cell r="K45" t="str">
            <v>X</v>
          </cell>
          <cell r="L45" t="str">
            <v>no aplica</v>
          </cell>
          <cell r="M45" t="str">
            <v>no aplica</v>
          </cell>
          <cell r="N45">
            <v>41608</v>
          </cell>
        </row>
        <row r="46">
          <cell r="A46" t="str">
            <v>B05</v>
          </cell>
          <cell r="B46" t="str">
            <v>BASE GRANULAR B-200 NORMA INVIAS</v>
          </cell>
          <cell r="C46" t="str">
            <v>Insumo</v>
          </cell>
          <cell r="D46" t="str">
            <v>m3</v>
          </cell>
          <cell r="E46">
            <v>56185</v>
          </cell>
          <cell r="F46">
            <v>47213.931481131985</v>
          </cell>
          <cell r="G46">
            <v>0.19</v>
          </cell>
          <cell r="H46" t="str">
            <v>X</v>
          </cell>
          <cell r="I46" t="str">
            <v>X</v>
          </cell>
          <cell r="J46" t="str">
            <v>X</v>
          </cell>
          <cell r="K46" t="str">
            <v>X</v>
          </cell>
          <cell r="L46" t="str">
            <v>no aplica</v>
          </cell>
          <cell r="M46" t="str">
            <v>no aplica</v>
          </cell>
          <cell r="N46">
            <v>41608</v>
          </cell>
        </row>
        <row r="47">
          <cell r="A47" t="str">
            <v>B04</v>
          </cell>
          <cell r="B47" t="str">
            <v>BASE GRANULAR B-400 NORMA INVIAS</v>
          </cell>
          <cell r="C47" t="str">
            <v>Insumo</v>
          </cell>
          <cell r="D47" t="str">
            <v>m3</v>
          </cell>
          <cell r="E47">
            <v>65549</v>
          </cell>
          <cell r="F47">
            <v>55083.208566859816</v>
          </cell>
          <cell r="G47">
            <v>0.19</v>
          </cell>
          <cell r="H47" t="str">
            <v>X</v>
          </cell>
          <cell r="I47" t="str">
            <v>X</v>
          </cell>
          <cell r="J47" t="str">
            <v>X</v>
          </cell>
          <cell r="K47" t="str">
            <v>X</v>
          </cell>
          <cell r="L47" t="str">
            <v>no aplica</v>
          </cell>
          <cell r="M47" t="str">
            <v>no aplica</v>
          </cell>
          <cell r="N47">
            <v>41608</v>
          </cell>
        </row>
        <row r="48">
          <cell r="A48" t="str">
            <v>B08</v>
          </cell>
          <cell r="B48" t="str">
            <v>BASE GRANULAR B-600 NORMA INVIAS</v>
          </cell>
          <cell r="C48" t="str">
            <v>Insumo</v>
          </cell>
          <cell r="D48" t="str">
            <v>m3</v>
          </cell>
          <cell r="E48">
            <v>74913</v>
          </cell>
          <cell r="F48">
            <v>62952.485652587624</v>
          </cell>
          <cell r="G48">
            <v>0.19</v>
          </cell>
          <cell r="H48" t="str">
            <v>X</v>
          </cell>
          <cell r="I48" t="str">
            <v>X</v>
          </cell>
          <cell r="J48" t="str">
            <v>X</v>
          </cell>
          <cell r="K48" t="str">
            <v>X</v>
          </cell>
          <cell r="L48" t="str">
            <v>no aplica</v>
          </cell>
          <cell r="M48" t="str">
            <v>no aplica</v>
          </cell>
          <cell r="N48">
            <v>41608</v>
          </cell>
        </row>
        <row r="49">
          <cell r="A49" t="str">
            <v>B12</v>
          </cell>
          <cell r="B49" t="str">
            <v>BASE GRANULAR BG-1  NORMA INVIAS</v>
          </cell>
          <cell r="C49" t="str">
            <v>Insumo</v>
          </cell>
          <cell r="D49" t="str">
            <v>m3</v>
          </cell>
          <cell r="E49">
            <v>131100</v>
          </cell>
          <cell r="F49">
            <v>110168.14816695446</v>
          </cell>
          <cell r="G49">
            <v>0.19</v>
          </cell>
          <cell r="H49" t="str">
            <v>X</v>
          </cell>
          <cell r="I49" t="str">
            <v>X</v>
          </cell>
          <cell r="J49" t="str">
            <v>X</v>
          </cell>
          <cell r="K49" t="str">
            <v>X</v>
          </cell>
          <cell r="L49" t="str">
            <v>no aplica</v>
          </cell>
          <cell r="M49" t="str">
            <v>no aplica</v>
          </cell>
          <cell r="N49">
            <v>41608</v>
          </cell>
        </row>
        <row r="50">
          <cell r="A50" t="str">
            <v>B11</v>
          </cell>
          <cell r="B50" t="str">
            <v>SUB BASE GRANULAR SBG-1 NORMA INVIAS</v>
          </cell>
          <cell r="C50" t="str">
            <v>Insumo</v>
          </cell>
          <cell r="D50" t="str">
            <v>m3</v>
          </cell>
          <cell r="E50">
            <v>116116</v>
          </cell>
          <cell r="F50">
            <v>97576.612416496064</v>
          </cell>
          <cell r="G50">
            <v>0.19</v>
          </cell>
          <cell r="H50" t="str">
            <v>X</v>
          </cell>
          <cell r="I50" t="str">
            <v>X</v>
          </cell>
          <cell r="J50" t="str">
            <v>X</v>
          </cell>
          <cell r="K50" t="str">
            <v>X</v>
          </cell>
          <cell r="L50" t="str">
            <v>no aplica</v>
          </cell>
          <cell r="M50" t="str">
            <v>no aplica</v>
          </cell>
          <cell r="N50">
            <v>41608</v>
          </cell>
        </row>
        <row r="51">
          <cell r="A51" t="str">
            <v>B10</v>
          </cell>
          <cell r="B51" t="str">
            <v>SUB BASE GRANULAR SBG-4 NORMA INVIAS</v>
          </cell>
          <cell r="C51" t="str">
            <v>Insumo</v>
          </cell>
          <cell r="D51" t="str">
            <v>m3</v>
          </cell>
          <cell r="E51">
            <v>101134</v>
          </cell>
          <cell r="F51">
            <v>84986.807699272453</v>
          </cell>
          <cell r="G51">
            <v>0.19</v>
          </cell>
          <cell r="H51" t="str">
            <v>X</v>
          </cell>
          <cell r="I51" t="str">
            <v>X</v>
          </cell>
          <cell r="J51" t="str">
            <v>X</v>
          </cell>
          <cell r="K51" t="str">
            <v>X</v>
          </cell>
          <cell r="L51" t="str">
            <v>no aplica</v>
          </cell>
          <cell r="M51" t="str">
            <v>no aplica</v>
          </cell>
          <cell r="N51">
            <v>41608</v>
          </cell>
        </row>
        <row r="52">
          <cell r="A52" t="str">
            <v>B13</v>
          </cell>
          <cell r="B52" t="str">
            <v>AGUA M3</v>
          </cell>
          <cell r="C52" t="str">
            <v>Insumo</v>
          </cell>
          <cell r="D52" t="str">
            <v>m3</v>
          </cell>
          <cell r="E52">
            <v>8460</v>
          </cell>
          <cell r="F52">
            <v>8459.52</v>
          </cell>
          <cell r="G52">
            <v>0</v>
          </cell>
          <cell r="H52" t="str">
            <v>X</v>
          </cell>
          <cell r="I52" t="str">
            <v>X</v>
          </cell>
          <cell r="J52" t="str">
            <v>X</v>
          </cell>
          <cell r="K52" t="str">
            <v>X</v>
          </cell>
          <cell r="L52" t="str">
            <v>no aplica</v>
          </cell>
          <cell r="M52" t="str">
            <v>no aplica</v>
          </cell>
          <cell r="N52">
            <v>41608</v>
          </cell>
        </row>
        <row r="53">
          <cell r="A53" t="str">
            <v>B14</v>
          </cell>
          <cell r="B53" t="str">
            <v>MATERIAL COMÚN DE CANTERA DE PRÉSTAMO EN SITIO DE TRANSPORTE/INSTALACIÓN EN OBRA</v>
          </cell>
          <cell r="C53" t="str">
            <v>Insumo</v>
          </cell>
          <cell r="D53" t="str">
            <v>m3</v>
          </cell>
          <cell r="E53">
            <v>22503</v>
          </cell>
          <cell r="F53">
            <v>22503.432053335138</v>
          </cell>
          <cell r="G53">
            <v>0</v>
          </cell>
          <cell r="H53" t="str">
            <v>X</v>
          </cell>
          <cell r="I53" t="str">
            <v>X</v>
          </cell>
          <cell r="J53" t="str">
            <v>X</v>
          </cell>
          <cell r="K53" t="str">
            <v>X</v>
          </cell>
          <cell r="L53" t="str">
            <v>no aplica</v>
          </cell>
          <cell r="M53" t="str">
            <v>no aplica</v>
          </cell>
          <cell r="N53">
            <v>41608</v>
          </cell>
        </row>
        <row r="54">
          <cell r="A54" t="str">
            <v>B15</v>
          </cell>
          <cell r="B54" t="str">
            <v>MATERIAL DE PRESTAMO CARGADO Y PUESTO EN OBRA</v>
          </cell>
          <cell r="C54" t="str">
            <v>Insumo</v>
          </cell>
          <cell r="D54" t="str">
            <v>m3</v>
          </cell>
          <cell r="E54">
            <v>27697</v>
          </cell>
          <cell r="F54">
            <v>27696.531757950939</v>
          </cell>
          <cell r="G54">
            <v>0</v>
          </cell>
          <cell r="H54" t="str">
            <v>X</v>
          </cell>
          <cell r="I54" t="str">
            <v>X</v>
          </cell>
          <cell r="J54" t="str">
            <v>X</v>
          </cell>
          <cell r="K54" t="str">
            <v>X</v>
          </cell>
          <cell r="L54" t="str">
            <v>no aplica</v>
          </cell>
          <cell r="M54" t="str">
            <v>no aplica</v>
          </cell>
          <cell r="N54">
            <v>41608</v>
          </cell>
        </row>
        <row r="55">
          <cell r="A55" t="str">
            <v>B18</v>
          </cell>
          <cell r="B55" t="str">
            <v>PIEDRA FILTRO</v>
          </cell>
          <cell r="C55" t="str">
            <v>Insumo</v>
          </cell>
          <cell r="D55" t="str">
            <v>m3</v>
          </cell>
          <cell r="E55">
            <v>76165</v>
          </cell>
          <cell r="F55">
            <v>76165.462334365089</v>
          </cell>
          <cell r="G55">
            <v>0</v>
          </cell>
          <cell r="H55" t="str">
            <v>X</v>
          </cell>
          <cell r="I55" t="str">
            <v>X</v>
          </cell>
          <cell r="J55" t="str">
            <v>X</v>
          </cell>
          <cell r="K55" t="str">
            <v>X</v>
          </cell>
          <cell r="L55" t="str">
            <v>no aplica</v>
          </cell>
          <cell r="M55" t="str">
            <v>no aplica</v>
          </cell>
          <cell r="N55">
            <v>41608</v>
          </cell>
        </row>
        <row r="56">
          <cell r="A56" t="str">
            <v>B19</v>
          </cell>
          <cell r="B56" t="str">
            <v>AGUA LITRO</v>
          </cell>
          <cell r="C56" t="str">
            <v>Insumo</v>
          </cell>
          <cell r="D56" t="str">
            <v>lt</v>
          </cell>
          <cell r="E56">
            <v>8</v>
          </cell>
          <cell r="F56">
            <v>8.4595200000000013</v>
          </cell>
          <cell r="G56">
            <v>0</v>
          </cell>
          <cell r="H56" t="str">
            <v>X</v>
          </cell>
          <cell r="I56" t="str">
            <v>X</v>
          </cell>
          <cell r="J56" t="str">
            <v>X</v>
          </cell>
          <cell r="K56" t="str">
            <v>X</v>
          </cell>
          <cell r="L56" t="str">
            <v>no aplica</v>
          </cell>
          <cell r="M56" t="str">
            <v>no aplica</v>
          </cell>
          <cell r="N56">
            <v>41608</v>
          </cell>
        </row>
        <row r="57">
          <cell r="A57" t="str">
            <v>B20</v>
          </cell>
          <cell r="B57" t="str">
            <v>AFIRMADO NORMA INVIAS</v>
          </cell>
          <cell r="C57" t="str">
            <v>Insumo</v>
          </cell>
          <cell r="D57" t="str">
            <v>m3</v>
          </cell>
          <cell r="E57">
            <v>65779</v>
          </cell>
          <cell r="F57">
            <v>65779.262925133473</v>
          </cell>
          <cell r="G57">
            <v>0</v>
          </cell>
          <cell r="H57" t="str">
            <v>X</v>
          </cell>
          <cell r="I57" t="str">
            <v>X</v>
          </cell>
          <cell r="J57" t="str">
            <v>X</v>
          </cell>
          <cell r="K57" t="str">
            <v>X</v>
          </cell>
          <cell r="L57" t="str">
            <v>no aplica</v>
          </cell>
          <cell r="M57" t="str">
            <v>no aplica</v>
          </cell>
          <cell r="N57">
            <v>41608</v>
          </cell>
        </row>
        <row r="58">
          <cell r="A58" t="str">
            <v>B21</v>
          </cell>
          <cell r="B58" t="str">
            <v>ARENA LIMPIA SIN SOBRETAMAÑOS</v>
          </cell>
          <cell r="C58" t="str">
            <v>Insumo</v>
          </cell>
          <cell r="D58" t="str">
            <v>m3</v>
          </cell>
          <cell r="E58">
            <v>62317</v>
          </cell>
          <cell r="F58">
            <v>62317.196455389625</v>
          </cell>
          <cell r="G58">
            <v>0</v>
          </cell>
          <cell r="H58" t="str">
            <v>X</v>
          </cell>
          <cell r="I58" t="str">
            <v>X</v>
          </cell>
          <cell r="J58" t="str">
            <v>X</v>
          </cell>
          <cell r="K58" t="str">
            <v>X</v>
          </cell>
          <cell r="L58" t="str">
            <v>no aplica</v>
          </cell>
          <cell r="M58" t="str">
            <v>no aplica</v>
          </cell>
          <cell r="N58">
            <v>41608</v>
          </cell>
        </row>
        <row r="59">
          <cell r="A59" t="str">
            <v>B22</v>
          </cell>
          <cell r="B59" t="str">
            <v>SUCIO DE RIO PARA AFIRMADOS</v>
          </cell>
          <cell r="C59" t="str">
            <v>Insumo</v>
          </cell>
          <cell r="D59" t="str">
            <v>m3</v>
          </cell>
          <cell r="E59">
            <v>60586</v>
          </cell>
          <cell r="F59">
            <v>60586.163220517687</v>
          </cell>
          <cell r="G59">
            <v>0</v>
          </cell>
          <cell r="H59" t="str">
            <v>X</v>
          </cell>
          <cell r="I59" t="str">
            <v>X</v>
          </cell>
          <cell r="J59" t="str">
            <v>X</v>
          </cell>
          <cell r="K59" t="str">
            <v>X</v>
          </cell>
          <cell r="L59" t="str">
            <v>no aplica</v>
          </cell>
          <cell r="M59" t="str">
            <v>no aplica</v>
          </cell>
          <cell r="N59">
            <v>41608</v>
          </cell>
        </row>
        <row r="60">
          <cell r="A60" t="str">
            <v>C</v>
          </cell>
          <cell r="B60" t="str">
            <v>APARATOS SANITARIOS, GRIFERIAS Y ACCESORIOS</v>
          </cell>
          <cell r="E60">
            <v>0</v>
          </cell>
          <cell r="F60">
            <v>0</v>
          </cell>
          <cell r="N60">
            <v>41608</v>
          </cell>
        </row>
        <row r="61">
          <cell r="A61" t="str">
            <v>C15</v>
          </cell>
          <cell r="B61" t="str">
            <v>ACCESORIOS DE CONEXION POR ENCIMA PARA SANITARIO TIPO INSTITUCIONAL ELONGADO TIPO TOTO REF. TCDS O SIMILAR</v>
          </cell>
          <cell r="C61" t="str">
            <v>Insumo</v>
          </cell>
          <cell r="D61" t="str">
            <v>und</v>
          </cell>
          <cell r="E61">
            <v>209761</v>
          </cell>
          <cell r="F61">
            <v>176269.38327377409</v>
          </cell>
          <cell r="G61">
            <v>0.19</v>
          </cell>
          <cell r="H61" t="str">
            <v>X</v>
          </cell>
          <cell r="K61" t="str">
            <v>X</v>
          </cell>
          <cell r="L61" t="str">
            <v>Catalogo baño 2013, y catalogo linea institucional.</v>
          </cell>
          <cell r="M61" t="str">
            <v>VER ARCHIVO ANEXO</v>
          </cell>
          <cell r="N61">
            <v>41608</v>
          </cell>
        </row>
        <row r="62">
          <cell r="A62" t="str">
            <v>C15A</v>
          </cell>
          <cell r="B62" t="str">
            <v>ACCESORIOS DE CONEXION POSTERIOR PARA SANITARIOS MARCA A&amp;A Y MANCESA</v>
          </cell>
          <cell r="C62" t="str">
            <v>Insumo</v>
          </cell>
          <cell r="D62" t="str">
            <v>und</v>
          </cell>
          <cell r="E62">
            <v>36498</v>
          </cell>
          <cell r="F62">
            <v>30670.446855460927</v>
          </cell>
          <cell r="G62">
            <v>0.19</v>
          </cell>
          <cell r="H62" t="str">
            <v>X</v>
          </cell>
          <cell r="K62" t="str">
            <v>X</v>
          </cell>
          <cell r="L62" t="str">
            <v>accesorio de baño</v>
          </cell>
          <cell r="M62" t="str">
            <v>VER ARCHIVO ANEXO</v>
          </cell>
          <cell r="N62">
            <v>41608</v>
          </cell>
        </row>
        <row r="63">
          <cell r="A63" t="str">
            <v>C01</v>
          </cell>
          <cell r="B63" t="str">
            <v>ACCESORIOS PARA CONECTAR VÁLVULA ORINAL MEDIANO TIPO DOCOL REF. 4 AA TCDO1 O SIMILAR</v>
          </cell>
          <cell r="C63" t="str">
            <v>Insumo</v>
          </cell>
          <cell r="D63" t="str">
            <v>und</v>
          </cell>
          <cell r="E63">
            <v>86900</v>
          </cell>
          <cell r="F63">
            <v>73025.368046307398</v>
          </cell>
          <cell r="G63">
            <v>0.19</v>
          </cell>
          <cell r="H63" t="str">
            <v>X</v>
          </cell>
          <cell r="K63" t="str">
            <v>X</v>
          </cell>
          <cell r="L63" t="str">
            <v>combos de baño</v>
          </cell>
          <cell r="M63" t="str">
            <v>VER ARCHIVO ANEXO</v>
          </cell>
          <cell r="N63">
            <v>41608</v>
          </cell>
        </row>
        <row r="64">
          <cell r="A64" t="str">
            <v>C30</v>
          </cell>
          <cell r="B64" t="str">
            <v>BOTON ANTIVANDALICO CON PALANCA PARA MINUSVALIDO METÁLICO CROMADO PARA ACCIONAR VÁLVULA DE DESCARGA TIPO DOCOL REF. 4 AA 0184906 O SIMILAR.</v>
          </cell>
          <cell r="C64" t="str">
            <v>Insumo</v>
          </cell>
          <cell r="D64" t="str">
            <v>und</v>
          </cell>
          <cell r="E64">
            <v>126119</v>
          </cell>
          <cell r="F64">
            <v>105982.50980503416</v>
          </cell>
          <cell r="G64">
            <v>0.19</v>
          </cell>
          <cell r="H64" t="str">
            <v>X</v>
          </cell>
          <cell r="K64" t="str">
            <v>X</v>
          </cell>
          <cell r="L64" t="str">
            <v>Catalogo baño 2013</v>
          </cell>
          <cell r="M64" t="str">
            <v>VER ARCHIVO ANEXO</v>
          </cell>
          <cell r="N64">
            <v>41608</v>
          </cell>
        </row>
        <row r="65">
          <cell r="A65" t="str">
            <v>C03</v>
          </cell>
          <cell r="B65" t="str">
            <v>BOTON ANTIVANDALICO METÁLICO CROMADO PARA ACCIONAR VÁLVULA DE DESCARGA TIPO DOCOL REF. 4 AA 01505006 O SIMILAR.</v>
          </cell>
          <cell r="C65" t="str">
            <v>Insumo</v>
          </cell>
          <cell r="D65" t="str">
            <v>und</v>
          </cell>
          <cell r="E65">
            <v>121155</v>
          </cell>
          <cell r="F65">
            <v>101810.71970899278</v>
          </cell>
          <cell r="G65">
            <v>0.19</v>
          </cell>
          <cell r="H65" t="str">
            <v>X</v>
          </cell>
          <cell r="K65" t="str">
            <v>X</v>
          </cell>
          <cell r="L65" t="str">
            <v>Catalogo baño 2013</v>
          </cell>
          <cell r="M65" t="str">
            <v>VER ARCHIVO ANEXO</v>
          </cell>
          <cell r="N65">
            <v>41608</v>
          </cell>
        </row>
        <row r="66">
          <cell r="A66" t="str">
            <v>C24</v>
          </cell>
          <cell r="B66" t="str">
            <v>CEPILLERO EN PORCELANA TIPO ELITE DE CORONA REF. 06150100-1 O SIMILAR.</v>
          </cell>
          <cell r="C66" t="str">
            <v>Insumo</v>
          </cell>
          <cell r="D66" t="str">
            <v>und</v>
          </cell>
          <cell r="E66">
            <v>20599</v>
          </cell>
          <cell r="F66">
            <v>17310.332348719337</v>
          </cell>
          <cell r="G66">
            <v>0.19</v>
          </cell>
          <cell r="H66" t="str">
            <v>X</v>
          </cell>
          <cell r="K66" t="str">
            <v>X</v>
          </cell>
          <cell r="L66" t="str">
            <v>accesorio de baño</v>
          </cell>
          <cell r="M66" t="str">
            <v>VER ARCHIVO ANEXO</v>
          </cell>
          <cell r="N66">
            <v>41608</v>
          </cell>
        </row>
        <row r="67">
          <cell r="A67" t="str">
            <v>C16</v>
          </cell>
          <cell r="B67" t="str">
            <v>CEPILLERO EN PORCELANA TIPO ESPACIO DE CORONA REF. 04250100-1 O SIMILAR.</v>
          </cell>
          <cell r="C67" t="str">
            <v>Insumo</v>
          </cell>
          <cell r="D67" t="str">
            <v>und</v>
          </cell>
          <cell r="E67">
            <v>32118</v>
          </cell>
          <cell r="F67">
            <v>26990.270198123195</v>
          </cell>
          <cell r="G67">
            <v>0.19</v>
          </cell>
          <cell r="H67" t="str">
            <v>X</v>
          </cell>
          <cell r="K67" t="str">
            <v>X</v>
          </cell>
          <cell r="L67" t="str">
            <v>accesorio de baño</v>
          </cell>
          <cell r="M67" t="str">
            <v>VER ARCHIVO ANEXO</v>
          </cell>
          <cell r="N67">
            <v>41608</v>
          </cell>
        </row>
        <row r="68">
          <cell r="A68" t="str">
            <v>C39</v>
          </cell>
          <cell r="B68" t="str">
            <v>COMBO TIPO ACUACER COLOR BLANCO REF. 92639100K DE CORONA O SIMILAR (INCLUYE SANITARIO ACUACER CON TAPA Y TANQUE, LAVAMANOS DE COLGAR ACUACER CON SIFÓN BOTELLA Y DESAGUE SENCILLO, GRIFERÍA PISCIS, GRAPAS).</v>
          </cell>
          <cell r="C68" t="str">
            <v>Insumo</v>
          </cell>
          <cell r="D68" t="str">
            <v>und</v>
          </cell>
          <cell r="E68">
            <v>304340</v>
          </cell>
          <cell r="F68">
            <v>255748.04321968413</v>
          </cell>
          <cell r="G68">
            <v>0.19</v>
          </cell>
          <cell r="H68" t="str">
            <v>X</v>
          </cell>
          <cell r="K68" t="str">
            <v>X</v>
          </cell>
          <cell r="L68" t="str">
            <v>combos de baño</v>
          </cell>
          <cell r="M68" t="str">
            <v>VER ARCHIVO ANEXO</v>
          </cell>
          <cell r="N68">
            <v>41608</v>
          </cell>
        </row>
        <row r="69">
          <cell r="A69" t="str">
            <v>C40</v>
          </cell>
          <cell r="B69" t="str">
            <v>COMBO TIPO AVANTI COLOR BLANCO REF. 30336100K DE CORONA O SIMILAR (INCLUYE SANITARIO AVANTI CON TAPA Y TANQUE, LAVAMANOS DE PEDESTAL AVANTI).</v>
          </cell>
          <cell r="C69" t="str">
            <v>Insumo</v>
          </cell>
          <cell r="D69" t="str">
            <v>und</v>
          </cell>
          <cell r="E69">
            <v>447617</v>
          </cell>
          <cell r="F69">
            <v>376148.32883796649</v>
          </cell>
          <cell r="G69">
            <v>0.19</v>
          </cell>
          <cell r="H69" t="str">
            <v>X</v>
          </cell>
          <cell r="K69" t="str">
            <v>X</v>
          </cell>
          <cell r="L69" t="str">
            <v>combos de baño</v>
          </cell>
          <cell r="M69" t="str">
            <v>VER ARCHIVO ANEXO</v>
          </cell>
          <cell r="N69">
            <v>41608</v>
          </cell>
        </row>
        <row r="70">
          <cell r="A70" t="str">
            <v>C04</v>
          </cell>
          <cell r="B70" t="str">
            <v>CONJUNTO GRIFERIA LAVAMANOS CROMADA 8" GALAXIA TIPO GRIVAL  O SIMILAR ( MEZCLADOR CIERRE COMPRESIÓN, DESAGUE AUTOMATICO, SIFÓN BOTELLA, GRAPAS 2 UND.</v>
          </cell>
          <cell r="C70" t="str">
            <v>Insumo</v>
          </cell>
          <cell r="D70" t="str">
            <v>und</v>
          </cell>
          <cell r="E70">
            <v>183540</v>
          </cell>
          <cell r="F70">
            <v>154235.06122708935</v>
          </cell>
          <cell r="G70">
            <v>0.19</v>
          </cell>
          <cell r="H70" t="str">
            <v>X</v>
          </cell>
          <cell r="K70" t="str">
            <v>X</v>
          </cell>
          <cell r="L70" t="str">
            <v>griferia 2013,  catalogo baño 2013</v>
          </cell>
          <cell r="M70" t="str">
            <v>VER ARCHIVO ANEXO</v>
          </cell>
          <cell r="N70">
            <v>41608</v>
          </cell>
        </row>
        <row r="71">
          <cell r="A71" t="str">
            <v>C04A</v>
          </cell>
          <cell r="B71" t="str">
            <v>GRIFERÍA LAVAMANOS ANTIVANDÁLICO CON PISO EXPUESTO REF:701310001 CORONA O SIMILAR</v>
          </cell>
          <cell r="C71" t="str">
            <v>Insumo</v>
          </cell>
          <cell r="D71" t="str">
            <v>und</v>
          </cell>
          <cell r="E71">
            <v>191594</v>
          </cell>
          <cell r="F71">
            <v>161003.40117543857</v>
          </cell>
          <cell r="G71">
            <v>0.19</v>
          </cell>
          <cell r="H71" t="str">
            <v>X</v>
          </cell>
          <cell r="K71" t="str">
            <v>X</v>
          </cell>
          <cell r="L71" t="str">
            <v>griferia 2013,  catalogo baño 2013</v>
          </cell>
          <cell r="M71" t="str">
            <v>VER ARCHIVO ANEXO</v>
          </cell>
          <cell r="N71">
            <v>41608</v>
          </cell>
        </row>
        <row r="72">
          <cell r="A72" t="str">
            <v>C41</v>
          </cell>
          <cell r="B72" t="str">
            <v>CONJUNTO GRIFERIA LAVAMANOS PRYSMA 4" CROMO TIPO GRIVAL REF. 54130 O SIMILAR (INCLUYE DESAGUE, SIFÓN BOTELLA Y GRAPAS).</v>
          </cell>
          <cell r="C72" t="str">
            <v>Insumo</v>
          </cell>
          <cell r="D72" t="str">
            <v>und</v>
          </cell>
          <cell r="E72">
            <v>106564</v>
          </cell>
          <cell r="F72">
            <v>89549.811306394869</v>
          </cell>
          <cell r="G72">
            <v>0.19</v>
          </cell>
          <cell r="H72" t="str">
            <v>X</v>
          </cell>
          <cell r="K72" t="str">
            <v>X</v>
          </cell>
          <cell r="L72" t="str">
            <v>griferia 2013,  catalogo baño 2013, accesorios baño</v>
          </cell>
          <cell r="M72" t="str">
            <v>VER ARCHIVO ANEXO</v>
          </cell>
          <cell r="N72">
            <v>41608</v>
          </cell>
        </row>
        <row r="73">
          <cell r="A73" t="str">
            <v>C27</v>
          </cell>
          <cell r="B73" t="str">
            <v>CONJUNTO SANITARIO TIPO ACUACER COLOR BLANCO REF. 30038100-1 DE CORONA O SIMILAR (INCLUYE SANITARIO, TAPA, TANQUE, GRIFERIA, ACCESORIOS DE CONEXIÓN E INSTALACIÓN.)</v>
          </cell>
          <cell r="C73" t="str">
            <v>Insumo</v>
          </cell>
          <cell r="D73" t="str">
            <v>und</v>
          </cell>
          <cell r="E73">
            <v>232527</v>
          </cell>
          <cell r="F73">
            <v>195400.76258557878</v>
          </cell>
          <cell r="G73">
            <v>0.19</v>
          </cell>
          <cell r="H73" t="str">
            <v>X</v>
          </cell>
          <cell r="K73" t="str">
            <v>X</v>
          </cell>
          <cell r="L73" t="str">
            <v>combos de baño</v>
          </cell>
          <cell r="M73" t="str">
            <v>VER ARCHIVO ANEXO</v>
          </cell>
          <cell r="N73">
            <v>41608</v>
          </cell>
        </row>
        <row r="74">
          <cell r="A74" t="str">
            <v>C29</v>
          </cell>
          <cell r="B74" t="str">
            <v>CONJUNTO SANITARIO TIPO MONTECARLO ELONGADO COLOR BLANCO REF. 02641100-1 DE CORONA O SIMILAR (INCLUYE SANITARIO ONE PIECE, TAPA, GRIFERIA, ACCESORIOS DE CONEXIÓN E INSTALACIÓN.)</v>
          </cell>
          <cell r="C74" t="str">
            <v>Insumo</v>
          </cell>
          <cell r="D74" t="str">
            <v>und</v>
          </cell>
          <cell r="E74">
            <v>690717</v>
          </cell>
          <cell r="F74">
            <v>580434.48501814296</v>
          </cell>
          <cell r="G74">
            <v>0.19</v>
          </cell>
          <cell r="H74" t="str">
            <v>X</v>
          </cell>
          <cell r="K74" t="str">
            <v>X</v>
          </cell>
          <cell r="L74" t="str">
            <v>Catalogo baño 2013</v>
          </cell>
          <cell r="M74" t="str">
            <v>VER ARCHIVO ANEXO</v>
          </cell>
          <cell r="N74">
            <v>41608</v>
          </cell>
        </row>
        <row r="75">
          <cell r="A75" t="str">
            <v>C29A</v>
          </cell>
          <cell r="B75" t="str">
            <v>SANITARIO TIPO ERIE  DE COLGAR BAJO CONSUMO TIPO PUSH ANTIVANDÁLICO COLOR BLANCO, COLGADO AL MURO CON SIFÓN OCULTO CORONA O SIMILAR, CORONA O SIMILAR</v>
          </cell>
          <cell r="C75" t="str">
            <v>Insumo</v>
          </cell>
          <cell r="D75" t="str">
            <v>und</v>
          </cell>
          <cell r="E75">
            <v>944632</v>
          </cell>
          <cell r="F75">
            <v>793808.56568139698</v>
          </cell>
          <cell r="G75">
            <v>0.19</v>
          </cell>
          <cell r="H75" t="str">
            <v>X</v>
          </cell>
          <cell r="K75" t="str">
            <v>X</v>
          </cell>
          <cell r="L75" t="str">
            <v>Catalogo baño 2013</v>
          </cell>
          <cell r="M75" t="str">
            <v>VER ARCHIVO ANEXO</v>
          </cell>
          <cell r="N75">
            <v>41608</v>
          </cell>
        </row>
        <row r="76">
          <cell r="A76" t="str">
            <v>C28</v>
          </cell>
          <cell r="B76" t="str">
            <v>CONJUNTO SANITARIO TIPO MONTECARLO REDONDO COLOR BLANCO REF. 02618100-1 DE CORONA O SIMILAR (INCLUYE SANITARIO ONE PIECE, TAPA, GRIFERIA, ACCESORIOS DE CONEXIÓN E INSTALACIÓN.)</v>
          </cell>
          <cell r="C76" t="str">
            <v>Insumo</v>
          </cell>
          <cell r="D76" t="str">
            <v>und</v>
          </cell>
          <cell r="E76">
            <v>634716</v>
          </cell>
          <cell r="F76">
            <v>533374.61549491459</v>
          </cell>
          <cell r="G76">
            <v>0.19</v>
          </cell>
          <cell r="H76" t="str">
            <v>X</v>
          </cell>
          <cell r="K76" t="str">
            <v>X</v>
          </cell>
          <cell r="L76" t="str">
            <v>Catalogo baño 2013</v>
          </cell>
          <cell r="M76" t="str">
            <v>VER ARCHIVO ANEXO</v>
          </cell>
          <cell r="N76">
            <v>41608</v>
          </cell>
        </row>
        <row r="77">
          <cell r="A77" t="str">
            <v>C05</v>
          </cell>
          <cell r="B77" t="str">
            <v>DUCHA MEZCLADORA CROMADA 8" TIPO GALAXIA DE GRIVAL SIN SALIDA BAÑERA REF. 50400001 O SIMILAR (INCLUYE UNIVERSAL, MEZCLADOR Y REGADERA)</v>
          </cell>
          <cell r="C77" t="str">
            <v>Insumo</v>
          </cell>
          <cell r="D77" t="str">
            <v>und</v>
          </cell>
          <cell r="E77">
            <v>121744</v>
          </cell>
          <cell r="F77">
            <v>102305.79521416615</v>
          </cell>
          <cell r="G77">
            <v>0.19</v>
          </cell>
          <cell r="H77" t="str">
            <v>X</v>
          </cell>
          <cell r="K77" t="str">
            <v>X</v>
          </cell>
          <cell r="L77" t="str">
            <v>Catalogo baño 2013, griferia 2013</v>
          </cell>
          <cell r="M77" t="str">
            <v>VER ARCHIVO ANEXO</v>
          </cell>
          <cell r="N77">
            <v>41608</v>
          </cell>
        </row>
        <row r="78">
          <cell r="A78" t="str">
            <v>C05A</v>
          </cell>
          <cell r="B78" t="str">
            <v>DUCHA ANTIVANDÁLICA CON REGADERA TUBULAR REF: 754000001 CORONA O SIMILAR</v>
          </cell>
          <cell r="C78" t="str">
            <v>Insumo</v>
          </cell>
          <cell r="D78" t="str">
            <v>und</v>
          </cell>
          <cell r="E78">
            <v>231110</v>
          </cell>
          <cell r="F78">
            <v>194209.81171998684</v>
          </cell>
          <cell r="G78">
            <v>0.19</v>
          </cell>
          <cell r="H78" t="str">
            <v>X</v>
          </cell>
          <cell r="K78" t="str">
            <v>X</v>
          </cell>
          <cell r="L78" t="str">
            <v>Catalogo baño 2013, griferia 2013</v>
          </cell>
          <cell r="M78" t="str">
            <v>VER ARCHIVO ANEXO</v>
          </cell>
          <cell r="N78">
            <v>41608</v>
          </cell>
        </row>
        <row r="79">
          <cell r="A79" t="str">
            <v>C42</v>
          </cell>
          <cell r="B79" t="str">
            <v>DUCHA SENCILLA GALAXIA REF. 50430001 TIPO GRIVAL O SIMILAR. (INCLUYE UNIVERSAL Y REGADERA)</v>
          </cell>
          <cell r="C79" t="str">
            <v>Insumo</v>
          </cell>
          <cell r="D79" t="str">
            <v>und</v>
          </cell>
          <cell r="E79">
            <v>56549</v>
          </cell>
          <cell r="F79">
            <v>47520.324363704342</v>
          </cell>
          <cell r="G79">
            <v>0.19</v>
          </cell>
          <cell r="H79" t="str">
            <v>X</v>
          </cell>
          <cell r="K79" t="str">
            <v>X</v>
          </cell>
          <cell r="L79" t="str">
            <v>Catalogo baño 2013, griferia 2013</v>
          </cell>
          <cell r="M79" t="str">
            <v>VER ARCHIVO ANEXO</v>
          </cell>
          <cell r="N79">
            <v>41608</v>
          </cell>
        </row>
        <row r="80">
          <cell r="A80" t="str">
            <v>C23</v>
          </cell>
          <cell r="B80" t="str">
            <v>GANCHOS  EN PORCELANA TIPO ELITE REF. 06170100-1 DE CORONA O SIMILAR. (JUEGO DE 2 UND)</v>
          </cell>
          <cell r="C80" t="str">
            <v>Insumo</v>
          </cell>
          <cell r="D80" t="str">
            <v>juego</v>
          </cell>
          <cell r="E80">
            <v>33709</v>
          </cell>
          <cell r="F80">
            <v>28326.627855444323</v>
          </cell>
          <cell r="G80">
            <v>0.19</v>
          </cell>
          <cell r="H80" t="str">
            <v>X</v>
          </cell>
          <cell r="K80" t="str">
            <v>X</v>
          </cell>
          <cell r="L80" t="str">
            <v>accesorio de baño</v>
          </cell>
          <cell r="M80" t="str">
            <v>VER ARCHIVO ANEXO</v>
          </cell>
          <cell r="N80">
            <v>41608</v>
          </cell>
        </row>
        <row r="81">
          <cell r="A81" t="str">
            <v>C06</v>
          </cell>
          <cell r="B81" t="str">
            <v>GANCHOS  EN PORCELANA TIPO ESPACIO REF. 04270100-1 DE CORONA O SIMILAR. (JUEGO DE 2 UND)</v>
          </cell>
          <cell r="C81" t="str">
            <v>Insumo</v>
          </cell>
          <cell r="D81" t="str">
            <v>juego</v>
          </cell>
          <cell r="E81">
            <v>28765</v>
          </cell>
          <cell r="F81">
            <v>24172.148091751686</v>
          </cell>
          <cell r="G81">
            <v>0.19</v>
          </cell>
          <cell r="H81" t="str">
            <v>X</v>
          </cell>
          <cell r="K81" t="str">
            <v>X</v>
          </cell>
          <cell r="L81" t="str">
            <v>accesorio de baño</v>
          </cell>
          <cell r="M81" t="str">
            <v>VER ARCHIVO ANEXO</v>
          </cell>
          <cell r="N81">
            <v>41608</v>
          </cell>
        </row>
        <row r="82">
          <cell r="A82" t="str">
            <v>C26</v>
          </cell>
          <cell r="B82" t="str">
            <v>JABONERA DUCHA EN PORCELANA TIPO ELITE REF. 06110100-1 DE CORONA O SIMILAR.</v>
          </cell>
          <cell r="C82" t="str">
            <v>Insumo</v>
          </cell>
          <cell r="D82" t="str">
            <v>und</v>
          </cell>
          <cell r="E82">
            <v>37458</v>
          </cell>
          <cell r="F82">
            <v>31477.108342911248</v>
          </cell>
          <cell r="G82">
            <v>0.19</v>
          </cell>
          <cell r="H82" t="str">
            <v>X</v>
          </cell>
          <cell r="K82" t="str">
            <v>X</v>
          </cell>
          <cell r="L82" t="str">
            <v>accesorio de baño</v>
          </cell>
          <cell r="M82" t="str">
            <v>VER ARCHIVO ANEXO</v>
          </cell>
          <cell r="N82">
            <v>41608</v>
          </cell>
        </row>
        <row r="83">
          <cell r="A83" t="str">
            <v>C20</v>
          </cell>
          <cell r="B83" t="str">
            <v>JABONERA DUCHA EN PORCELANA TIPO ESPACIO REF. 04210100-1 DE CORONA O SIMILAR.</v>
          </cell>
          <cell r="C83" t="str">
            <v>Insumo</v>
          </cell>
          <cell r="D83" t="str">
            <v>und</v>
          </cell>
          <cell r="E83">
            <v>18729</v>
          </cell>
          <cell r="F83">
            <v>15738.554171455624</v>
          </cell>
          <cell r="G83">
            <v>0.19</v>
          </cell>
          <cell r="H83" t="str">
            <v>X</v>
          </cell>
          <cell r="K83" t="str">
            <v>X</v>
          </cell>
          <cell r="L83" t="str">
            <v>accesorio de baño</v>
          </cell>
          <cell r="M83" t="str">
            <v>VER ARCHIVO ANEXO</v>
          </cell>
          <cell r="N83">
            <v>41608</v>
          </cell>
        </row>
        <row r="84">
          <cell r="A84" t="str">
            <v>C22</v>
          </cell>
          <cell r="B84" t="str">
            <v>JABONERA LAVAMANOS EN PORCELANA TIPO ELITE REF. 06130100-1 DE CORONA O SIMILAR.</v>
          </cell>
          <cell r="C84" t="str">
            <v>Insumo</v>
          </cell>
          <cell r="D84" t="str">
            <v>und</v>
          </cell>
          <cell r="E84">
            <v>28091</v>
          </cell>
          <cell r="F84">
            <v>23606.100223948561</v>
          </cell>
          <cell r="G84">
            <v>0.19</v>
          </cell>
          <cell r="H84" t="str">
            <v>X</v>
          </cell>
          <cell r="K84" t="str">
            <v>X</v>
          </cell>
          <cell r="L84" t="str">
            <v>accesorio de baño</v>
          </cell>
          <cell r="M84" t="str">
            <v>VER ARCHIVO ANEXO</v>
          </cell>
          <cell r="N84">
            <v>41608</v>
          </cell>
        </row>
        <row r="85">
          <cell r="A85" t="str">
            <v>C07</v>
          </cell>
          <cell r="B85" t="str">
            <v>JABONERA LAVAMANOS EN PORCELANA TIPO ESPACIO REF. 04230100-1 DE CORONA O SIMILAR.</v>
          </cell>
          <cell r="C85" t="str">
            <v>Insumo</v>
          </cell>
          <cell r="D85" t="str">
            <v>und</v>
          </cell>
          <cell r="E85">
            <v>34143</v>
          </cell>
          <cell r="F85">
            <v>28691.875868002302</v>
          </cell>
          <cell r="G85">
            <v>0.19</v>
          </cell>
          <cell r="H85" t="str">
            <v>X</v>
          </cell>
          <cell r="K85" t="str">
            <v>X</v>
          </cell>
          <cell r="L85" t="str">
            <v>accesorio de baño</v>
          </cell>
          <cell r="M85" t="str">
            <v>VER ARCHIVO ANEXO</v>
          </cell>
          <cell r="N85">
            <v>41608</v>
          </cell>
        </row>
        <row r="86">
          <cell r="A86" t="str">
            <v>C18</v>
          </cell>
          <cell r="B86" t="str">
            <v>JUEGO INCRUSTACIONES X 6 UND TIPO ELITE PORCELANA DE CORONA REF.06610100-1 O SIMILAR (PAPELERA, JABONERA LAVAMANOS, 2 GANCHOS, CEPILLERA, JABONERA DUCHA Y TOALLERO).</v>
          </cell>
          <cell r="C86" t="str">
            <v>Insumo</v>
          </cell>
          <cell r="D86" t="str">
            <v>und</v>
          </cell>
          <cell r="E86">
            <v>118609</v>
          </cell>
          <cell r="F86">
            <v>99671.162630691077</v>
          </cell>
          <cell r="G86">
            <v>0.19</v>
          </cell>
          <cell r="H86" t="str">
            <v>X</v>
          </cell>
          <cell r="K86" t="str">
            <v>X</v>
          </cell>
          <cell r="L86" t="str">
            <v>accesorio de baño</v>
          </cell>
          <cell r="M86" t="str">
            <v>VER ARCHIVO ANEXO</v>
          </cell>
          <cell r="N86">
            <v>41608</v>
          </cell>
        </row>
        <row r="87">
          <cell r="A87" t="str">
            <v>C18A</v>
          </cell>
          <cell r="B87" t="str">
            <v>JUEGO INCRUSTACIONES X 4 UND TIPO PORCELANA DE CORONA-1 O SIMILAR (JABONERA LAVAMANOS, 2 GANCHOS, CEPILLERA, JABONERA DUCHA Y TOALLERO).</v>
          </cell>
          <cell r="C87" t="str">
            <v>Insumo</v>
          </cell>
          <cell r="D87" t="str">
            <v>und</v>
          </cell>
          <cell r="E87">
            <v>118609</v>
          </cell>
          <cell r="F87">
            <v>99671.162630691077</v>
          </cell>
          <cell r="G87">
            <v>0.19</v>
          </cell>
          <cell r="H87" t="str">
            <v>X</v>
          </cell>
          <cell r="K87" t="str">
            <v>X</v>
          </cell>
          <cell r="L87" t="str">
            <v>accesorio de baño</v>
          </cell>
          <cell r="M87" t="str">
            <v>VER ARCHIVO ANEXO</v>
          </cell>
          <cell r="N87">
            <v>41608</v>
          </cell>
        </row>
        <row r="88">
          <cell r="A88" t="str">
            <v>C17</v>
          </cell>
          <cell r="B88" t="str">
            <v>JUEGO INCRUSTACIONES X 6 UND TIPO ESPACIO PORCELANA DE CORONA REF.04400100-1 O SIMILAR (PAPELERA, JABONERA LAVAMANOS, 2 GANCHOS, CEPILLERA, JABONERA DUCHA Y TOALLERO).</v>
          </cell>
          <cell r="C88" t="str">
            <v>Insumo</v>
          </cell>
          <cell r="D88" t="str">
            <v>und</v>
          </cell>
          <cell r="E88">
            <v>192066</v>
          </cell>
          <cell r="F88">
            <v>161399.80778622424</v>
          </cell>
          <cell r="G88">
            <v>0.19</v>
          </cell>
          <cell r="H88" t="str">
            <v>X</v>
          </cell>
          <cell r="K88" t="str">
            <v>X</v>
          </cell>
          <cell r="L88" t="str">
            <v>accesorio de baño</v>
          </cell>
          <cell r="M88" t="str">
            <v>VER ARCHIVO ANEXO</v>
          </cell>
          <cell r="N88">
            <v>41608</v>
          </cell>
        </row>
        <row r="89">
          <cell r="A89" t="str">
            <v>C38</v>
          </cell>
          <cell r="B89" t="str">
            <v>KIT GRIFERIA LAVAPLATOS SENCILLO GALAXIA CROMO REF. 50960 GRIVAL O SIMILAR (INCLUYE SIFON EN P, CANASTILLA 4" Y GRIVALFLEX)</v>
          </cell>
          <cell r="C89" t="str">
            <v>Insumo</v>
          </cell>
          <cell r="D89" t="str">
            <v>und</v>
          </cell>
          <cell r="E89">
            <v>87835</v>
          </cell>
          <cell r="F89">
            <v>73811.257134939238</v>
          </cell>
          <cell r="G89">
            <v>0.19</v>
          </cell>
          <cell r="H89" t="str">
            <v>X</v>
          </cell>
          <cell r="K89" t="str">
            <v>X</v>
          </cell>
          <cell r="L89" t="str">
            <v>catalogo lavaplatos</v>
          </cell>
          <cell r="M89" t="str">
            <v>VER ARCHIVO ANEXO</v>
          </cell>
          <cell r="N89">
            <v>41608</v>
          </cell>
        </row>
        <row r="90">
          <cell r="A90" t="str">
            <v>C12</v>
          </cell>
          <cell r="B90" t="str">
            <v>LAVAMANOS SOBREPONER LINEA MARSELLA COLOR BLANCO DE CORONA REF. .13011000 O SIMILAR.</v>
          </cell>
          <cell r="C90" t="str">
            <v>Insumo</v>
          </cell>
          <cell r="D90" t="str">
            <v>und</v>
          </cell>
          <cell r="E90">
            <v>120051</v>
          </cell>
          <cell r="F90">
            <v>100882.88589510141</v>
          </cell>
          <cell r="G90">
            <v>0.19</v>
          </cell>
          <cell r="H90" t="str">
            <v>X</v>
          </cell>
          <cell r="K90" t="str">
            <v>X</v>
          </cell>
          <cell r="L90" t="str">
            <v>catalogo de baño</v>
          </cell>
          <cell r="M90" t="str">
            <v>VER ARCHIVO ANEXO</v>
          </cell>
          <cell r="N90">
            <v>41608</v>
          </cell>
        </row>
        <row r="91">
          <cell r="A91" t="str">
            <v>C33</v>
          </cell>
          <cell r="B91" t="str">
            <v>LAVAMANOS SOBREPONER LINEA STILO COLOR BLANCO DE CORONA REF. 072591001 O SIMILAR.</v>
          </cell>
          <cell r="C91" t="str">
            <v>Insumo</v>
          </cell>
          <cell r="D91" t="str">
            <v>und</v>
          </cell>
          <cell r="E91">
            <v>280931</v>
          </cell>
          <cell r="F91">
            <v>236076.58153859951</v>
          </cell>
          <cell r="G91">
            <v>0.19</v>
          </cell>
          <cell r="H91" t="str">
            <v>X</v>
          </cell>
          <cell r="K91" t="str">
            <v>X</v>
          </cell>
          <cell r="L91" t="str">
            <v>catalogo de baño</v>
          </cell>
          <cell r="M91" t="str">
            <v>VER ARCHIVO ANEXO</v>
          </cell>
          <cell r="N91">
            <v>41608</v>
          </cell>
        </row>
        <row r="92">
          <cell r="A92" t="str">
            <v>C33A</v>
          </cell>
          <cell r="B92" t="str">
            <v>LAVAMANOS NOVARA DE SOBREPONER (INCLUYE ACCESORIOS) TIPO CORONA  O SIMILAR.</v>
          </cell>
          <cell r="C92" t="str">
            <v>Insumo</v>
          </cell>
          <cell r="D92" t="str">
            <v>und</v>
          </cell>
          <cell r="E92">
            <v>272689</v>
          </cell>
          <cell r="F92">
            <v>229150.71756587678</v>
          </cell>
          <cell r="G92">
            <v>0.19</v>
          </cell>
          <cell r="H92" t="str">
            <v>X</v>
          </cell>
          <cell r="K92" t="str">
            <v>X</v>
          </cell>
          <cell r="L92" t="str">
            <v>catalogo de baño</v>
          </cell>
          <cell r="M92" t="str">
            <v>VER ARCHIVO ANEXO</v>
          </cell>
          <cell r="N92">
            <v>41608</v>
          </cell>
        </row>
        <row r="93">
          <cell r="A93" t="str">
            <v>C37</v>
          </cell>
          <cell r="B93" t="str">
            <v>LAVAPLATOS DE EMPOTRAR DOBLE EN ACERO INOXIDABLE - TIPO SOCODA O SIMILAR - DIMENSIONES 81 X 51 CM.</v>
          </cell>
          <cell r="C93" t="str">
            <v>Insumo</v>
          </cell>
          <cell r="D93" t="str">
            <v>und</v>
          </cell>
          <cell r="E93">
            <v>280931</v>
          </cell>
          <cell r="F93">
            <v>236076.58153859951</v>
          </cell>
          <cell r="G93">
            <v>0.19</v>
          </cell>
          <cell r="H93" t="str">
            <v>X</v>
          </cell>
          <cell r="K93" t="str">
            <v>X</v>
          </cell>
          <cell r="L93" t="str">
            <v>catalogo lavaplatos</v>
          </cell>
          <cell r="M93" t="str">
            <v>VER ARCHIVO ANEXO</v>
          </cell>
          <cell r="N93">
            <v>41608</v>
          </cell>
        </row>
        <row r="94">
          <cell r="A94" t="str">
            <v>C36</v>
          </cell>
          <cell r="B94" t="str">
            <v>LAVAPLATOS DE EMPOTRAR EN ACERO INOXIDABLE - TIPO SOCODA O SIMILAR - DIMENSIONES 45 X 49 CM.</v>
          </cell>
          <cell r="C94" t="str">
            <v>Insumo</v>
          </cell>
          <cell r="D94" t="str">
            <v>und</v>
          </cell>
          <cell r="E94">
            <v>215378</v>
          </cell>
          <cell r="F94">
            <v>180989.91090526991</v>
          </cell>
          <cell r="G94">
            <v>0.19</v>
          </cell>
          <cell r="H94" t="str">
            <v>X</v>
          </cell>
          <cell r="K94" t="str">
            <v>X</v>
          </cell>
          <cell r="L94" t="str">
            <v>catalogo lavaplatos</v>
          </cell>
          <cell r="M94" t="str">
            <v>VER ARCHIVO ANEXO</v>
          </cell>
          <cell r="N94">
            <v>41608</v>
          </cell>
        </row>
        <row r="95">
          <cell r="A95" t="str">
            <v>C02</v>
          </cell>
          <cell r="B95" t="str">
            <v>MUEBLE ABIERTO PARA TAZA INSTITUCIONAL ELONGADA TIPO TOTO COLOR BLANCO REF. 5 AA SC534 O SIMILAR.</v>
          </cell>
          <cell r="C95" t="str">
            <v>Insumo</v>
          </cell>
          <cell r="D95" t="str">
            <v>und</v>
          </cell>
          <cell r="E95">
            <v>108624</v>
          </cell>
          <cell r="F95">
            <v>91280.844541266779</v>
          </cell>
          <cell r="G95">
            <v>0.19</v>
          </cell>
          <cell r="H95" t="str">
            <v>X</v>
          </cell>
          <cell r="K95" t="str">
            <v>X</v>
          </cell>
          <cell r="L95" t="str">
            <v>Catalogo linea institucional</v>
          </cell>
          <cell r="M95" t="str">
            <v>VER ARCHIVO ANEXO</v>
          </cell>
          <cell r="N95">
            <v>41608</v>
          </cell>
        </row>
        <row r="96">
          <cell r="A96" t="str">
            <v>C02A</v>
          </cell>
          <cell r="B96" t="str">
            <v>MUEBLE ABIERTO PARA TAZA INSTITUCIONAL ELONGADA TIPO TOTO COLOR BLANCO REF. 5 AA SC534 O SIMILAR.</v>
          </cell>
          <cell r="C96" t="str">
            <v>Insumo</v>
          </cell>
          <cell r="D96" t="str">
            <v>und</v>
          </cell>
          <cell r="E96">
            <v>64523</v>
          </cell>
          <cell r="F96">
            <v>54221.154015893582</v>
          </cell>
          <cell r="G96">
            <v>0.19</v>
          </cell>
          <cell r="H96" t="str">
            <v>X</v>
          </cell>
          <cell r="K96" t="str">
            <v>X</v>
          </cell>
          <cell r="L96" t="str">
            <v>Catalogo linea institucional</v>
          </cell>
          <cell r="M96" t="str">
            <v>VER ARCHIVO ANEXO</v>
          </cell>
          <cell r="N96">
            <v>41608</v>
          </cell>
        </row>
        <row r="97">
          <cell r="A97" t="str">
            <v>C13</v>
          </cell>
          <cell r="B97" t="str">
            <v xml:space="preserve">ORINAL MEDIANO DE COLGAR CON DESCARGA Y SIFÓN EN PORCELANA COLOR BLANCO LINEA POLO IMPORTADO TIPO ACCESORIOS Y ACABADOS REF. 27 AA 590101 O SIMILAR. </v>
          </cell>
          <cell r="C97" t="str">
            <v>Insumo</v>
          </cell>
          <cell r="D97" t="str">
            <v>und</v>
          </cell>
          <cell r="E97">
            <v>254710</v>
          </cell>
          <cell r="F97">
            <v>214042.25949191462</v>
          </cell>
          <cell r="G97">
            <v>0.19</v>
          </cell>
          <cell r="H97" t="str">
            <v>X</v>
          </cell>
          <cell r="K97" t="str">
            <v>X</v>
          </cell>
          <cell r="L97" t="str">
            <v>catalogo de baño</v>
          </cell>
          <cell r="M97" t="str">
            <v>VER ARCHIVO ANEXO</v>
          </cell>
          <cell r="N97">
            <v>41608</v>
          </cell>
        </row>
        <row r="98">
          <cell r="A98" t="str">
            <v>C32</v>
          </cell>
          <cell r="B98" t="str">
            <v xml:space="preserve">ORINAL MEDIANO DE COLGAR LÍNEA SANTA FÉ EN PORCELANA COLOR BLANCO TIPO CORONA REF. 00401100-1 O SIMILAR. </v>
          </cell>
          <cell r="C98" t="str">
            <v>Insumo</v>
          </cell>
          <cell r="D98" t="str">
            <v>und</v>
          </cell>
          <cell r="E98">
            <v>243006</v>
          </cell>
          <cell r="F98">
            <v>204206.5286513723</v>
          </cell>
          <cell r="G98">
            <v>0.19</v>
          </cell>
          <cell r="H98" t="str">
            <v>X</v>
          </cell>
          <cell r="K98" t="str">
            <v>X</v>
          </cell>
          <cell r="L98" t="str">
            <v>catalogo de baño</v>
          </cell>
          <cell r="M98" t="str">
            <v>VER ARCHIVO ANEXO</v>
          </cell>
          <cell r="N98">
            <v>41608</v>
          </cell>
        </row>
        <row r="99">
          <cell r="A99" t="str">
            <v>C13A</v>
          </cell>
          <cell r="B99" t="str">
            <v xml:space="preserve">ORINAL TIPO GOTTA BAJO CONSUMO 0,5 LPF SIFON OCULTO TIPO + GRIFERIA TIPO PUSH ANTIVANDALICA,  CORONA O SIMILAR </v>
          </cell>
          <cell r="C99" t="str">
            <v>Insumo</v>
          </cell>
          <cell r="D99" t="str">
            <v>und</v>
          </cell>
          <cell r="E99">
            <v>843154</v>
          </cell>
          <cell r="F99">
            <v>708532.67543190101</v>
          </cell>
          <cell r="G99">
            <v>0.19</v>
          </cell>
          <cell r="H99" t="str">
            <v>X</v>
          </cell>
          <cell r="K99" t="str">
            <v>X</v>
          </cell>
          <cell r="L99" t="str">
            <v>catalogo de baño</v>
          </cell>
          <cell r="M99" t="str">
            <v>VER ARCHIVO ANEXO</v>
          </cell>
          <cell r="N99">
            <v>41608</v>
          </cell>
        </row>
        <row r="100">
          <cell r="A100" t="str">
            <v>C21</v>
          </cell>
          <cell r="B100" t="str">
            <v>PAPELERA EN PORCELANA TIPO ELITE REF. 06140100-1 DE CORONA O SIMILAR.</v>
          </cell>
          <cell r="C100" t="str">
            <v>Insumo</v>
          </cell>
          <cell r="D100" t="str">
            <v>und</v>
          </cell>
          <cell r="E100">
            <v>31838</v>
          </cell>
          <cell r="F100">
            <v>26754.84967818061</v>
          </cell>
          <cell r="G100">
            <v>0.19</v>
          </cell>
          <cell r="H100" t="str">
            <v>X</v>
          </cell>
          <cell r="K100" t="str">
            <v>X</v>
          </cell>
          <cell r="L100" t="str">
            <v>accesorio de baño</v>
          </cell>
          <cell r="M100" t="str">
            <v>VER ARCHIVO ANEXO</v>
          </cell>
          <cell r="N100">
            <v>41608</v>
          </cell>
        </row>
        <row r="101">
          <cell r="A101" t="str">
            <v>C08</v>
          </cell>
          <cell r="B101" t="str">
            <v>PAPELERA EN PORCELANA TIPO ESPACIO REF. 04240100-1 TIPO CORONA O SIMILAR.</v>
          </cell>
          <cell r="C101" t="str">
            <v>Insumo</v>
          </cell>
          <cell r="D101" t="str">
            <v>und</v>
          </cell>
          <cell r="E101">
            <v>37035</v>
          </cell>
          <cell r="F101">
            <v>31122.246529762495</v>
          </cell>
          <cell r="G101">
            <v>0.19</v>
          </cell>
          <cell r="H101" t="str">
            <v>X</v>
          </cell>
          <cell r="K101" t="str">
            <v>X</v>
          </cell>
          <cell r="L101" t="str">
            <v>accesorio de baño</v>
          </cell>
          <cell r="M101" t="str">
            <v>VER ARCHIVO ANEXO</v>
          </cell>
          <cell r="N101">
            <v>41608</v>
          </cell>
        </row>
        <row r="102">
          <cell r="A102" t="str">
            <v>C34</v>
          </cell>
          <cell r="B102" t="str">
            <v>SANITARIO PARA DISCAPACITADO ELONGADO SIN ASIENTO COLOR BLANCO DE CONEXIÓN POR ENCIMA LINEA ADRIATICA DE CORONA REF. 21 AA 1318 O SIMILAR.</v>
          </cell>
          <cell r="C102" t="str">
            <v>Insumo</v>
          </cell>
          <cell r="D102" t="str">
            <v>und</v>
          </cell>
          <cell r="E102">
            <v>485074</v>
          </cell>
          <cell r="F102">
            <v>407625.43718087795</v>
          </cell>
          <cell r="G102">
            <v>0.19</v>
          </cell>
          <cell r="H102" t="str">
            <v>X</v>
          </cell>
          <cell r="K102" t="str">
            <v>X</v>
          </cell>
          <cell r="L102" t="str">
            <v>catalogo de baño</v>
          </cell>
          <cell r="M102" t="str">
            <v>VER ARCHIVO ANEXO</v>
          </cell>
          <cell r="N102">
            <v>41608</v>
          </cell>
        </row>
        <row r="103">
          <cell r="A103" t="str">
            <v>C14</v>
          </cell>
          <cell r="B103" t="str">
            <v>SANITARIO TIPO INSTITUCIONAL BAJO CONSUMO 1.6 LITROS POR DESCARGA, COLOR BLANCO PARA CONEXIÓN POR DETRÁS, NO INCLUYE MUEBLE  MANCESA REF 21-AA-41</v>
          </cell>
          <cell r="C103" t="str">
            <v>Insumo</v>
          </cell>
          <cell r="D103" t="str">
            <v>und</v>
          </cell>
          <cell r="E103">
            <v>223840</v>
          </cell>
          <cell r="F103">
            <v>188100.99543412382</v>
          </cell>
          <cell r="G103">
            <v>0.19</v>
          </cell>
          <cell r="H103" t="str">
            <v>X</v>
          </cell>
          <cell r="K103" t="str">
            <v>X</v>
          </cell>
          <cell r="L103" t="str">
            <v>Catalogo linea institucional y catalogo de baño</v>
          </cell>
          <cell r="M103" t="str">
            <v>VER ARCHIVO ANEXO</v>
          </cell>
          <cell r="N103">
            <v>41608</v>
          </cell>
        </row>
        <row r="104">
          <cell r="A104" t="str">
            <v>C35</v>
          </cell>
          <cell r="B104" t="str">
            <v>SECADOR ELECTRICO PARA MANOS LIBRES EN ACERO INOXIDABLE 304 SATINADO TIPO ACCESORIOS &amp; ACABADOS REF. 1 AA 1318 O SIMILAR.</v>
          </cell>
          <cell r="C104" t="str">
            <v>Insumo</v>
          </cell>
          <cell r="D104" t="str">
            <v>und</v>
          </cell>
          <cell r="E104">
            <v>1071285</v>
          </cell>
          <cell r="F104">
            <v>900239.41309426294</v>
          </cell>
          <cell r="G104">
            <v>0.19</v>
          </cell>
          <cell r="H104" t="str">
            <v>X</v>
          </cell>
          <cell r="K104" t="str">
            <v>X</v>
          </cell>
          <cell r="L104" t="str">
            <v>secadores electricos</v>
          </cell>
          <cell r="M104" t="str">
            <v>VER ARCHIVO ANEXO</v>
          </cell>
          <cell r="N104">
            <v>41608</v>
          </cell>
        </row>
        <row r="105">
          <cell r="A105" t="str">
            <v>C09</v>
          </cell>
          <cell r="B105" t="str">
            <v>SIFON P PARA ORINAL SANTA FÉ TIPO GRIVAL REF.. 93301 O SIMILAR</v>
          </cell>
          <cell r="C105" t="str">
            <v>Insumo</v>
          </cell>
          <cell r="D105" t="str">
            <v>und</v>
          </cell>
          <cell r="E105">
            <v>14030</v>
          </cell>
          <cell r="F105">
            <v>11790.067362712742</v>
          </cell>
          <cell r="G105">
            <v>0.19</v>
          </cell>
          <cell r="H105" t="str">
            <v>X</v>
          </cell>
          <cell r="K105" t="str">
            <v>X</v>
          </cell>
          <cell r="L105" t="str">
            <v>sifon para orinal sanfafe</v>
          </cell>
          <cell r="M105" t="str">
            <v>VER ARCHIVO ANEXO</v>
          </cell>
          <cell r="N105">
            <v>41608</v>
          </cell>
        </row>
        <row r="106">
          <cell r="A106" t="str">
            <v>C25</v>
          </cell>
          <cell r="B106" t="str">
            <v>TOALLERO EN PORCELANA TIPO ELITE REF. 09190100-1 DE CORONA O SIMILAR.</v>
          </cell>
          <cell r="C106" t="str">
            <v>Insumo</v>
          </cell>
          <cell r="D106" t="str">
            <v>und</v>
          </cell>
          <cell r="E106">
            <v>24719</v>
          </cell>
          <cell r="F106">
            <v>20772.398818463203</v>
          </cell>
          <cell r="G106">
            <v>0.19</v>
          </cell>
          <cell r="H106" t="str">
            <v>X</v>
          </cell>
          <cell r="K106" t="str">
            <v>X</v>
          </cell>
          <cell r="L106" t="str">
            <v>accesorio de baño</v>
          </cell>
          <cell r="M106" t="str">
            <v>VER ARCHIVO ANEXO</v>
          </cell>
          <cell r="N106">
            <v>41608</v>
          </cell>
        </row>
        <row r="107">
          <cell r="A107" t="str">
            <v>C19</v>
          </cell>
          <cell r="B107" t="str">
            <v>TOALLERO EN PORCELANA TIPO ESPACIO REF. 04290100-1 DE CORONA O SIMILAR.</v>
          </cell>
          <cell r="C107" t="str">
            <v>Insumo</v>
          </cell>
          <cell r="D107" t="str">
            <v>und</v>
          </cell>
          <cell r="E107">
            <v>35830</v>
          </cell>
          <cell r="F107">
            <v>30109.59208736242</v>
          </cell>
          <cell r="G107">
            <v>0.19</v>
          </cell>
          <cell r="H107" t="str">
            <v>X</v>
          </cell>
          <cell r="K107" t="str">
            <v>X</v>
          </cell>
          <cell r="L107" t="str">
            <v>accesorio de baño</v>
          </cell>
          <cell r="M107" t="str">
            <v>VER ARCHIVO ANEXO</v>
          </cell>
          <cell r="N107">
            <v>41608</v>
          </cell>
        </row>
        <row r="108">
          <cell r="A108" t="str">
            <v>C10</v>
          </cell>
          <cell r="B108" t="str">
            <v>VALVULA ANTIVANDALICA  PARA ORINAL TIPO DOCOL REF. 4 AA 17015106 O SIMILAR.</v>
          </cell>
          <cell r="C108" t="str">
            <v>Insumo</v>
          </cell>
          <cell r="D108" t="str">
            <v>und</v>
          </cell>
          <cell r="E108">
            <v>199873</v>
          </cell>
          <cell r="F108">
            <v>167960.42374638887</v>
          </cell>
          <cell r="G108">
            <v>0.19</v>
          </cell>
          <cell r="H108" t="str">
            <v>X</v>
          </cell>
          <cell r="K108" t="str">
            <v>X</v>
          </cell>
          <cell r="L108" t="str">
            <v>catalogo de baño</v>
          </cell>
          <cell r="M108" t="str">
            <v>VER ARCHIVO ANEXO</v>
          </cell>
          <cell r="N108">
            <v>41608</v>
          </cell>
        </row>
        <row r="109">
          <cell r="A109" t="str">
            <v>C11</v>
          </cell>
          <cell r="B109" t="str">
            <v>VALVULA ANTIVANDALICA PARA SANITARIO ALTA PRESION TIPO DOCOL REF. 4 AA 01051300 O SIMILAR.</v>
          </cell>
          <cell r="C109" t="str">
            <v>Insumo</v>
          </cell>
          <cell r="D109" t="str">
            <v>und</v>
          </cell>
          <cell r="E109">
            <v>121661</v>
          </cell>
          <cell r="F109">
            <v>102236.55388477127</v>
          </cell>
          <cell r="G109">
            <v>0.19</v>
          </cell>
          <cell r="H109" t="str">
            <v>X</v>
          </cell>
          <cell r="K109" t="str">
            <v>X</v>
          </cell>
          <cell r="L109" t="str">
            <v>catalogo de baño</v>
          </cell>
          <cell r="M109" t="str">
            <v>VER ARCHIVO ANEXO</v>
          </cell>
          <cell r="N109">
            <v>41608</v>
          </cell>
        </row>
        <row r="110">
          <cell r="A110" t="str">
            <v>C31</v>
          </cell>
          <cell r="B110" t="str">
            <v>VALVULA ANTIVANDALICA PARA SANITARIO BAJA PRESION TIPO DOCOL REF. 4 AA 01021500 O SIMILAR.</v>
          </cell>
          <cell r="C110" t="str">
            <v>Insumo</v>
          </cell>
          <cell r="D110" t="str">
            <v>und</v>
          </cell>
          <cell r="E110">
            <v>128665</v>
          </cell>
          <cell r="F110">
            <v>108122.06688333586</v>
          </cell>
          <cell r="G110">
            <v>0.19</v>
          </cell>
          <cell r="H110" t="str">
            <v>X</v>
          </cell>
          <cell r="K110" t="str">
            <v>X</v>
          </cell>
          <cell r="L110" t="str">
            <v>catalogo de baño</v>
          </cell>
          <cell r="M110" t="str">
            <v>VER ARCHIVO ANEXO</v>
          </cell>
          <cell r="N110">
            <v>41608</v>
          </cell>
        </row>
        <row r="111">
          <cell r="A111" t="str">
            <v>C43</v>
          </cell>
          <cell r="B111" t="str">
            <v>DISPENSADOR PARA JABON LIQUIDO MARCA A&amp;A CUERPO EN ACERO INOXIDABLE CAPACIDAD 1.2 LITROS. REF 8-AA-600</v>
          </cell>
          <cell r="C111" t="str">
            <v>Insumo</v>
          </cell>
          <cell r="D111" t="str">
            <v>und</v>
          </cell>
          <cell r="E111">
            <v>137303</v>
          </cell>
          <cell r="F111">
            <v>115380.28923715388</v>
          </cell>
          <cell r="G111">
            <v>0.19</v>
          </cell>
          <cell r="H111" t="str">
            <v>X</v>
          </cell>
          <cell r="K111" t="str">
            <v>X</v>
          </cell>
          <cell r="L111" t="str">
            <v>dispensador de jabon corona</v>
          </cell>
          <cell r="M111" t="str">
            <v>VER ARCHIVO ANEXO</v>
          </cell>
          <cell r="N111">
            <v>41608</v>
          </cell>
        </row>
        <row r="112">
          <cell r="A112" t="str">
            <v>C44</v>
          </cell>
          <cell r="B112" t="str">
            <v>DISPENSADOR PARA JABON LIQUIDO PARA INSTALAR EN MESON PICO EN ACERO INOXIDABLE TIPO 304 DE 6* DE LARGO GIRATORIO, TANQUE Y VASTAGO EN ABS DE INGENIERIA, CAP. 1 LITRO, MARCA BOBRICK REF. 3AA-8226</v>
          </cell>
          <cell r="C112" t="str">
            <v>Insumo</v>
          </cell>
          <cell r="D112" t="str">
            <v>und</v>
          </cell>
          <cell r="E112">
            <v>239846</v>
          </cell>
          <cell r="F112">
            <v>201551.12366907875</v>
          </cell>
          <cell r="G112">
            <v>0.19</v>
          </cell>
          <cell r="H112" t="str">
            <v>X</v>
          </cell>
          <cell r="K112" t="str">
            <v>X</v>
          </cell>
          <cell r="L112" t="str">
            <v>dispensador de jabon corona</v>
          </cell>
          <cell r="M112" t="str">
            <v>VER ARCHIVO ANEXO</v>
          </cell>
          <cell r="N112">
            <v>41608</v>
          </cell>
        </row>
        <row r="113">
          <cell r="A113" t="str">
            <v>C45</v>
          </cell>
          <cell r="B113"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13" t="str">
            <v>Insumo</v>
          </cell>
          <cell r="D113" t="str">
            <v>und</v>
          </cell>
          <cell r="E113">
            <v>994151</v>
          </cell>
          <cell r="F113">
            <v>835420.87361448351</v>
          </cell>
          <cell r="G113">
            <v>0.19</v>
          </cell>
          <cell r="H113" t="str">
            <v>X</v>
          </cell>
          <cell r="K113" t="str">
            <v>X</v>
          </cell>
          <cell r="L113" t="str">
            <v>secadores electricos</v>
          </cell>
          <cell r="M113" t="str">
            <v>VER ARCHIVO ANEXO</v>
          </cell>
          <cell r="N113">
            <v>41608</v>
          </cell>
        </row>
        <row r="114">
          <cell r="A114" t="str">
            <v>C46</v>
          </cell>
          <cell r="B114"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14" t="str">
            <v>Insumo</v>
          </cell>
          <cell r="D114" t="str">
            <v>und</v>
          </cell>
          <cell r="E114">
            <v>1651128</v>
          </cell>
          <cell r="F114">
            <v>1387502.7652786593</v>
          </cell>
          <cell r="G114">
            <v>0.19</v>
          </cell>
          <cell r="H114" t="str">
            <v>X</v>
          </cell>
          <cell r="K114" t="str">
            <v>X</v>
          </cell>
          <cell r="L114" t="str">
            <v>secadores electricos</v>
          </cell>
          <cell r="M114" t="str">
            <v>VER ARCHIVO ANEXO</v>
          </cell>
          <cell r="N114">
            <v>41608</v>
          </cell>
        </row>
        <row r="115">
          <cell r="A115" t="str">
            <v>C47</v>
          </cell>
          <cell r="B115" t="str">
            <v xml:space="preserve">PROTECTOR PARA PAPEL HIGIENICO DE SOBREPONER EN LA PARED EN ACERO INOXIDABLE 304 SATINADO, PARA ROLLO DE 200/400 MTS CERRADURA CON LLAVE, IMPORTADO MARCA A&amp;A. </v>
          </cell>
          <cell r="C115" t="str">
            <v>Insumo</v>
          </cell>
          <cell r="D115" t="str">
            <v>und</v>
          </cell>
          <cell r="E115">
            <v>170325</v>
          </cell>
          <cell r="F115">
            <v>143130.48302538588</v>
          </cell>
          <cell r="G115">
            <v>0.19</v>
          </cell>
          <cell r="H115" t="str">
            <v>X</v>
          </cell>
          <cell r="K115" t="str">
            <v>X</v>
          </cell>
          <cell r="L115" t="str">
            <v>dispensador de papel higienico</v>
          </cell>
          <cell r="M115" t="str">
            <v>VER ARCHIVO ANEXO</v>
          </cell>
          <cell r="N115">
            <v>41608</v>
          </cell>
        </row>
        <row r="116">
          <cell r="A116" t="str">
            <v>C48</v>
          </cell>
          <cell r="B116" t="str">
            <v>BARRA DE SEGURIDAD DE PARED A PISO EN ACERO INOXIDABLE SATINADO CON TORNILLOS ESCONDIDOS PARA INSTALAR DERECHA A IZQUIERDA MARCA A &amp;A REF. 8-AA-506</v>
          </cell>
          <cell r="C116" t="str">
            <v>Insumo</v>
          </cell>
          <cell r="D116" t="str">
            <v>und</v>
          </cell>
          <cell r="E116">
            <v>382364</v>
          </cell>
          <cell r="F116">
            <v>321314.38905692828</v>
          </cell>
          <cell r="G116">
            <v>0.19</v>
          </cell>
          <cell r="H116" t="str">
            <v>X</v>
          </cell>
          <cell r="K116" t="str">
            <v>X</v>
          </cell>
          <cell r="L116" t="str">
            <v>catalogo de baño</v>
          </cell>
          <cell r="M116" t="str">
            <v>VER ARCHIVO ANEXO</v>
          </cell>
          <cell r="N116">
            <v>41608</v>
          </cell>
        </row>
        <row r="117">
          <cell r="A117" t="str">
            <v>C49</v>
          </cell>
          <cell r="B117" t="str">
            <v>BARRA DE SEGURIDAD EN ACERO INOXIDABLE SATINADO CON TORNILLOS ESCONDIDOS PARA INSTALAR EN SANITARIO SIN TANQUE MARCA A&amp;A REF 8-AA-808</v>
          </cell>
          <cell r="C117" t="str">
            <v>Insumo</v>
          </cell>
          <cell r="D117" t="str">
            <v>und</v>
          </cell>
          <cell r="E117">
            <v>495337</v>
          </cell>
          <cell r="F117">
            <v>416249.44475700991</v>
          </cell>
          <cell r="G117">
            <v>0.19</v>
          </cell>
          <cell r="H117" t="str">
            <v>X</v>
          </cell>
          <cell r="K117" t="str">
            <v>X</v>
          </cell>
          <cell r="L117" t="str">
            <v>catalogo de baño</v>
          </cell>
          <cell r="M117" t="str">
            <v>VER ARCHIVO ANEXO</v>
          </cell>
          <cell r="N117">
            <v>41608</v>
          </cell>
        </row>
        <row r="118">
          <cell r="A118" t="str">
            <v>C50</v>
          </cell>
          <cell r="B118" t="str">
            <v>PERCHA SENCILLA EN ACERO INOXIDABLE MARCA A&amp;A REF 8-AA210B</v>
          </cell>
          <cell r="C118" t="str">
            <v>Insumo</v>
          </cell>
          <cell r="D118" t="str">
            <v>und</v>
          </cell>
          <cell r="E118">
            <v>41712</v>
          </cell>
          <cell r="F118">
            <v>35051.691972921784</v>
          </cell>
          <cell r="G118">
            <v>0.19</v>
          </cell>
          <cell r="H118" t="str">
            <v>X</v>
          </cell>
          <cell r="K118" t="str">
            <v>X</v>
          </cell>
          <cell r="L118" t="str">
            <v>accesorio de baño</v>
          </cell>
          <cell r="M118" t="str">
            <v>VER ARCHIVO ANEXO</v>
          </cell>
          <cell r="N118">
            <v>41608</v>
          </cell>
        </row>
        <row r="119">
          <cell r="A119" t="str">
            <v>C51</v>
          </cell>
          <cell r="B119" t="str">
            <v>PERCHA SENCILLA EN ACERO INOXIDABLE MARCA A&amp;A REF 8-AA211B</v>
          </cell>
          <cell r="C119" t="str">
            <v>Insumo</v>
          </cell>
          <cell r="D119" t="str">
            <v>und</v>
          </cell>
          <cell r="E119">
            <v>45187</v>
          </cell>
          <cell r="F119">
            <v>37971.945040150742</v>
          </cell>
          <cell r="G119">
            <v>0.19</v>
          </cell>
          <cell r="H119" t="str">
            <v>X</v>
          </cell>
          <cell r="K119" t="str">
            <v>X</v>
          </cell>
          <cell r="L119" t="str">
            <v>accesorio de baño</v>
          </cell>
          <cell r="M119" t="str">
            <v>VER ARCHIVO ANEXO</v>
          </cell>
          <cell r="N119">
            <v>41608</v>
          </cell>
        </row>
        <row r="120">
          <cell r="A120" t="str">
            <v>C52</v>
          </cell>
          <cell r="B120" t="str">
            <v>LAVAMANOS SOBREPONER LINEA MANANTIAL DUO Color blanco Tipo Corona o similar (Incluye sifon botella, desague sencillo y accesorios de conexión e instalacion)</v>
          </cell>
          <cell r="C120" t="str">
            <v>Insumo</v>
          </cell>
          <cell r="D120" t="str">
            <v>und</v>
          </cell>
          <cell r="E120">
            <v>381087</v>
          </cell>
          <cell r="F120">
            <v>320241.14845130773</v>
          </cell>
          <cell r="G120">
            <v>0.19</v>
          </cell>
          <cell r="H120" t="str">
            <v>X</v>
          </cell>
          <cell r="K120" t="str">
            <v>X</v>
          </cell>
          <cell r="L120" t="str">
            <v>accesorio de baño</v>
          </cell>
          <cell r="M120" t="str">
            <v>VER ARCHIVO ANEXO</v>
          </cell>
          <cell r="N120">
            <v>41608</v>
          </cell>
        </row>
        <row r="121">
          <cell r="A121" t="str">
            <v>C53</v>
          </cell>
          <cell r="B121" t="str">
            <v>SANITARIO LINEA INFANTIL COMPLETO CON FLUITMASTER Y VALVULA DE REGULACION SANITARIA</v>
          </cell>
          <cell r="C121" t="str">
            <v>Insumo</v>
          </cell>
          <cell r="D121" t="str">
            <v>und</v>
          </cell>
          <cell r="E121">
            <v>659177</v>
          </cell>
          <cell r="F121">
            <v>553930.6351590188</v>
          </cell>
          <cell r="G121">
            <v>0.19</v>
          </cell>
          <cell r="H121" t="str">
            <v>X</v>
          </cell>
          <cell r="K121" t="str">
            <v>X</v>
          </cell>
          <cell r="L121" t="str">
            <v>accesorio de baño</v>
          </cell>
          <cell r="M121" t="str">
            <v>VER ARCHIVO ANEXO</v>
          </cell>
          <cell r="N121">
            <v>41608</v>
          </cell>
        </row>
        <row r="122">
          <cell r="A122" t="str">
            <v>C54</v>
          </cell>
          <cell r="B122" t="str">
            <v>FLUITMASTER  PARA SANITARIO</v>
          </cell>
          <cell r="C122" t="str">
            <v>Insumo</v>
          </cell>
          <cell r="D122" t="str">
            <v>und</v>
          </cell>
          <cell r="E122">
            <v>61798</v>
          </cell>
          <cell r="F122">
            <v>51930.997046158023</v>
          </cell>
          <cell r="G122">
            <v>0.19</v>
          </cell>
          <cell r="H122" t="str">
            <v>X</v>
          </cell>
          <cell r="K122" t="str">
            <v>X</v>
          </cell>
          <cell r="L122" t="str">
            <v>accesorio de baño</v>
          </cell>
          <cell r="M122" t="str">
            <v>VER ARCHIVO ANEXO</v>
          </cell>
          <cell r="N122">
            <v>41608</v>
          </cell>
        </row>
        <row r="123">
          <cell r="A123" t="str">
            <v>C55</v>
          </cell>
          <cell r="B123" t="str">
            <v>LAVAPLATOS SOCODA 80*51 DOBLE POCETA,MEZCLADOR PISCIS DE LAVAPLATOS,KIT DE CANASTILLA Y SIFÓN</v>
          </cell>
          <cell r="C123" t="str">
            <v>Insumo</v>
          </cell>
          <cell r="D123" t="str">
            <v>und</v>
          </cell>
          <cell r="E123">
            <v>432585</v>
          </cell>
          <cell r="F123">
            <v>363516.97932310606</v>
          </cell>
          <cell r="G123">
            <v>0.19</v>
          </cell>
          <cell r="H123" t="str">
            <v>X</v>
          </cell>
          <cell r="K123" t="str">
            <v>X</v>
          </cell>
          <cell r="L123" t="str">
            <v>accesorio de baño</v>
          </cell>
          <cell r="M123" t="str">
            <v>VER ARCHIVO ANEXO</v>
          </cell>
          <cell r="N123">
            <v>41608</v>
          </cell>
        </row>
        <row r="124">
          <cell r="A124" t="str">
            <v>C56</v>
          </cell>
          <cell r="B124" t="str">
            <v>LAVAPLATOS SOCODA 60*40,MEZCLADOR PISCIS DE LAVAPLATOS,KIT CANASTILLA Y SIFÓN</v>
          </cell>
          <cell r="C124" t="str">
            <v>Insumo</v>
          </cell>
          <cell r="D124" t="str">
            <v>und</v>
          </cell>
          <cell r="E124">
            <v>226592</v>
          </cell>
          <cell r="F124">
            <v>190413.65583591277</v>
          </cell>
          <cell r="G124">
            <v>0.19</v>
          </cell>
          <cell r="H124" t="str">
            <v>X</v>
          </cell>
          <cell r="K124" t="str">
            <v>X</v>
          </cell>
          <cell r="L124" t="str">
            <v>accesorio de baño</v>
          </cell>
          <cell r="M124" t="str">
            <v>VER ARCHIVO ANEXO</v>
          </cell>
          <cell r="N124">
            <v>41608</v>
          </cell>
        </row>
        <row r="125">
          <cell r="A125" t="str">
            <v>C57</v>
          </cell>
          <cell r="B125" t="str">
            <v>LAVAPLATOS SOCODA 1.00*51,MEZCLADOR PISCIS DE LAVAPALTOS,KIT DE CANASTILLA Y SIFÓN</v>
          </cell>
          <cell r="C125" t="str">
            <v>Insumo</v>
          </cell>
          <cell r="D125" t="str">
            <v>und</v>
          </cell>
          <cell r="E125">
            <v>267791</v>
          </cell>
          <cell r="F125">
            <v>225034.32053335133</v>
          </cell>
          <cell r="G125">
            <v>0.19</v>
          </cell>
          <cell r="H125" t="str">
            <v>X</v>
          </cell>
          <cell r="K125" t="str">
            <v>X</v>
          </cell>
          <cell r="L125" t="str">
            <v>accesorio de baño</v>
          </cell>
          <cell r="M125" t="str">
            <v>VER ARCHIVO ANEXO</v>
          </cell>
          <cell r="N125">
            <v>41608</v>
          </cell>
        </row>
        <row r="126">
          <cell r="A126" t="str">
            <v>D</v>
          </cell>
          <cell r="B126" t="str">
            <v>CARPINTERA EN ALUMINIO</v>
          </cell>
          <cell r="E126">
            <v>0</v>
          </cell>
          <cell r="F126">
            <v>0</v>
          </cell>
          <cell r="L126" t="str">
            <v>no aplica</v>
          </cell>
          <cell r="N126">
            <v>41608</v>
          </cell>
        </row>
        <row r="127">
          <cell r="A127" t="str">
            <v>D23</v>
          </cell>
          <cell r="B127"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27" t="str">
            <v>Insumo</v>
          </cell>
          <cell r="D127" t="str">
            <v>m2</v>
          </cell>
          <cell r="E127">
            <v>360399</v>
          </cell>
          <cell r="F127">
            <v>302856.38167348888</v>
          </cell>
          <cell r="G127">
            <v>0.19</v>
          </cell>
          <cell r="H127" t="str">
            <v>X</v>
          </cell>
          <cell r="K127" t="str">
            <v>X</v>
          </cell>
          <cell r="L127" t="str">
            <v>no aplica</v>
          </cell>
          <cell r="M127" t="str">
            <v>no aplica</v>
          </cell>
          <cell r="N127">
            <v>41608</v>
          </cell>
        </row>
        <row r="128">
          <cell r="A128" t="str">
            <v>D22</v>
          </cell>
          <cell r="B128"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8" t="str">
            <v>Insumo</v>
          </cell>
          <cell r="D128" t="str">
            <v>m2</v>
          </cell>
          <cell r="E128">
            <v>834552</v>
          </cell>
          <cell r="F128">
            <v>701303.8806430758</v>
          </cell>
          <cell r="G128">
            <v>0.19</v>
          </cell>
          <cell r="H128" t="str">
            <v>X</v>
          </cell>
          <cell r="K128" t="str">
            <v>X</v>
          </cell>
          <cell r="L128" t="str">
            <v>no aplica</v>
          </cell>
          <cell r="M128" t="str">
            <v>no aplica</v>
          </cell>
          <cell r="N128">
            <v>41608</v>
          </cell>
        </row>
        <row r="129">
          <cell r="A129" t="str">
            <v>D20</v>
          </cell>
          <cell r="B129" t="str">
            <v>PUERTA DOBLE EN VIDRIO TEMPLADO 10 MM CON ZOCALO EN ALUMINIO DE PIVOTE Y PELICULA TIPO SANT BLASTING, CON CERRADURAS Y MANIJAS. INCLUYE EL SUMINISTRO DE TODOS LOS ACCESORIOS REQUERIDOS PARA EL CORRECTO MONTAJE. SEGUN DETALLE.</v>
          </cell>
          <cell r="C129" t="str">
            <v>Insumo</v>
          </cell>
          <cell r="D129" t="str">
            <v>m2</v>
          </cell>
          <cell r="E129">
            <v>1003711</v>
          </cell>
          <cell r="F129">
            <v>843454.59885752434</v>
          </cell>
          <cell r="G129">
            <v>0.19</v>
          </cell>
          <cell r="H129" t="str">
            <v>X</v>
          </cell>
          <cell r="K129" t="str">
            <v>X</v>
          </cell>
          <cell r="L129" t="str">
            <v>no aplica</v>
          </cell>
          <cell r="M129" t="str">
            <v>no aplica</v>
          </cell>
          <cell r="N129">
            <v>41608</v>
          </cell>
        </row>
        <row r="130">
          <cell r="A130" t="str">
            <v>D16</v>
          </cell>
          <cell r="B130" t="str">
            <v>PUERTA DOBLE EN VIDRIO TEMPLADO 10 MM CON ZOCALO EN ALUMINIO DE PIVOTE, CON CERRADURAS Y MANIJAS. INCLUYE EL SUMINISTRO DE TODOS LOS ACCESORIOS REQUERIDOS PARA EL CORRECTO MONTAJE. SEGUN DETALLE</v>
          </cell>
          <cell r="C130" t="str">
            <v>Insumo</v>
          </cell>
          <cell r="D130" t="str">
            <v>m2</v>
          </cell>
          <cell r="E130">
            <v>879615</v>
          </cell>
          <cell r="F130">
            <v>739171.96368913411</v>
          </cell>
          <cell r="G130">
            <v>0.19</v>
          </cell>
          <cell r="H130" t="str">
            <v>X</v>
          </cell>
          <cell r="K130" t="str">
            <v>X</v>
          </cell>
          <cell r="L130" t="str">
            <v>no aplica</v>
          </cell>
          <cell r="M130" t="str">
            <v>no aplica</v>
          </cell>
          <cell r="N130">
            <v>41608</v>
          </cell>
        </row>
        <row r="131">
          <cell r="A131" t="str">
            <v>D21</v>
          </cell>
          <cell r="B131"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31" t="str">
            <v>Insumo</v>
          </cell>
          <cell r="D131" t="str">
            <v>m2</v>
          </cell>
          <cell r="E131">
            <v>1277451</v>
          </cell>
          <cell r="F131">
            <v>1073488.1433731858</v>
          </cell>
          <cell r="G131">
            <v>0.19</v>
          </cell>
          <cell r="H131" t="str">
            <v>X</v>
          </cell>
          <cell r="K131" t="str">
            <v>X</v>
          </cell>
          <cell r="L131" t="str">
            <v>no aplica</v>
          </cell>
          <cell r="M131" t="str">
            <v>no aplica</v>
          </cell>
          <cell r="N131">
            <v>41608</v>
          </cell>
        </row>
        <row r="132">
          <cell r="A132" t="str">
            <v>D17</v>
          </cell>
          <cell r="B132" t="str">
            <v>PUERTA DOBLE VIDRIO TEMPLADO 10 MM CON ZOCALO EN ALUMINIO CON BISAGRAS DE PISO NEUMATICAS, CON CERRADURAS Y MANIJAS. INCLUYE EL SUMINISTRO DE TODOS LOS ACCESORIOS REQUERIDOS PARA EL CORRECTO MONTAJE. SEGUN DETALLE. (SUMINISTRO E INSTALACIÓN).</v>
          </cell>
          <cell r="C132" t="str">
            <v>Insumo</v>
          </cell>
          <cell r="D132" t="str">
            <v>m2</v>
          </cell>
          <cell r="E132">
            <v>1174813</v>
          </cell>
          <cell r="F132">
            <v>987237.68141245679</v>
          </cell>
          <cell r="G132">
            <v>0.19</v>
          </cell>
          <cell r="H132" t="str">
            <v>X</v>
          </cell>
          <cell r="K132" t="str">
            <v>X</v>
          </cell>
          <cell r="L132" t="str">
            <v>no aplica</v>
          </cell>
          <cell r="M132" t="str">
            <v>no aplica</v>
          </cell>
          <cell r="N132">
            <v>41608</v>
          </cell>
        </row>
        <row r="133">
          <cell r="A133" t="str">
            <v>D01</v>
          </cell>
          <cell r="B133" t="str">
            <v>PUERTA DUCHA ACRILICO (INCLUYE MARCO EN ALUMINIO ANODIZADO, PASADOR Y TOALLERO) A TODO COSTO</v>
          </cell>
          <cell r="C133" t="str">
            <v>Insumo</v>
          </cell>
          <cell r="D133" t="str">
            <v>m2</v>
          </cell>
          <cell r="E133">
            <v>348915</v>
          </cell>
          <cell r="F133">
            <v>293205.87138907786</v>
          </cell>
          <cell r="G133">
            <v>0.19</v>
          </cell>
          <cell r="H133" t="str">
            <v>X</v>
          </cell>
          <cell r="K133" t="str">
            <v>X</v>
          </cell>
          <cell r="L133" t="str">
            <v>no aplica</v>
          </cell>
          <cell r="M133" t="str">
            <v>no aplica</v>
          </cell>
          <cell r="N133">
            <v>41608</v>
          </cell>
        </row>
        <row r="134">
          <cell r="A134" t="str">
            <v>D19</v>
          </cell>
          <cell r="B134"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34" t="str">
            <v>Insumo</v>
          </cell>
          <cell r="D134" t="str">
            <v>m2</v>
          </cell>
          <cell r="E134">
            <v>1277451</v>
          </cell>
          <cell r="F134">
            <v>1073488.1433731858</v>
          </cell>
          <cell r="G134">
            <v>0.19</v>
          </cell>
          <cell r="H134" t="str">
            <v>X</v>
          </cell>
          <cell r="K134" t="str">
            <v>X</v>
          </cell>
          <cell r="L134" t="str">
            <v>no aplica</v>
          </cell>
          <cell r="M134" t="str">
            <v>no aplica</v>
          </cell>
          <cell r="N134">
            <v>41608</v>
          </cell>
        </row>
        <row r="135">
          <cell r="A135" t="str">
            <v>D15</v>
          </cell>
          <cell r="B135" t="str">
            <v>PUERTA EN VIDRIO TEMPLADO 10 MM CON ZOCALO EN ALUMINIO CON BISAGRAS DE PISO NEUMATICAS, CON CERRADURA Y MANIJA (HOJA SENCILLA). INCLUYE EL SUMINISTRO DE TODOS LOS ACCESORIOS REQUERIDOS PARA EL CORRECTO MONTAJE. SEGUN DETALLE. (SUMINISTRO E INSTALACIÓN).</v>
          </cell>
          <cell r="C135" t="str">
            <v>Insumo</v>
          </cell>
          <cell r="D135" t="str">
            <v>m2</v>
          </cell>
          <cell r="E135">
            <v>1168911</v>
          </cell>
          <cell r="F135">
            <v>982278.27119454881</v>
          </cell>
          <cell r="G135">
            <v>0.19</v>
          </cell>
          <cell r="H135" t="str">
            <v>X</v>
          </cell>
          <cell r="K135" t="str">
            <v>X</v>
          </cell>
          <cell r="L135" t="str">
            <v>no aplica</v>
          </cell>
          <cell r="M135" t="str">
            <v>no aplica</v>
          </cell>
          <cell r="N135">
            <v>41608</v>
          </cell>
        </row>
        <row r="136">
          <cell r="A136" t="str">
            <v>D18</v>
          </cell>
          <cell r="B136" t="str">
            <v>PUERTA EN VIDRIO TEMPLADO 10 MM CON ZOCALO EN ALUMINIO DE PIVOTE Y PELICULA TIPO SANT BLASTING, CON CERRADURA Y MANIJA (HOJA SENCILLA). INCLUYE EL SUMINISTRO DE TODOS LOS ACCESORIOS REQUERIDOS PARA EL CORRECTO MONTAJE. SEGUN DETALLE. (SUMINISTRO E INSTALACIÓN).</v>
          </cell>
          <cell r="C136" t="str">
            <v>Insumo</v>
          </cell>
          <cell r="D136" t="str">
            <v>m2</v>
          </cell>
          <cell r="E136">
            <v>1061068</v>
          </cell>
          <cell r="F136">
            <v>891653.4882492983</v>
          </cell>
          <cell r="G136">
            <v>0.19</v>
          </cell>
          <cell r="H136" t="str">
            <v>X</v>
          </cell>
          <cell r="K136" t="str">
            <v>X</v>
          </cell>
          <cell r="L136" t="str">
            <v>no aplica</v>
          </cell>
          <cell r="M136" t="str">
            <v>no aplica</v>
          </cell>
          <cell r="N136">
            <v>41608</v>
          </cell>
        </row>
        <row r="137">
          <cell r="A137" t="str">
            <v>D14</v>
          </cell>
          <cell r="B137" t="str">
            <v>PUERTA EN VIDRIO TEMPLADO 10 MM CON ZOCALO EN ALUMINIO DE PIVOTE, CON CERRADURA Y MANIJA (HOJA SENCILLA). INCLUYE EL SUMINISTRO DE TODOS LOS ACCESORIOS REQUERIDOS PARA EL CORRECTO MONTAJE. SEGUN DETALLE. (SUMINISTRO E INSTALACIÓN).</v>
          </cell>
          <cell r="C137" t="str">
            <v>Insumo</v>
          </cell>
          <cell r="D137" t="str">
            <v>m2</v>
          </cell>
          <cell r="E137">
            <v>921501</v>
          </cell>
          <cell r="F137">
            <v>774370.79348702019</v>
          </cell>
          <cell r="G137">
            <v>0.19</v>
          </cell>
          <cell r="H137" t="str">
            <v>X</v>
          </cell>
          <cell r="K137" t="str">
            <v>X</v>
          </cell>
          <cell r="L137" t="str">
            <v>no aplica</v>
          </cell>
          <cell r="M137" t="str">
            <v>no aplica</v>
          </cell>
          <cell r="N137">
            <v>41608</v>
          </cell>
        </row>
        <row r="138">
          <cell r="A138" t="str">
            <v>D02</v>
          </cell>
          <cell r="B138" t="str">
            <v>SUMINISTRO E INSTALACION DE ESPEJO   4 MM. BISELADO Y PULIDO EN CUATRO LADOS. (INCLUYE ELEMENTOS DE FIJACIÓN AL MURO).</v>
          </cell>
          <cell r="C138" t="str">
            <v>Insumo</v>
          </cell>
          <cell r="D138" t="str">
            <v>m2</v>
          </cell>
          <cell r="E138">
            <v>163373</v>
          </cell>
          <cell r="F138">
            <v>137288.24585769308</v>
          </cell>
          <cell r="G138">
            <v>0.19</v>
          </cell>
          <cell r="H138" t="str">
            <v>X</v>
          </cell>
          <cell r="K138" t="str">
            <v>X</v>
          </cell>
          <cell r="L138" t="str">
            <v>no aplica</v>
          </cell>
          <cell r="M138" t="str">
            <v>no aplica</v>
          </cell>
          <cell r="N138">
            <v>41608</v>
          </cell>
        </row>
        <row r="139">
          <cell r="A139" t="str">
            <v>D05</v>
          </cell>
          <cell r="B139" t="str">
            <v>SUMINISTRO E INSTALACION DE ESPEJO  6 MM. SIN BISELAR Y SIN MARCO. (INCLUYE ELEMENTOS DE FIJACIÓN AL MURO).</v>
          </cell>
          <cell r="C139" t="str">
            <v>Insumo</v>
          </cell>
          <cell r="D139" t="str">
            <v>m2</v>
          </cell>
          <cell r="E139">
            <v>181132</v>
          </cell>
          <cell r="F139">
            <v>152211.483375524</v>
          </cell>
          <cell r="G139">
            <v>0.19</v>
          </cell>
          <cell r="H139" t="str">
            <v>X</v>
          </cell>
          <cell r="K139" t="str">
            <v>X</v>
          </cell>
          <cell r="L139" t="str">
            <v>no aplica</v>
          </cell>
          <cell r="M139" t="str">
            <v>no aplica</v>
          </cell>
          <cell r="N139">
            <v>41608</v>
          </cell>
        </row>
        <row r="140">
          <cell r="A140" t="str">
            <v>D03</v>
          </cell>
          <cell r="B140"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40" t="str">
            <v>Insumo</v>
          </cell>
          <cell r="D140" t="str">
            <v>m2</v>
          </cell>
          <cell r="E140">
            <v>393733</v>
          </cell>
          <cell r="F140">
            <v>330867.9614801865</v>
          </cell>
          <cell r="G140">
            <v>0.19</v>
          </cell>
          <cell r="H140" t="str">
            <v>X</v>
          </cell>
          <cell r="K140" t="str">
            <v>X</v>
          </cell>
          <cell r="L140" t="str">
            <v>no aplica</v>
          </cell>
          <cell r="M140" t="str">
            <v>no aplica</v>
          </cell>
          <cell r="N140">
            <v>41608</v>
          </cell>
        </row>
        <row r="141">
          <cell r="A141" t="str">
            <v>D13</v>
          </cell>
          <cell r="B141"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41" t="str">
            <v>Insumo</v>
          </cell>
          <cell r="D141" t="str">
            <v>m2</v>
          </cell>
          <cell r="E141">
            <v>362251</v>
          </cell>
          <cell r="F141">
            <v>304412.58055163885</v>
          </cell>
          <cell r="G141">
            <v>0.19</v>
          </cell>
          <cell r="H141" t="str">
            <v>X</v>
          </cell>
          <cell r="K141" t="str">
            <v>X</v>
          </cell>
          <cell r="L141" t="str">
            <v>no aplica</v>
          </cell>
          <cell r="M141" t="str">
            <v>no aplica</v>
          </cell>
          <cell r="N141">
            <v>41608</v>
          </cell>
        </row>
        <row r="142">
          <cell r="A142" t="str">
            <v>D13A</v>
          </cell>
          <cell r="B142" t="str">
            <v>VENTANERIA APOYADA EN PERFILERIA DE ALUMINIO ANODIZADO COLOR NATURAL Y CUERPO CORREDIZO+ VIDRIO LAMINADO DE4+5 (INCLUYE EL SUMINISTRO DE TODOS LOS ACCESORIOS REQUERIDOS PARA EL CORRECTO MONTAJE).</v>
          </cell>
          <cell r="C142" t="str">
            <v>Insumo</v>
          </cell>
          <cell r="D142" t="str">
            <v>m2</v>
          </cell>
          <cell r="E142">
            <v>889616</v>
          </cell>
          <cell r="F142">
            <v>747576.13004443748</v>
          </cell>
          <cell r="G142">
            <v>0.19</v>
          </cell>
          <cell r="H142" t="str">
            <v>X</v>
          </cell>
          <cell r="K142" t="str">
            <v>X</v>
          </cell>
          <cell r="L142" t="str">
            <v>no aplica</v>
          </cell>
          <cell r="M142" t="str">
            <v>no aplica</v>
          </cell>
          <cell r="N142">
            <v>41608</v>
          </cell>
        </row>
        <row r="143">
          <cell r="A143" t="str">
            <v>D13B</v>
          </cell>
          <cell r="B143" t="str">
            <v>VENTANERIA APOYADA EN PERFILERIA DE ALUMINIO ANODIZADO COLOR NATURAL Y REJILLA SUPERIOR EN ALUMINO+ VIDRIO LAMINADO DE4+5 (INCLUYE EL SUMINISTRO DE TODOS LOS ACCESORIOS REQUERIDOS PARA EL CORRECTO MONTAJE).</v>
          </cell>
          <cell r="C143" t="str">
            <v>Insumo</v>
          </cell>
          <cell r="D143" t="str">
            <v>m2</v>
          </cell>
          <cell r="E143">
            <v>839141</v>
          </cell>
          <cell r="F143">
            <v>705160.62269037042</v>
          </cell>
          <cell r="G143">
            <v>0.19</v>
          </cell>
          <cell r="H143" t="str">
            <v>X</v>
          </cell>
          <cell r="K143" t="str">
            <v>X</v>
          </cell>
          <cell r="L143" t="str">
            <v>no aplica</v>
          </cell>
          <cell r="M143" t="str">
            <v>no aplica</v>
          </cell>
          <cell r="N143">
            <v>41608</v>
          </cell>
        </row>
        <row r="144">
          <cell r="A144" t="str">
            <v>D13C</v>
          </cell>
          <cell r="B144" t="str">
            <v>VENTANERIA APOYADA EN PERFILERIA DE ALUMINIO ANODIZADO COLOR NATURAL + VIDRIO LAMINADO DE4+5 (INCLUYE EL SUMINISTRO DE TODOS LOS ACCESORIOS REQUERIDOS PARA EL CORRECTO MONTAJE).</v>
          </cell>
          <cell r="C144" t="str">
            <v>Insumo</v>
          </cell>
          <cell r="D144" t="str">
            <v>m2</v>
          </cell>
          <cell r="E144">
            <v>916584</v>
          </cell>
          <cell r="F144">
            <v>770238.81715538085</v>
          </cell>
          <cell r="G144">
            <v>0.19</v>
          </cell>
          <cell r="H144" t="str">
            <v>X</v>
          </cell>
          <cell r="K144" t="str">
            <v>X</v>
          </cell>
          <cell r="L144" t="str">
            <v>no aplica</v>
          </cell>
          <cell r="M144" t="str">
            <v>no aplica</v>
          </cell>
          <cell r="N144">
            <v>41608</v>
          </cell>
        </row>
        <row r="145">
          <cell r="A145" t="str">
            <v>D13D</v>
          </cell>
          <cell r="B145" t="str">
            <v>VENTANERIA APOYADA EN PERFILERIA DE ALUMINIO ANODIZADO COLOR NATURAL +REJILLA SUPERIOR Y CUERPOS CORREDIZOS VIDRIO LAMINADO DE4+5 (INCLUYE EL SUMINISTRO DE TODOS LOS ACCESORIOS REQUERIDOS PARA EL CORRECTO MONTAJE).</v>
          </cell>
          <cell r="C145" t="str">
            <v>Insumo</v>
          </cell>
          <cell r="D145" t="str">
            <v>m2</v>
          </cell>
          <cell r="E145">
            <v>899728</v>
          </cell>
          <cell r="F145">
            <v>756073.77219442371</v>
          </cell>
          <cell r="G145">
            <v>0.19</v>
          </cell>
          <cell r="H145" t="str">
            <v>X</v>
          </cell>
          <cell r="K145" t="str">
            <v>X</v>
          </cell>
          <cell r="L145" t="str">
            <v>no aplica</v>
          </cell>
          <cell r="M145" t="str">
            <v>no aplica</v>
          </cell>
          <cell r="N145">
            <v>41608</v>
          </cell>
        </row>
        <row r="146">
          <cell r="A146" t="str">
            <v>D13E</v>
          </cell>
          <cell r="B146" t="str">
            <v>VENTANERIA APOYADA EN PERFILERIA DE ALUMINIO ANODIZADO COLOR NATURAL +REJILLA SUPERIOR Y CUERPOS CORREDIZOS VIDRIO LAMINADO DE4+5 (INCLUYE EL SUMINISTRO DE TODOS LOS ACCESORIOS REQUERIDOS PARA EL CORRECTO MONTAJE).</v>
          </cell>
          <cell r="C146" t="str">
            <v>Insumo</v>
          </cell>
          <cell r="D146" t="str">
            <v>m2</v>
          </cell>
          <cell r="E146">
            <v>1018188</v>
          </cell>
          <cell r="F146">
            <v>855620.30043220404</v>
          </cell>
          <cell r="G146">
            <v>0.19</v>
          </cell>
          <cell r="H146" t="str">
            <v>X</v>
          </cell>
          <cell r="K146" t="str">
            <v>X</v>
          </cell>
          <cell r="L146" t="str">
            <v>no aplica</v>
          </cell>
          <cell r="M146" t="str">
            <v>no aplica</v>
          </cell>
          <cell r="N146">
            <v>41608</v>
          </cell>
        </row>
        <row r="147">
          <cell r="A147" t="str">
            <v>D13F</v>
          </cell>
          <cell r="B147" t="str">
            <v>VENTANERIA APOYADA EN PERFILERIA DE ALUMINIO ANODIZADO COLOR NATURAL +REJILLA SUPERIOR Y CUERPOS CORREDIZOS VIDRIO LAMINADO DE4+5 (INCLUYE EL SUMINISTRO DE TODOS LOS ACCESORIOS REQUERIDOS PARA EL CORRECTO MONTAJE).</v>
          </cell>
          <cell r="C147" t="str">
            <v>Insumo</v>
          </cell>
          <cell r="D147" t="str">
            <v>m2</v>
          </cell>
          <cell r="E147">
            <v>1018188</v>
          </cell>
          <cell r="F147">
            <v>855620.30043220404</v>
          </cell>
          <cell r="G147">
            <v>0.19</v>
          </cell>
          <cell r="H147" t="str">
            <v>X</v>
          </cell>
          <cell r="K147" t="str">
            <v>X</v>
          </cell>
          <cell r="L147" t="str">
            <v>no aplica</v>
          </cell>
          <cell r="M147" t="str">
            <v>no aplica</v>
          </cell>
          <cell r="N147">
            <v>41608</v>
          </cell>
        </row>
        <row r="148">
          <cell r="A148" t="str">
            <v>D13G</v>
          </cell>
          <cell r="B148" t="str">
            <v>VENTANERIA APOYADA EN PERFILERIA DE ALUMINIO ANODIZADO COLOR NATURAL, REJILLA DE ALUMINIO INTEGRADA+ REJILLA SUPERIOR Y VIDRIO LAMINADO DE4+5,  (INCLUYE EL SUMINISTRO DE TODOS LOS ACCESORIOS REQUERIDOS PARA EL CORRECTO MONTAJE).</v>
          </cell>
          <cell r="C148" t="str">
            <v>Insumo</v>
          </cell>
          <cell r="D148" t="str">
            <v>m2</v>
          </cell>
          <cell r="E148">
            <v>1018188</v>
          </cell>
          <cell r="F148">
            <v>855620.30043220404</v>
          </cell>
          <cell r="G148">
            <v>0.19</v>
          </cell>
          <cell r="H148" t="str">
            <v>X</v>
          </cell>
          <cell r="K148" t="str">
            <v>X</v>
          </cell>
          <cell r="L148" t="str">
            <v>no aplica</v>
          </cell>
          <cell r="M148" t="str">
            <v>no aplica</v>
          </cell>
          <cell r="N148">
            <v>41608</v>
          </cell>
        </row>
        <row r="149">
          <cell r="A149" t="str">
            <v>D13H</v>
          </cell>
          <cell r="B149" t="str">
            <v>VENTANERIA APOYADA EN PERFILERIA DE ALUMINIO ANODIZADO COLOR NATURAL, ESTRUCTURA METALICA+ VIDRIO LAMINADO DE4+5 (INCLUYE EL SUMINISTRO DE TODOS LOS ACCESORIOS REQUERIDOS PARA EL CORRECTO MONTAJE).</v>
          </cell>
          <cell r="C149" t="str">
            <v>Insumo</v>
          </cell>
          <cell r="D149" t="str">
            <v>m2</v>
          </cell>
          <cell r="E149">
            <v>908344</v>
          </cell>
          <cell r="F149">
            <v>763314.68421589315</v>
          </cell>
          <cell r="G149">
            <v>0.19</v>
          </cell>
          <cell r="H149" t="str">
            <v>X</v>
          </cell>
          <cell r="K149" t="str">
            <v>X</v>
          </cell>
          <cell r="L149" t="str">
            <v>no aplica</v>
          </cell>
          <cell r="M149" t="str">
            <v>no aplica</v>
          </cell>
          <cell r="N149">
            <v>41608</v>
          </cell>
        </row>
        <row r="150">
          <cell r="A150" t="str">
            <v>D13I</v>
          </cell>
          <cell r="B150" t="str">
            <v>VENTANERIA APOYADA EN PERFILERIA DE ALUMINIO ANODIZADO MATE COLOR BLANCO, VIDRIO TEMPLADO DE 8MM INCOLORO+REJILLA SUPERIOR Y PUERTA EN ALUMINIO ANODIZADO BLANCO MATE CON MANIJA GRIFOX</v>
          </cell>
          <cell r="C150" t="str">
            <v>Insumo</v>
          </cell>
          <cell r="D150" t="str">
            <v>m2</v>
          </cell>
          <cell r="E150">
            <v>850473</v>
          </cell>
          <cell r="F150">
            <v>714683.03651540098</v>
          </cell>
          <cell r="G150">
            <v>0.19</v>
          </cell>
          <cell r="H150" t="str">
            <v>X</v>
          </cell>
          <cell r="K150" t="str">
            <v>X</v>
          </cell>
          <cell r="L150" t="str">
            <v>no aplica</v>
          </cell>
          <cell r="M150" t="str">
            <v>no aplica</v>
          </cell>
          <cell r="N150">
            <v>41608</v>
          </cell>
        </row>
        <row r="151">
          <cell r="A151" t="str">
            <v>D13J</v>
          </cell>
          <cell r="B151" t="str">
            <v>VENTANERIA APOYADA EN PERFILERIA DE ALUMINIO EMBEBIDA EN MURO Y CIELO RASO, CON VIDRIO TEMPLADO 8MM INCOLORO</v>
          </cell>
          <cell r="C151" t="str">
            <v>Insumo</v>
          </cell>
          <cell r="D151" t="str">
            <v>m2</v>
          </cell>
          <cell r="E151">
            <v>481140</v>
          </cell>
          <cell r="F151">
            <v>404319.16370227252</v>
          </cell>
          <cell r="G151">
            <v>0.19</v>
          </cell>
          <cell r="H151" t="str">
            <v>X</v>
          </cell>
          <cell r="K151" t="str">
            <v>X</v>
          </cell>
          <cell r="L151" t="str">
            <v>no aplica</v>
          </cell>
          <cell r="M151" t="str">
            <v>no aplica</v>
          </cell>
          <cell r="N151">
            <v>41608</v>
          </cell>
        </row>
        <row r="152">
          <cell r="A152" t="str">
            <v>D13K</v>
          </cell>
          <cell r="B152" t="str">
            <v>VENTANERIA APOYADA EN PERFILERIA DE ALUMINIO ANODIZADO MATE COLOR BLANCO, VIDRIO TEMPLADO DE 8MM INCOLORO CON UNIONES A TOPE +REJILLA SUPERIOR</v>
          </cell>
          <cell r="C152" t="str">
            <v>Insumo</v>
          </cell>
          <cell r="D152" t="str">
            <v>m2</v>
          </cell>
          <cell r="E152">
            <v>704949</v>
          </cell>
          <cell r="F152">
            <v>592394.19363787316</v>
          </cell>
          <cell r="G152">
            <v>0.19</v>
          </cell>
          <cell r="H152" t="str">
            <v>X</v>
          </cell>
          <cell r="K152" t="str">
            <v>X</v>
          </cell>
          <cell r="L152" t="str">
            <v>no aplica</v>
          </cell>
          <cell r="M152" t="str">
            <v>no aplica</v>
          </cell>
          <cell r="N152">
            <v>41608</v>
          </cell>
        </row>
        <row r="153">
          <cell r="A153" t="str">
            <v>D07</v>
          </cell>
          <cell r="B153"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3" t="str">
            <v>Insumo</v>
          </cell>
          <cell r="D153" t="str">
            <v>m2</v>
          </cell>
          <cell r="E153">
            <v>338317</v>
          </cell>
          <cell r="F153">
            <v>284299.70539566182</v>
          </cell>
          <cell r="G153">
            <v>0.19</v>
          </cell>
          <cell r="H153" t="str">
            <v>X</v>
          </cell>
          <cell r="K153" t="str">
            <v>X</v>
          </cell>
          <cell r="L153" t="str">
            <v>no aplica</v>
          </cell>
          <cell r="M153" t="str">
            <v>no aplica</v>
          </cell>
          <cell r="N153">
            <v>41608</v>
          </cell>
        </row>
        <row r="154">
          <cell r="A154" t="str">
            <v>D10</v>
          </cell>
          <cell r="B154"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4" t="str">
            <v>Insumo</v>
          </cell>
          <cell r="D154" t="str">
            <v>m2</v>
          </cell>
          <cell r="E154">
            <v>348503</v>
          </cell>
          <cell r="F154">
            <v>292859.66474210349</v>
          </cell>
          <cell r="G154">
            <v>0.19</v>
          </cell>
          <cell r="H154" t="str">
            <v>X</v>
          </cell>
          <cell r="K154" t="str">
            <v>X</v>
          </cell>
          <cell r="L154" t="str">
            <v>no aplica</v>
          </cell>
          <cell r="M154" t="str">
            <v>no aplica</v>
          </cell>
          <cell r="N154">
            <v>41608</v>
          </cell>
        </row>
        <row r="155">
          <cell r="A155" t="str">
            <v>D04</v>
          </cell>
          <cell r="B155"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55" t="str">
            <v>Insumo</v>
          </cell>
          <cell r="D155" t="str">
            <v>m2</v>
          </cell>
          <cell r="E155">
            <v>370079</v>
          </cell>
          <cell r="F155">
            <v>310990.50684415206</v>
          </cell>
          <cell r="G155">
            <v>0.19</v>
          </cell>
          <cell r="H155" t="str">
            <v>X</v>
          </cell>
          <cell r="K155" t="str">
            <v>X</v>
          </cell>
          <cell r="L155" t="str">
            <v>no aplica</v>
          </cell>
          <cell r="M155" t="str">
            <v>no aplica</v>
          </cell>
          <cell r="N155">
            <v>41608</v>
          </cell>
        </row>
        <row r="156">
          <cell r="A156" t="str">
            <v>D04A</v>
          </cell>
          <cell r="B156"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56" t="str">
            <v>Insumo</v>
          </cell>
          <cell r="D156" t="str">
            <v>und</v>
          </cell>
          <cell r="E156">
            <v>1471331</v>
          </cell>
          <cell r="F156">
            <v>1236412.9914393318</v>
          </cell>
          <cell r="G156">
            <v>0.19</v>
          </cell>
          <cell r="H156" t="str">
            <v>X</v>
          </cell>
          <cell r="K156" t="str">
            <v>X</v>
          </cell>
          <cell r="L156" t="str">
            <v>no aplica</v>
          </cell>
          <cell r="M156" t="str">
            <v>no aplica</v>
          </cell>
          <cell r="N156">
            <v>41608</v>
          </cell>
        </row>
        <row r="157">
          <cell r="A157" t="str">
            <v>D04B</v>
          </cell>
          <cell r="B157" t="str">
            <v>REJILLA EN ALUMINIO ANODIZADO MATE BLANCO SU LONGUITUD ES VARIABLE, VERIFICAR EN PLANTAS GENERALES.</v>
          </cell>
          <cell r="C157" t="str">
            <v>Insumo</v>
          </cell>
          <cell r="D157" t="str">
            <v>m2</v>
          </cell>
          <cell r="E157">
            <v>444244</v>
          </cell>
          <cell r="F157">
            <v>373314.62743248127</v>
          </cell>
          <cell r="G157">
            <v>0.19</v>
          </cell>
          <cell r="H157" t="str">
            <v>X</v>
          </cell>
          <cell r="K157" t="str">
            <v>X</v>
          </cell>
          <cell r="L157" t="str">
            <v>no aplica</v>
          </cell>
          <cell r="M157" t="str">
            <v>no aplica</v>
          </cell>
          <cell r="N157">
            <v>41608</v>
          </cell>
        </row>
        <row r="158">
          <cell r="A158" t="str">
            <v>D04C</v>
          </cell>
          <cell r="B158" t="str">
            <v>REJILLA EN ALUMINIO ANODIZADO MATE NATURAL+ALFAJIA, INCLUYEN EL SUMINISTRO DE TODOS LOS ACCESORIOS REQUERIDOS PARA EL CORRECTOMONTAJE, ASI COMO EL SUMINISTRO E INSTALACION DE LA SILICONA QUE SEA REQUERIDA PARA EL CORRECTO MONTAJE.</v>
          </cell>
          <cell r="C158" t="str">
            <v>Insumo</v>
          </cell>
          <cell r="D158" t="str">
            <v>m2</v>
          </cell>
          <cell r="E158">
            <v>444244</v>
          </cell>
          <cell r="F158">
            <v>373314.62743248127</v>
          </cell>
          <cell r="G158">
            <v>0.19</v>
          </cell>
          <cell r="H158" t="str">
            <v>X</v>
          </cell>
          <cell r="K158" t="str">
            <v>X</v>
          </cell>
          <cell r="L158" t="str">
            <v>no aplica</v>
          </cell>
          <cell r="M158" t="str">
            <v>no aplica</v>
          </cell>
          <cell r="N158">
            <v>41608</v>
          </cell>
        </row>
        <row r="159">
          <cell r="A159" t="str">
            <v>D06</v>
          </cell>
          <cell r="B159"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9" t="str">
            <v>Insumo</v>
          </cell>
          <cell r="D159" t="str">
            <v>m2</v>
          </cell>
          <cell r="E159">
            <v>322208</v>
          </cell>
          <cell r="F159">
            <v>270763.02549896331</v>
          </cell>
          <cell r="G159">
            <v>0.19</v>
          </cell>
          <cell r="H159" t="str">
            <v>X</v>
          </cell>
          <cell r="K159" t="str">
            <v>X</v>
          </cell>
          <cell r="L159" t="str">
            <v>no aplica</v>
          </cell>
          <cell r="M159" t="str">
            <v>no aplica</v>
          </cell>
          <cell r="N159">
            <v>41608</v>
          </cell>
        </row>
        <row r="160">
          <cell r="A160" t="str">
            <v>D09</v>
          </cell>
          <cell r="B160"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60" t="str">
            <v>Insumo</v>
          </cell>
          <cell r="D160" t="str">
            <v>m2</v>
          </cell>
          <cell r="E160">
            <v>369469</v>
          </cell>
          <cell r="F160">
            <v>310478.12100663007</v>
          </cell>
          <cell r="G160">
            <v>0.19</v>
          </cell>
          <cell r="H160" t="str">
            <v>X</v>
          </cell>
          <cell r="K160" t="str">
            <v>X</v>
          </cell>
          <cell r="L160" t="str">
            <v>no aplica</v>
          </cell>
          <cell r="M160" t="str">
            <v>no aplica</v>
          </cell>
          <cell r="N160">
            <v>41608</v>
          </cell>
        </row>
        <row r="161">
          <cell r="A161" t="str">
            <v>D12</v>
          </cell>
          <cell r="B161"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61" t="str">
            <v>Insumo</v>
          </cell>
          <cell r="D161" t="str">
            <v>m2</v>
          </cell>
          <cell r="E161">
            <v>324381</v>
          </cell>
          <cell r="F161">
            <v>272589.26556175319</v>
          </cell>
          <cell r="G161">
            <v>0.19</v>
          </cell>
          <cell r="H161" t="str">
            <v>X</v>
          </cell>
          <cell r="K161" t="str">
            <v>X</v>
          </cell>
          <cell r="L161" t="str">
            <v>no aplica</v>
          </cell>
          <cell r="M161" t="str">
            <v>no aplica</v>
          </cell>
          <cell r="N161">
            <v>41608</v>
          </cell>
        </row>
        <row r="162">
          <cell r="A162" t="str">
            <v>D08</v>
          </cell>
          <cell r="B162"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62" t="str">
            <v>Insumo</v>
          </cell>
          <cell r="D162" t="str">
            <v>m2</v>
          </cell>
          <cell r="E162">
            <v>287560</v>
          </cell>
          <cell r="F162">
            <v>241647.04648841737</v>
          </cell>
          <cell r="G162">
            <v>0.19</v>
          </cell>
          <cell r="H162" t="str">
            <v>X</v>
          </cell>
          <cell r="K162" t="str">
            <v>X</v>
          </cell>
          <cell r="L162" t="str">
            <v>no aplica</v>
          </cell>
          <cell r="M162" t="str">
            <v>no aplica</v>
          </cell>
          <cell r="N162">
            <v>41608</v>
          </cell>
        </row>
        <row r="163">
          <cell r="A163" t="str">
            <v>D11</v>
          </cell>
          <cell r="B163"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3" t="str">
            <v>Insumo</v>
          </cell>
          <cell r="D163" t="str">
            <v>m2</v>
          </cell>
          <cell r="E163">
            <v>307568</v>
          </cell>
          <cell r="F163">
            <v>258460.57229872851</v>
          </cell>
          <cell r="G163">
            <v>0.19</v>
          </cell>
          <cell r="H163" t="str">
            <v>X</v>
          </cell>
          <cell r="K163" t="str">
            <v>X</v>
          </cell>
          <cell r="L163" t="str">
            <v>no aplica</v>
          </cell>
          <cell r="M163" t="str">
            <v>no aplica</v>
          </cell>
          <cell r="N163">
            <v>41608</v>
          </cell>
        </row>
        <row r="164">
          <cell r="A164" t="str">
            <v>D27</v>
          </cell>
          <cell r="B164"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64" t="str">
            <v>Insumo</v>
          </cell>
          <cell r="D164" t="str">
            <v>m2</v>
          </cell>
          <cell r="E164">
            <v>576780</v>
          </cell>
          <cell r="F164">
            <v>484689.30576414149</v>
          </cell>
          <cell r="G164">
            <v>0.19</v>
          </cell>
          <cell r="H164" t="str">
            <v>X</v>
          </cell>
          <cell r="K164" t="str">
            <v>X</v>
          </cell>
          <cell r="L164" t="str">
            <v>no aplica</v>
          </cell>
          <cell r="M164" t="str">
            <v>no aplica</v>
          </cell>
          <cell r="N164">
            <v>41608</v>
          </cell>
        </row>
        <row r="165">
          <cell r="A165" t="str">
            <v>D28</v>
          </cell>
          <cell r="B165" t="str">
            <v>ANGULO ALUMINIO 1"x1"</v>
          </cell>
          <cell r="C165" t="str">
            <v>Insumo</v>
          </cell>
          <cell r="D165" t="str">
            <v>ml</v>
          </cell>
          <cell r="E165">
            <v>10300</v>
          </cell>
          <cell r="F165">
            <v>8655.1661743596687</v>
          </cell>
          <cell r="G165">
            <v>0.19</v>
          </cell>
          <cell r="H165" t="str">
            <v>X</v>
          </cell>
          <cell r="K165" t="str">
            <v>X</v>
          </cell>
          <cell r="L165" t="str">
            <v>no aplica</v>
          </cell>
          <cell r="M165" t="str">
            <v>no aplica</v>
          </cell>
          <cell r="N165">
            <v>41608</v>
          </cell>
        </row>
        <row r="166">
          <cell r="A166" t="str">
            <v>D29</v>
          </cell>
          <cell r="B166" t="str">
            <v>TEE ALUMINIO 1"x1"</v>
          </cell>
          <cell r="C166" t="str">
            <v>Insumo</v>
          </cell>
          <cell r="D166" t="str">
            <v>ml</v>
          </cell>
          <cell r="E166">
            <v>10300</v>
          </cell>
          <cell r="F166">
            <v>8655.1661743596687</v>
          </cell>
          <cell r="G166">
            <v>0.19</v>
          </cell>
          <cell r="H166" t="str">
            <v>X</v>
          </cell>
          <cell r="K166" t="str">
            <v>X</v>
          </cell>
          <cell r="L166" t="str">
            <v>no aplica</v>
          </cell>
          <cell r="M166" t="str">
            <v>no aplica</v>
          </cell>
          <cell r="N166">
            <v>41608</v>
          </cell>
        </row>
        <row r="167">
          <cell r="A167" t="str">
            <v>D30</v>
          </cell>
          <cell r="B167" t="str">
            <v>REMACHE POP</v>
          </cell>
          <cell r="C167" t="str">
            <v>Insumo</v>
          </cell>
          <cell r="D167" t="str">
            <v>und</v>
          </cell>
          <cell r="E167">
            <v>124</v>
          </cell>
          <cell r="F167">
            <v>103.86199409231604</v>
          </cell>
          <cell r="G167">
            <v>0.19</v>
          </cell>
          <cell r="H167" t="str">
            <v>X</v>
          </cell>
          <cell r="K167" t="str">
            <v>X</v>
          </cell>
          <cell r="L167" t="str">
            <v>no aplica</v>
          </cell>
          <cell r="M167" t="str">
            <v>no aplica</v>
          </cell>
          <cell r="N167">
            <v>41608</v>
          </cell>
        </row>
        <row r="168">
          <cell r="A168" t="str">
            <v>D31</v>
          </cell>
          <cell r="B168" t="str">
            <v>TUBO ALUMINIO 1" 1M</v>
          </cell>
          <cell r="C168" t="str">
            <v>Insumo</v>
          </cell>
          <cell r="D168" t="str">
            <v>und</v>
          </cell>
          <cell r="E168">
            <v>22659</v>
          </cell>
          <cell r="F168">
            <v>19041.365583591272</v>
          </cell>
          <cell r="G168">
            <v>0.19</v>
          </cell>
          <cell r="H168" t="str">
            <v>X</v>
          </cell>
          <cell r="K168" t="str">
            <v>X</v>
          </cell>
          <cell r="L168" t="str">
            <v>no aplica</v>
          </cell>
          <cell r="M168" t="str">
            <v>no aplica</v>
          </cell>
          <cell r="N168">
            <v>41608</v>
          </cell>
        </row>
        <row r="169">
          <cell r="A169" t="str">
            <v>E</v>
          </cell>
          <cell r="B169" t="str">
            <v>CARPINTERIA METALICA</v>
          </cell>
          <cell r="E169">
            <v>0</v>
          </cell>
          <cell r="F169">
            <v>0</v>
          </cell>
          <cell r="N169">
            <v>41608</v>
          </cell>
        </row>
        <row r="170">
          <cell r="A170" t="str">
            <v>E01</v>
          </cell>
          <cell r="B170" t="str">
            <v>ANGULO  HIERRO 2" X 1/4"</v>
          </cell>
          <cell r="C170" t="str">
            <v>Insumo</v>
          </cell>
          <cell r="D170" t="str">
            <v>und</v>
          </cell>
          <cell r="E170">
            <v>115191</v>
          </cell>
          <cell r="F170">
            <v>96799.378494038538</v>
          </cell>
          <cell r="G170">
            <v>0.19</v>
          </cell>
          <cell r="H170" t="str">
            <v>X</v>
          </cell>
          <cell r="K170" t="str">
            <v>X</v>
          </cell>
          <cell r="L170" t="str">
            <v>aceros,mallas,tubo estructural, y catalogo de producto 2012 acesco</v>
          </cell>
          <cell r="M170" t="str">
            <v>VER ARCHIVO ANEXO</v>
          </cell>
          <cell r="N170">
            <v>41608</v>
          </cell>
        </row>
        <row r="171">
          <cell r="A171" t="str">
            <v>E01A</v>
          </cell>
          <cell r="B171" t="str">
            <v>ANGULO  HIERRO 3/4" X 1/8"</v>
          </cell>
          <cell r="C171" t="str">
            <v>Insumo</v>
          </cell>
          <cell r="D171" t="str">
            <v>m</v>
          </cell>
          <cell r="E171">
            <v>5617</v>
          </cell>
          <cell r="F171">
            <v>4720.5276314957637</v>
          </cell>
          <cell r="G171">
            <v>0.19</v>
          </cell>
          <cell r="H171" t="str">
            <v>X</v>
          </cell>
          <cell r="K171" t="str">
            <v>X</v>
          </cell>
          <cell r="L171" t="str">
            <v>aceros,mallas,tubo estructural, y catalogo de producto 2012 acesco</v>
          </cell>
          <cell r="M171" t="str">
            <v>VER ARCHIVO ANEXO</v>
          </cell>
          <cell r="N171">
            <v>41608</v>
          </cell>
        </row>
        <row r="172">
          <cell r="A172" t="str">
            <v>E17</v>
          </cell>
          <cell r="B172" t="str">
            <v>ARO TAPA  ANGULO 1"*1" TRAMPA GRASA</v>
          </cell>
          <cell r="C172" t="str">
            <v>Insumo</v>
          </cell>
          <cell r="D172" t="str">
            <v>und</v>
          </cell>
          <cell r="E172">
            <v>149829</v>
          </cell>
          <cell r="F172">
            <v>125906.70233841009</v>
          </cell>
          <cell r="G172">
            <v>0.19</v>
          </cell>
          <cell r="H172" t="str">
            <v>X</v>
          </cell>
          <cell r="K172" t="str">
            <v>X</v>
          </cell>
          <cell r="L172" t="str">
            <v>aceros,mallas,tubo estructural, y catalogo de producto 2012 acesco</v>
          </cell>
          <cell r="M172" t="str">
            <v>VER ARCHIVO ANEXO</v>
          </cell>
          <cell r="N172">
            <v>41608</v>
          </cell>
        </row>
        <row r="173">
          <cell r="A173" t="str">
            <v>E25</v>
          </cell>
          <cell r="B173" t="str">
            <v>ARO Y TAPA CONO DIAMETRO 0.89 M.</v>
          </cell>
          <cell r="C173" t="str">
            <v>Insumo</v>
          </cell>
          <cell r="D173" t="str">
            <v>und</v>
          </cell>
          <cell r="E173">
            <v>145559</v>
          </cell>
          <cell r="F173">
            <v>122318.27044252059</v>
          </cell>
          <cell r="G173">
            <v>0.19</v>
          </cell>
          <cell r="H173" t="str">
            <v>X</v>
          </cell>
          <cell r="K173" t="str">
            <v>X</v>
          </cell>
          <cell r="L173" t="str">
            <v>aceros,mallas,tubo estructural, y catalogo de producto 2012 acesco</v>
          </cell>
          <cell r="M173" t="str">
            <v>VER ARCHIVO ANEXO</v>
          </cell>
          <cell r="N173">
            <v>41608</v>
          </cell>
        </row>
        <row r="174">
          <cell r="A174" t="str">
            <v>E09</v>
          </cell>
          <cell r="B174" t="str">
            <v>ESCALERA DE GATO EN "C" DE 6 PASOS EN TUBERIA AGUA NEGRA 3/4" TIPO COLMENA O SIMILAR. SUMINISTRO E INSTALACIÓN A TODO COSTO.</v>
          </cell>
          <cell r="C174" t="str">
            <v>Insumo</v>
          </cell>
          <cell r="D174" t="str">
            <v>und</v>
          </cell>
          <cell r="E174">
            <v>186053</v>
          </cell>
          <cell r="F174">
            <v>156346.92177363305</v>
          </cell>
          <cell r="G174">
            <v>0.19</v>
          </cell>
          <cell r="H174" t="str">
            <v>X</v>
          </cell>
          <cell r="K174" t="str">
            <v>X</v>
          </cell>
          <cell r="L174" t="str">
            <v>no aplica</v>
          </cell>
          <cell r="M174" t="str">
            <v>no aplica</v>
          </cell>
          <cell r="N174">
            <v>41608</v>
          </cell>
        </row>
        <row r="175">
          <cell r="A175" t="str">
            <v>E21</v>
          </cell>
          <cell r="B175" t="str">
            <v>ESCALERA METALICA TIPO CANASTA ACERO 3/4" Y 5/8"  DE 90 KILOGRAMOS (SEGUN DETALLE PLANO) A TODO COSTO. PARA TANQUE DE AGUA.</v>
          </cell>
          <cell r="C175" t="str">
            <v>Insumo</v>
          </cell>
          <cell r="D175" t="str">
            <v>und</v>
          </cell>
          <cell r="E175">
            <v>389370</v>
          </cell>
          <cell r="F175">
            <v>327201.63308872783</v>
          </cell>
          <cell r="G175">
            <v>0.19</v>
          </cell>
          <cell r="H175" t="str">
            <v>X</v>
          </cell>
          <cell r="K175" t="str">
            <v>X</v>
          </cell>
          <cell r="L175" t="str">
            <v>no aplica</v>
          </cell>
          <cell r="M175" t="str">
            <v>no aplica</v>
          </cell>
          <cell r="N175">
            <v>41608</v>
          </cell>
        </row>
        <row r="176">
          <cell r="A176" t="str">
            <v>E28</v>
          </cell>
          <cell r="B176" t="str">
            <v>LAMINA COLD ROLLED CAL. 18 (1.22 X 2.44 M).</v>
          </cell>
          <cell r="C176" t="str">
            <v>Insumo</v>
          </cell>
          <cell r="D176" t="str">
            <v>und</v>
          </cell>
          <cell r="E176">
            <v>195526</v>
          </cell>
          <cell r="F176">
            <v>164307.94362080909</v>
          </cell>
          <cell r="G176">
            <v>0.19</v>
          </cell>
          <cell r="H176" t="str">
            <v>X</v>
          </cell>
          <cell r="K176" t="str">
            <v>X</v>
          </cell>
          <cell r="L176" t="str">
            <v>aceros,mallas,tubo estructural, y catalogo de producto 2012 acesco, lamina cold rolled</v>
          </cell>
          <cell r="M176" t="str">
            <v>VER ARCHIVO ANEXO</v>
          </cell>
          <cell r="N176">
            <v>41608</v>
          </cell>
        </row>
        <row r="177">
          <cell r="A177" t="str">
            <v>E26</v>
          </cell>
          <cell r="B177" t="str">
            <v>LAMINA GALVANIZADA CAL. 20 TIPO ACESCO O SIMILAR.</v>
          </cell>
          <cell r="C177" t="str">
            <v>Insumo</v>
          </cell>
          <cell r="D177" t="str">
            <v>m2</v>
          </cell>
          <cell r="E177">
            <v>35583</v>
          </cell>
          <cell r="F177">
            <v>29901.868099177798</v>
          </cell>
          <cell r="G177">
            <v>0.19</v>
          </cell>
          <cell r="H177" t="str">
            <v>X</v>
          </cell>
          <cell r="K177" t="str">
            <v>X</v>
          </cell>
          <cell r="L177" t="str">
            <v>aceros,mallas,tubo estructural, y catalogo de producto 2012 acesco</v>
          </cell>
          <cell r="M177" t="str">
            <v>VER ARCHIVO ANEXO</v>
          </cell>
          <cell r="N177">
            <v>41608</v>
          </cell>
        </row>
        <row r="178">
          <cell r="A178" t="str">
            <v>E02</v>
          </cell>
          <cell r="B178" t="str">
            <v>MALLA ESLABONADA CAL. 12  DE 2 X 1 1/2" +  ANGULO 1 1/2 X  1 1/2 X 1/4" + ANTICORROSIVO + PINTURA ELECTROSTATICA. SUMINISTRO E INSTALACIÓN A TODO COSTO. INCLUYE EL SUMINISTRO DE TODOS LOS ACCESORIOS REQUERIDOS PARA EL CORRECTO MONTAJE.</v>
          </cell>
          <cell r="C178" t="str">
            <v>Insumo</v>
          </cell>
          <cell r="D178" t="str">
            <v>m2</v>
          </cell>
          <cell r="E178">
            <v>402667</v>
          </cell>
          <cell r="F178">
            <v>338375.45261982613</v>
          </cell>
          <cell r="G178">
            <v>0.19</v>
          </cell>
          <cell r="H178" t="str">
            <v>X</v>
          </cell>
          <cell r="K178" t="str">
            <v>X</v>
          </cell>
          <cell r="L178" t="str">
            <v>malla_eslabonada</v>
          </cell>
          <cell r="M178" t="str">
            <v>VER ARCHIVO ANEXO</v>
          </cell>
          <cell r="N178">
            <v>41608</v>
          </cell>
        </row>
        <row r="179">
          <cell r="A179" t="str">
            <v>E02A</v>
          </cell>
          <cell r="B179" t="str">
            <v>MALLA ESLABONADA 21/4*21/4 *2 MTS</v>
          </cell>
          <cell r="C179" t="str">
            <v>Insumo</v>
          </cell>
          <cell r="D179" t="str">
            <v>m2</v>
          </cell>
          <cell r="E179">
            <v>19664</v>
          </cell>
          <cell r="F179">
            <v>16524.443260087482</v>
          </cell>
          <cell r="G179">
            <v>0.19</v>
          </cell>
          <cell r="H179" t="str">
            <v>X</v>
          </cell>
          <cell r="K179" t="str">
            <v>X</v>
          </cell>
          <cell r="L179" t="str">
            <v>malla_eslabonada</v>
          </cell>
          <cell r="M179" t="str">
            <v>VER ARCHIVO ANEXO</v>
          </cell>
          <cell r="N179">
            <v>41608</v>
          </cell>
        </row>
        <row r="180">
          <cell r="A180" t="str">
            <v>E02B</v>
          </cell>
          <cell r="B180" t="str">
            <v>CONCERTINA DIAMETRO 18" ESPIRAL ESPACIADO CADA 20 INCLUYE CABLE GALVANIZADO SUPER GX DE 1/8 Y PERROS DE SUJECION 3/16</v>
          </cell>
          <cell r="C180" t="str">
            <v>Insumo</v>
          </cell>
          <cell r="D180" t="str">
            <v>m</v>
          </cell>
          <cell r="E180">
            <v>34646</v>
          </cell>
          <cell r="F180">
            <v>29114.247977311057</v>
          </cell>
          <cell r="G180">
            <v>0.19</v>
          </cell>
          <cell r="H180" t="str">
            <v>X</v>
          </cell>
          <cell r="K180" t="str">
            <v>X</v>
          </cell>
          <cell r="L180" t="str">
            <v>concertina</v>
          </cell>
          <cell r="M180" t="str">
            <v>VER ARCHIVO ANEXO</v>
          </cell>
          <cell r="N180">
            <v>41608</v>
          </cell>
        </row>
        <row r="181">
          <cell r="A181" t="str">
            <v>E54</v>
          </cell>
          <cell r="B181" t="str">
            <v>MARCO METALICO PUERTAS E= 12 CM MONTANTE REJILLA EN LÁMINA CR.  H=0.30 M. EN LÁMINA COLD ROLLED CAL. 18 PARA HOJA DE PUERTA CON ANCHO 0.51 A 0.75 M. Y ALTURA 2.11 A 2.40 M. (SUMINISTRO).</v>
          </cell>
          <cell r="C181" t="str">
            <v>Insumo</v>
          </cell>
          <cell r="D181" t="str">
            <v>und</v>
          </cell>
          <cell r="E181">
            <v>360255</v>
          </cell>
          <cell r="F181">
            <v>302735.2093470479</v>
          </cell>
          <cell r="G181">
            <v>0.19</v>
          </cell>
          <cell r="H181" t="str">
            <v>X</v>
          </cell>
          <cell r="K181" t="str">
            <v>X</v>
          </cell>
          <cell r="L181" t="str">
            <v>lamina cold rolled</v>
          </cell>
          <cell r="M181" t="str">
            <v>VER ARCHIVO ANEXO</v>
          </cell>
          <cell r="N181">
            <v>41608</v>
          </cell>
        </row>
        <row r="182">
          <cell r="A182" t="str">
            <v>E55</v>
          </cell>
          <cell r="B182" t="str">
            <v>MARCO METALICO PUERTAS E= 12 CM MONTANTE REJILLA EN LÁMINA CR.  H=0.30 M. EN LÁMINA COLD ROLLED CAL. 18 PARA HOJA DE PUERTA CON ANCHO 0.76 A 1.10 M. Y ALTURA 2.11 A 2.40 M. (SUMINISTRO).</v>
          </cell>
          <cell r="C182" t="str">
            <v>Insumo</v>
          </cell>
          <cell r="D182" t="str">
            <v>und</v>
          </cell>
          <cell r="E182">
            <v>422887</v>
          </cell>
          <cell r="F182">
            <v>355367.27485332906</v>
          </cell>
          <cell r="G182">
            <v>0.19</v>
          </cell>
          <cell r="H182" t="str">
            <v>X</v>
          </cell>
          <cell r="K182" t="str">
            <v>X</v>
          </cell>
          <cell r="L182" t="str">
            <v>no aplica</v>
          </cell>
          <cell r="M182" t="str">
            <v>no aplica</v>
          </cell>
          <cell r="N182">
            <v>41608</v>
          </cell>
        </row>
        <row r="183">
          <cell r="A183" t="str">
            <v>E52</v>
          </cell>
          <cell r="B183" t="str">
            <v>MARCO METALICO PUERTAS E= 12 CM MONTANTE REJILLA EN LÁMINA CR. H=0.30 M. EN LÁMINA COLD ROLLED CAL. 18 PARA HOJA DE PUERTA CON ANCHO 0.51 A 0.75 M. Y ALTURA 1.80 A 2.10 M. (SUMINISTRO).</v>
          </cell>
          <cell r="C183" t="str">
            <v>Insumo</v>
          </cell>
          <cell r="D183" t="str">
            <v>und</v>
          </cell>
          <cell r="E183">
            <v>331997</v>
          </cell>
          <cell r="F183">
            <v>278988.89543107472</v>
          </cell>
          <cell r="G183">
            <v>0.19</v>
          </cell>
          <cell r="H183" t="str">
            <v>X</v>
          </cell>
          <cell r="K183" t="str">
            <v>X</v>
          </cell>
          <cell r="L183" t="str">
            <v>no aplica</v>
          </cell>
          <cell r="M183" t="str">
            <v>no aplica</v>
          </cell>
          <cell r="N183">
            <v>41608</v>
          </cell>
        </row>
        <row r="184">
          <cell r="A184" t="str">
            <v>E53</v>
          </cell>
          <cell r="B184" t="str">
            <v>MARCO METALICO PUERTAS E= 12 CM MONTANTE REJILLA EN LÁMINA CR. H=0.30 M.EN LÁMINA COLD ROLLED CAL. 18 PARA HOJA DE PUERTA CON ANCHO 0.76 A 1.10 M. Y ALTURA 1.80 A 2.10 M. (SUMINISTRO).</v>
          </cell>
          <cell r="C184" t="str">
            <v>Insumo</v>
          </cell>
          <cell r="D184" t="str">
            <v>und</v>
          </cell>
          <cell r="E184">
            <v>394631</v>
          </cell>
          <cell r="F184">
            <v>331622.69197059079</v>
          </cell>
          <cell r="G184">
            <v>0.19</v>
          </cell>
          <cell r="H184" t="str">
            <v>X</v>
          </cell>
          <cell r="K184" t="str">
            <v>X</v>
          </cell>
          <cell r="L184" t="str">
            <v>no aplica</v>
          </cell>
          <cell r="M184" t="str">
            <v>no aplica</v>
          </cell>
          <cell r="N184">
            <v>41608</v>
          </cell>
        </row>
        <row r="185">
          <cell r="A185" t="str">
            <v>E48</v>
          </cell>
          <cell r="B185" t="str">
            <v>MARCO METALICO PUERTAS E= 12 CM MONTANTE VIDRIO 4 MM. H=0.30 M. EN LÁMINA COLD ROLLED CAL. 18 PARA HOJA DE PUERTA CON ANCHO 0.51 A 0.75 M. Y ALTURA 1.80 A 2.10 M. (SUMINISTRO).</v>
          </cell>
          <cell r="C185" t="str">
            <v>Insumo</v>
          </cell>
          <cell r="D185" t="str">
            <v>und</v>
          </cell>
          <cell r="E185">
            <v>311385</v>
          </cell>
          <cell r="F185">
            <v>261668.17688294611</v>
          </cell>
          <cell r="G185">
            <v>0.19</v>
          </cell>
          <cell r="H185" t="str">
            <v>X</v>
          </cell>
          <cell r="K185" t="str">
            <v>X</v>
          </cell>
          <cell r="L185" t="str">
            <v>no aplica</v>
          </cell>
          <cell r="M185" t="str">
            <v>no aplica</v>
          </cell>
          <cell r="N185">
            <v>41608</v>
          </cell>
        </row>
        <row r="186">
          <cell r="A186" t="str">
            <v>E50</v>
          </cell>
          <cell r="B186" t="str">
            <v>MARCO METALICO PUERTAS E= 12 CM MONTANTE VIDRIO 4 MM. H=0.30 M. EN LÁMINA COLD ROLLED CAL. 18 PARA HOJA DE PUERTA CON ANCHO 0.51 A 0.75 M. Y ALTURA 2.11 A 2.40 M. (SUMINISTRO).</v>
          </cell>
          <cell r="C186" t="str">
            <v>Insumo</v>
          </cell>
          <cell r="D186" t="str">
            <v>und</v>
          </cell>
          <cell r="E186">
            <v>339641</v>
          </cell>
          <cell r="F186">
            <v>285412.75976568455</v>
          </cell>
          <cell r="G186">
            <v>0.19</v>
          </cell>
          <cell r="H186" t="str">
            <v>X</v>
          </cell>
          <cell r="K186" t="str">
            <v>X</v>
          </cell>
          <cell r="L186" t="str">
            <v>no aplica</v>
          </cell>
          <cell r="M186" t="str">
            <v>no aplica</v>
          </cell>
          <cell r="N186">
            <v>41608</v>
          </cell>
        </row>
        <row r="187">
          <cell r="A187" t="str">
            <v>E49</v>
          </cell>
          <cell r="B187" t="str">
            <v>MARCO METALICO PUERTAS E= 12 CM MONTANTE VIDRIO 4 MM. H=0.30 M. EN LÁMINA COLD ROLLED CAL. 18 PARA HOJA DE PUERTA CON ANCHO 0.76 A 1.10 M. Y ALTURA 1.80 A 2.10 M. (SUMINISTRO).</v>
          </cell>
          <cell r="C187" t="str">
            <v>Insumo</v>
          </cell>
          <cell r="D187" t="str">
            <v>und</v>
          </cell>
          <cell r="E187">
            <v>330619</v>
          </cell>
          <cell r="F187">
            <v>277830.8341969453</v>
          </cell>
          <cell r="G187">
            <v>0.19</v>
          </cell>
          <cell r="H187" t="str">
            <v>X</v>
          </cell>
          <cell r="K187" t="str">
            <v>X</v>
          </cell>
          <cell r="L187" t="str">
            <v>no aplica</v>
          </cell>
          <cell r="M187" t="str">
            <v>no aplica</v>
          </cell>
          <cell r="N187">
            <v>41608</v>
          </cell>
        </row>
        <row r="188">
          <cell r="A188" t="str">
            <v>E51</v>
          </cell>
          <cell r="B188" t="str">
            <v>MARCO METALICO PUERTAS E= 12 CM MONTANTE VIDRIO 4 MM. H=0.30 M. EN LÁMINA COLD ROLLED CAL. 18 PARA HOJA DE PUERTA CON ANCHO 0.76 A 1.10 M. Y ALTURA 2.11 A 2.40 M. (SUMINISTRO).</v>
          </cell>
          <cell r="C188" t="str">
            <v>Insumo</v>
          </cell>
          <cell r="D188" t="str">
            <v>und</v>
          </cell>
          <cell r="E188">
            <v>371840</v>
          </cell>
          <cell r="F188">
            <v>312470.54025996762</v>
          </cell>
          <cell r="G188">
            <v>0.19</v>
          </cell>
          <cell r="H188" t="str">
            <v>X</v>
          </cell>
          <cell r="K188" t="str">
            <v>X</v>
          </cell>
          <cell r="L188" t="str">
            <v>no aplica</v>
          </cell>
          <cell r="M188" t="str">
            <v>no aplica</v>
          </cell>
          <cell r="N188">
            <v>41608</v>
          </cell>
        </row>
        <row r="189">
          <cell r="A189" t="str">
            <v>E44</v>
          </cell>
          <cell r="B189" t="str">
            <v>MARCO METALICO PUERTAS E= 12 CM SENCILLO EN LÁMINA COLD ROLLED CAL. 18 PARA HOJA DE PUERTA CON ANCHO 0.51 A 0.75 M. Y ALTURA 1.80 A 2.10 M. (SUMINISTRO).</v>
          </cell>
          <cell r="C189" t="str">
            <v>Insumo</v>
          </cell>
          <cell r="D189" t="str">
            <v>und</v>
          </cell>
          <cell r="E189">
            <v>261360</v>
          </cell>
          <cell r="F189">
            <v>219630.03477408126</v>
          </cell>
          <cell r="G189">
            <v>0.19</v>
          </cell>
          <cell r="H189" t="str">
            <v>X</v>
          </cell>
          <cell r="K189" t="str">
            <v>X</v>
          </cell>
          <cell r="L189" t="str">
            <v>no aplica</v>
          </cell>
          <cell r="M189" t="str">
            <v>no aplica</v>
          </cell>
          <cell r="N189">
            <v>41608</v>
          </cell>
        </row>
        <row r="190">
          <cell r="A190" t="str">
            <v>E46</v>
          </cell>
          <cell r="B190" t="str">
            <v>MARCO METALICO PUERTAS E= 12 CM SENCILLO EN LÁMINA COLD ROLLED CAL. 18 PARA HOJA DE PUERTA CON ANCHO 0.51 A 0.75 M. Y ALTURA 2.11 A 2.40 M. (SUMINISTRO).</v>
          </cell>
          <cell r="C190" t="str">
            <v>Insumo</v>
          </cell>
          <cell r="D190" t="str">
            <v>und</v>
          </cell>
          <cell r="E190">
            <v>233106</v>
          </cell>
          <cell r="F190">
            <v>195887.18292457779</v>
          </cell>
          <cell r="G190">
            <v>0.19</v>
          </cell>
          <cell r="H190" t="str">
            <v>X</v>
          </cell>
          <cell r="K190" t="str">
            <v>X</v>
          </cell>
          <cell r="L190" t="str">
            <v>no aplica</v>
          </cell>
          <cell r="M190" t="str">
            <v>no aplica</v>
          </cell>
          <cell r="N190">
            <v>41608</v>
          </cell>
        </row>
        <row r="191">
          <cell r="A191" t="str">
            <v>E45</v>
          </cell>
          <cell r="B191" t="str">
            <v>MARCO METALICO PUERTAS E= 12 CM SENCILLO EN LÁMINA COLD ROLLED CAL. 18 PARA HOJA DE PUERTA CON ANCHO 0.76 A 1.10 M. Y ALTURA 1.80 A 2.10 M. (SUMINISTRO).</v>
          </cell>
          <cell r="C191" t="str">
            <v>Insumo</v>
          </cell>
          <cell r="D191" t="str">
            <v>und</v>
          </cell>
          <cell r="E191">
            <v>277841</v>
          </cell>
          <cell r="F191">
            <v>233480.03168629156</v>
          </cell>
          <cell r="G191">
            <v>0.19</v>
          </cell>
          <cell r="H191" t="str">
            <v>X</v>
          </cell>
          <cell r="K191" t="str">
            <v>X</v>
          </cell>
          <cell r="L191" t="str">
            <v>no aplica</v>
          </cell>
          <cell r="M191" t="str">
            <v>no aplica</v>
          </cell>
          <cell r="N191">
            <v>41608</v>
          </cell>
        </row>
        <row r="192">
          <cell r="A192" t="str">
            <v>E47</v>
          </cell>
          <cell r="B192" t="str">
            <v>MARCO METALICO PUERTAS E= 12 CM SENCILLO EN LÁMINA COLD ROLLED CAL. 18 PARA PUERTA CON ANCHO 0.76 A 1.10 M. Y ALTURA 2.11 A 2.40 M. (SUMINISTRO).</v>
          </cell>
          <cell r="C192" t="str">
            <v>Insumo</v>
          </cell>
          <cell r="D192" t="str">
            <v>und</v>
          </cell>
          <cell r="E192">
            <v>249573</v>
          </cell>
          <cell r="F192">
            <v>209725.06260414398</v>
          </cell>
          <cell r="G192">
            <v>0.19</v>
          </cell>
          <cell r="H192" t="str">
            <v>X</v>
          </cell>
          <cell r="K192" t="str">
            <v>X</v>
          </cell>
          <cell r="L192" t="str">
            <v>no aplica</v>
          </cell>
          <cell r="M192" t="str">
            <v>no aplica</v>
          </cell>
          <cell r="N192">
            <v>41608</v>
          </cell>
        </row>
        <row r="193">
          <cell r="A193" t="str">
            <v>E42</v>
          </cell>
          <cell r="B193" t="str">
            <v>MARCO METALICO PUERTAS E= 8.5 CM MONTANTE REJILLA EN LÁMINA CR.  H=0.30 M. EN LÁMINA COLD ROLLED CAL. 18 PARA HOJA DE PUERTA CON ANCHO 0.51 A 0.75 M. Y ALTURA 2.11 A 2.40 M. (SUMINISTRO).</v>
          </cell>
          <cell r="C193" t="str">
            <v>Insumo</v>
          </cell>
          <cell r="D193" t="str">
            <v>und</v>
          </cell>
          <cell r="E193">
            <v>288203</v>
          </cell>
          <cell r="F193">
            <v>242187.12885769739</v>
          </cell>
          <cell r="G193">
            <v>0.19</v>
          </cell>
          <cell r="H193" t="str">
            <v>X</v>
          </cell>
          <cell r="K193" t="str">
            <v>X</v>
          </cell>
          <cell r="L193" t="str">
            <v>no aplica</v>
          </cell>
          <cell r="M193" t="str">
            <v>no aplica</v>
          </cell>
          <cell r="N193">
            <v>41608</v>
          </cell>
        </row>
        <row r="194">
          <cell r="A194" t="str">
            <v>E43</v>
          </cell>
          <cell r="B194" t="str">
            <v>MARCO METALICO PUERTAS E= 8.5 CM MONTANTE REJILLA EN LÁMINA CR.  H=0.30 M. EN LÁMINA COLD ROLLED CAL. 18 PARA HOJA DE PUERTA CON ANCHO 0.76 A 1.10 M. Y ALTURA 2.11 A 2.40 M. (SUMINISTRO).</v>
          </cell>
          <cell r="C194" t="str">
            <v>Insumo</v>
          </cell>
          <cell r="D194" t="str">
            <v>und</v>
          </cell>
          <cell r="E194">
            <v>338306</v>
          </cell>
          <cell r="F194">
            <v>284291.05022948748</v>
          </cell>
          <cell r="G194">
            <v>0.19</v>
          </cell>
          <cell r="H194" t="str">
            <v>X</v>
          </cell>
          <cell r="K194" t="str">
            <v>X</v>
          </cell>
          <cell r="L194" t="str">
            <v>no aplica</v>
          </cell>
          <cell r="M194" t="str">
            <v>no aplica</v>
          </cell>
          <cell r="N194">
            <v>41608</v>
          </cell>
        </row>
        <row r="195">
          <cell r="A195" t="str">
            <v>E40</v>
          </cell>
          <cell r="B195" t="str">
            <v>MARCO METALICO PUERTAS E= 8.5 CM MONTANTE REJILLA EN LÁMINA CR. H=0.30 M. EN LÁMINA COLD ROLLED CAL. 18 PARA HOJA DE PUERTA CON ANCHO 0.51 A 0.75 M. Y ALTURA 1.80 A 2.10 M. (SUMINISTRO).</v>
          </cell>
          <cell r="C195" t="str">
            <v>Insumo</v>
          </cell>
          <cell r="D195" t="str">
            <v>und</v>
          </cell>
          <cell r="E195">
            <v>265597</v>
          </cell>
          <cell r="F195">
            <v>223190.7701382128</v>
          </cell>
          <cell r="G195">
            <v>0.19</v>
          </cell>
          <cell r="H195" t="str">
            <v>X</v>
          </cell>
          <cell r="K195" t="str">
            <v>X</v>
          </cell>
          <cell r="L195" t="str">
            <v>no aplica</v>
          </cell>
          <cell r="M195" t="str">
            <v>no aplica</v>
          </cell>
          <cell r="N195">
            <v>41608</v>
          </cell>
        </row>
        <row r="196">
          <cell r="A196" t="str">
            <v>E41</v>
          </cell>
          <cell r="B196" t="str">
            <v>MARCO METALICO PUERTAS E= 8.5 CM MONTANTE REJILLA EN LÁMINA CR. H=0.30 M.EN LÁMINA COLD ROLLED CAL. 18 PARA HOJA DE PUERTA CON ANCHO 0.76 A 1.10 M. Y ALTURA 1.80 A 2.10 M. (SUMINISTRO).</v>
          </cell>
          <cell r="C196" t="str">
            <v>Insumo</v>
          </cell>
          <cell r="D196" t="str">
            <v>und</v>
          </cell>
          <cell r="E196">
            <v>315707</v>
          </cell>
          <cell r="F196">
            <v>265299.8846097074</v>
          </cell>
          <cell r="G196">
            <v>0.19</v>
          </cell>
          <cell r="H196" t="str">
            <v>X</v>
          </cell>
          <cell r="K196" t="str">
            <v>X</v>
          </cell>
          <cell r="L196" t="str">
            <v>no aplica</v>
          </cell>
          <cell r="M196" t="str">
            <v>no aplica</v>
          </cell>
          <cell r="N196">
            <v>41608</v>
          </cell>
        </row>
        <row r="197">
          <cell r="A197" t="str">
            <v>E36</v>
          </cell>
          <cell r="B197" t="str">
            <v>MARCO METALICO PUERTAS E= 8.5 CM MONTANTE VIDRIO 4 MM. H=0.30 M. EN LÁMINA COLD ROLLED CAL. 18 PARA HOJA DE PUERTA CON ANCHO 0.51 A 0.75 M. Y ALTURA 1.80 A 2.10 M. (SUMINISTRO).</v>
          </cell>
          <cell r="C197" t="str">
            <v>Insumo</v>
          </cell>
          <cell r="D197" t="str">
            <v>und</v>
          </cell>
          <cell r="E197">
            <v>249109</v>
          </cell>
          <cell r="F197">
            <v>209335.58012629783</v>
          </cell>
          <cell r="G197">
            <v>0.19</v>
          </cell>
          <cell r="H197" t="str">
            <v>X</v>
          </cell>
          <cell r="K197" t="str">
            <v>X</v>
          </cell>
          <cell r="L197" t="str">
            <v>no aplica</v>
          </cell>
          <cell r="M197" t="str">
            <v>no aplica</v>
          </cell>
          <cell r="N197">
            <v>41608</v>
          </cell>
        </row>
        <row r="198">
          <cell r="A198" t="str">
            <v>E38</v>
          </cell>
          <cell r="B198" t="str">
            <v>MARCO METALICO PUERTAS E= 8.5 CM MONTANTE VIDRIO 4 MM. H=0.30 M. EN LÁMINA COLD ROLLED CAL. 18 PARA HOJA DE PUERTA CON ANCHO 0.51 A 0.75 M. Y ALTURA 2.11 A 2.40 M. (SUMINISTRO).</v>
          </cell>
          <cell r="C198" t="str">
            <v>Insumo</v>
          </cell>
          <cell r="D198" t="str">
            <v>und</v>
          </cell>
          <cell r="E198">
            <v>271711</v>
          </cell>
          <cell r="F198">
            <v>228328.47677931265</v>
          </cell>
          <cell r="G198">
            <v>0.19</v>
          </cell>
          <cell r="H198" t="str">
            <v>X</v>
          </cell>
          <cell r="K198" t="str">
            <v>X</v>
          </cell>
          <cell r="L198" t="str">
            <v>no aplica</v>
          </cell>
          <cell r="M198" t="str">
            <v>no aplica</v>
          </cell>
          <cell r="N198">
            <v>41608</v>
          </cell>
        </row>
        <row r="199">
          <cell r="A199" t="str">
            <v>E39</v>
          </cell>
          <cell r="B199" t="str">
            <v>MARCO METALICO PUERTAS E= 8.5 CM MONTANTE VIDRIO 4 MM. H=0.30 M. EN LÁMINA COLD ROLLED CAL. 18 PARA HOJA DE PUERTA CON ANCHO 0.76 A 1.10 M. Y ALTURA 2.11 A 2.40 M. (SUMINISTRO).</v>
          </cell>
          <cell r="C199" t="str">
            <v>Insumo</v>
          </cell>
          <cell r="D199" t="str">
            <v>und</v>
          </cell>
          <cell r="E199">
            <v>297470</v>
          </cell>
          <cell r="F199">
            <v>249975.04738138625</v>
          </cell>
          <cell r="G199">
            <v>0.19</v>
          </cell>
          <cell r="H199" t="str">
            <v>X</v>
          </cell>
          <cell r="K199" t="str">
            <v>X</v>
          </cell>
          <cell r="L199" t="str">
            <v>no aplica</v>
          </cell>
          <cell r="M199" t="str">
            <v>no aplica</v>
          </cell>
          <cell r="N199">
            <v>41608</v>
          </cell>
        </row>
        <row r="200">
          <cell r="A200" t="str">
            <v>E37</v>
          </cell>
          <cell r="B200" t="str">
            <v>MARCO METALICO PUERTAS E= 8.5 CM MONTANTE VIDRIO 4 MM. H=0.30 M.EN LÁMINA COLD ROLLED CAL. 18 PARA HOJA DE PUERTA CON ANCHO 0.76 A 1.10 M. Y ALTURA 1.80 A 2.10 M. (SUMINISTRO).</v>
          </cell>
          <cell r="C200" t="str">
            <v>Insumo</v>
          </cell>
          <cell r="D200" t="str">
            <v>und</v>
          </cell>
          <cell r="E200">
            <v>264495</v>
          </cell>
          <cell r="F200">
            <v>222264.66735755635</v>
          </cell>
          <cell r="G200">
            <v>0.19</v>
          </cell>
          <cell r="H200" t="str">
            <v>X</v>
          </cell>
          <cell r="K200" t="str">
            <v>X</v>
          </cell>
          <cell r="L200" t="str">
            <v>no aplica</v>
          </cell>
          <cell r="M200" t="str">
            <v>no aplica</v>
          </cell>
          <cell r="N200">
            <v>41608</v>
          </cell>
        </row>
        <row r="201">
          <cell r="A201" t="str">
            <v>E32</v>
          </cell>
          <cell r="B201" t="str">
            <v>MARCO METALICO PUERTAS E= 8.5 CM SENCILLO EN LÁMINA COLD ROLLED CAL. 18 PARA HOJA DE PUERTA CON ANCHO 0.51 A 0.75 M. Y ALTURA 1.80 A 2.10 M. (SUMINISTRO)</v>
          </cell>
          <cell r="C201" t="str">
            <v>Insumo</v>
          </cell>
          <cell r="D201" t="str">
            <v>und</v>
          </cell>
          <cell r="E201">
            <v>150167</v>
          </cell>
          <cell r="F201">
            <v>126190.5917889291</v>
          </cell>
          <cell r="G201">
            <v>0.19</v>
          </cell>
          <cell r="H201" t="str">
            <v>X</v>
          </cell>
          <cell r="K201" t="str">
            <v>X</v>
          </cell>
          <cell r="L201" t="str">
            <v>no aplica</v>
          </cell>
          <cell r="M201" t="str">
            <v>no aplica</v>
          </cell>
          <cell r="N201">
            <v>41608</v>
          </cell>
        </row>
        <row r="202">
          <cell r="A202" t="str">
            <v>E34</v>
          </cell>
          <cell r="B202" t="str">
            <v>MARCO METALICO PUERTAS E= 8.5 CM SENCILLO EN LÁMINA COLD ROLLED CAL. 18 PARA HOJA DE PUERTA CON ANCHO 0.51 A 0.75 M. Y ALTURA 2.11 A 2.40 M. (SUMINISTRO).</v>
          </cell>
          <cell r="C202" t="str">
            <v>Insumo</v>
          </cell>
          <cell r="D202" t="str">
            <v>und</v>
          </cell>
          <cell r="E202">
            <v>190138</v>
          </cell>
          <cell r="F202">
            <v>159779.56067838412</v>
          </cell>
          <cell r="G202">
            <v>0.19</v>
          </cell>
          <cell r="H202" t="str">
            <v>X</v>
          </cell>
          <cell r="K202" t="str">
            <v>X</v>
          </cell>
          <cell r="L202" t="str">
            <v>no aplica</v>
          </cell>
          <cell r="M202" t="str">
            <v>no aplica</v>
          </cell>
          <cell r="N202">
            <v>41608</v>
          </cell>
        </row>
        <row r="203">
          <cell r="A203" t="str">
            <v>E33</v>
          </cell>
          <cell r="B203" t="str">
            <v>MARCO METALICO PUERTAS E= 8.5 CM SENCILLO EN LÁMINA COLD ROLLED CAL. 18 PARA HOJA DE PUERTA CON ANCHO 0.76 A 1.10 M. Y ALTURA 1.80 A 2.10 M. (SUMINISTRO).</v>
          </cell>
          <cell r="C203" t="str">
            <v>Insumo</v>
          </cell>
          <cell r="D203" t="str">
            <v>und</v>
          </cell>
          <cell r="E203">
            <v>162677</v>
          </cell>
          <cell r="F203">
            <v>136703.15662430634</v>
          </cell>
          <cell r="G203">
            <v>0.19</v>
          </cell>
          <cell r="H203" t="str">
            <v>X</v>
          </cell>
          <cell r="K203" t="str">
            <v>X</v>
          </cell>
          <cell r="L203" t="str">
            <v>no aplica</v>
          </cell>
          <cell r="M203" t="str">
            <v>no aplica</v>
          </cell>
          <cell r="N203">
            <v>41608</v>
          </cell>
        </row>
        <row r="204">
          <cell r="A204" t="str">
            <v>E35</v>
          </cell>
          <cell r="B204" t="str">
            <v>MARCO METALICO PUERTAS E= 8.5 CM SENCILLO EN LÁMINA COLD ROLLED CAL. 18 PARA PUERTA CON ANCHO 0.76 A 1.10 M. Y ALTURA 2.11 A 2.40 M. (SUMINISTRO).</v>
          </cell>
          <cell r="C204" t="str">
            <v>Insumo</v>
          </cell>
          <cell r="D204" t="str">
            <v>und</v>
          </cell>
          <cell r="E204">
            <v>195473</v>
          </cell>
          <cell r="F204">
            <v>164262.93675670243</v>
          </cell>
          <cell r="G204">
            <v>0.19</v>
          </cell>
          <cell r="H204" t="str">
            <v>X</v>
          </cell>
          <cell r="K204" t="str">
            <v>X</v>
          </cell>
          <cell r="L204" t="str">
            <v>no aplica</v>
          </cell>
          <cell r="M204" t="str">
            <v>no aplica</v>
          </cell>
          <cell r="N204">
            <v>41608</v>
          </cell>
        </row>
        <row r="205">
          <cell r="A205" t="str">
            <v>E03</v>
          </cell>
          <cell r="B205" t="str">
            <v>MARCO SENCILLO EN ANGULO EN ACERO A-37</v>
          </cell>
          <cell r="C205" t="str">
            <v>Insumo</v>
          </cell>
          <cell r="D205" t="str">
            <v>und</v>
          </cell>
          <cell r="E205">
            <v>243379</v>
          </cell>
          <cell r="F205">
            <v>204519.84566688415</v>
          </cell>
          <cell r="G205">
            <v>0.19</v>
          </cell>
          <cell r="H205" t="str">
            <v>X</v>
          </cell>
          <cell r="K205" t="str">
            <v>X</v>
          </cell>
          <cell r="L205" t="str">
            <v>aceros,mallas,tubo estructural, y catalogo de producto 2012 acesco</v>
          </cell>
          <cell r="M205" t="str">
            <v>VER ARCHIVO ANEXO</v>
          </cell>
          <cell r="N205">
            <v>41608</v>
          </cell>
        </row>
        <row r="206">
          <cell r="A206" t="str">
            <v>E23</v>
          </cell>
          <cell r="B206" t="str">
            <v>MARCO Y TAPA CAJA INSPECCION DE 0.30 X 0.30 M. (MARCO EN ANGULO 1 1/2 X 1 1/2 * 1/8", TAPA REFORZADA EN PLATINA DE 2 * 1/8" CON PARRILLA EN VARILLA 3/8 CADA 10 CM.).</v>
          </cell>
          <cell r="C206" t="str">
            <v>Insumo</v>
          </cell>
          <cell r="D206" t="str">
            <v>und</v>
          </cell>
          <cell r="E206">
            <v>69556</v>
          </cell>
          <cell r="F206">
            <v>58450.068208685712</v>
          </cell>
          <cell r="G206">
            <v>0.19</v>
          </cell>
          <cell r="H206" t="str">
            <v>X</v>
          </cell>
          <cell r="K206" t="str">
            <v>X</v>
          </cell>
          <cell r="L206" t="str">
            <v>aceros,mallas,tubo estructural, y catalogo de producto 2012 acesco</v>
          </cell>
          <cell r="M206" t="str">
            <v>VER ARCHIVO ANEXO</v>
          </cell>
          <cell r="N206">
            <v>41608</v>
          </cell>
        </row>
        <row r="207">
          <cell r="A207" t="str">
            <v>E22</v>
          </cell>
          <cell r="B207" t="str">
            <v>MARCO Y TAPA CAJA INSPECCION DE 0.40 X 0.40 M. (MARCO EN ANGULO 1 1/2 X 1 1/2 * 1/8", TAPA REFORZADA EN PLATINA DE 2 * 1/8" CON PARRILLA EN VARILLA 3/8 CADA 10 CM.).</v>
          </cell>
          <cell r="C207" t="str">
            <v>Insumo</v>
          </cell>
          <cell r="D207" t="str">
            <v>und</v>
          </cell>
          <cell r="E207">
            <v>99637</v>
          </cell>
          <cell r="F207">
            <v>83728.346537520571</v>
          </cell>
          <cell r="G207">
            <v>0.19</v>
          </cell>
          <cell r="H207" t="str">
            <v>X</v>
          </cell>
          <cell r="K207" t="str">
            <v>X</v>
          </cell>
          <cell r="L207" t="str">
            <v>aceros,mallas,tubo estructural, y catalogo de producto 2012 acesco</v>
          </cell>
          <cell r="M207" t="str">
            <v>VER ARCHIVO ANEXO</v>
          </cell>
          <cell r="N207">
            <v>41608</v>
          </cell>
        </row>
        <row r="208">
          <cell r="A208" t="str">
            <v>E04</v>
          </cell>
          <cell r="B208" t="str">
            <v>MARCO Y TAPA CAJA INSPECCION DE 0.60 X 0.60 CM. (MARCO EN ANGULO 2 1/2 X 2 1/2 * 3/16", TAPA REFORZADA EN PLATINA DE 3 * 3/16" CON PARRILLA EN VARILLA 3/8 CADA 10 CM.).</v>
          </cell>
          <cell r="C208" t="str">
            <v>Insumo</v>
          </cell>
          <cell r="D208" t="str">
            <v>und</v>
          </cell>
          <cell r="E208">
            <v>339711</v>
          </cell>
          <cell r="F208">
            <v>285471.61489567015</v>
          </cell>
          <cell r="G208">
            <v>0.19</v>
          </cell>
          <cell r="H208" t="str">
            <v>X</v>
          </cell>
          <cell r="K208" t="str">
            <v>X</v>
          </cell>
          <cell r="L208" t="str">
            <v>aceros,mallas,tubo estructural, y catalogo de producto 2012 acesco</v>
          </cell>
          <cell r="M208" t="str">
            <v>VER ARCHIVO ANEXO</v>
          </cell>
          <cell r="N208">
            <v>41608</v>
          </cell>
        </row>
        <row r="209">
          <cell r="A209" t="str">
            <v>E05</v>
          </cell>
          <cell r="B209" t="str">
            <v>MARCO Y TAPA CAJA INSPECCION DE 0.80 X 0.80 CM. (MARCO EN ANGULO 2 1/2 X 2 1/2 * 3/16", TAPA REFORZADA EN PLATINA DE 3 * 3/16" CON PARRILLA EN VARILLA 3/8 CADA 10 CM.).</v>
          </cell>
          <cell r="C209" t="str">
            <v>Insumo</v>
          </cell>
          <cell r="D209" t="str">
            <v>und</v>
          </cell>
          <cell r="E209">
            <v>480530</v>
          </cell>
          <cell r="F209">
            <v>403806.77786475036</v>
          </cell>
          <cell r="G209">
            <v>0.19</v>
          </cell>
          <cell r="H209" t="str">
            <v>X</v>
          </cell>
          <cell r="K209" t="str">
            <v>X</v>
          </cell>
          <cell r="L209" t="str">
            <v>aceros,mallas,tubo estructural, y catalogo de producto 2012 acesco</v>
          </cell>
          <cell r="M209" t="str">
            <v>VER ARCHIVO ANEXO</v>
          </cell>
          <cell r="N209">
            <v>41608</v>
          </cell>
        </row>
        <row r="210">
          <cell r="A210" t="str">
            <v>E24</v>
          </cell>
          <cell r="B210" t="str">
            <v>MARCO Y TAPA CAJA INSPECCION DE 1.00 X 1.00 M. (MARCO EN ANGULO 2 1/2 X 2 1/2 * 3/16", TAPA REFORZADA EN PLATINA DE 3 * 3/16" CON PARRILLA EN VARILLA 3/8 CADA 10 CM.).</v>
          </cell>
          <cell r="C210" t="str">
            <v>Insumo</v>
          </cell>
          <cell r="D210" t="str">
            <v>und</v>
          </cell>
          <cell r="E210">
            <v>635136</v>
          </cell>
          <cell r="F210">
            <v>533727.74627482845</v>
          </cell>
          <cell r="G210">
            <v>0.19</v>
          </cell>
          <cell r="H210" t="str">
            <v>X</v>
          </cell>
          <cell r="K210" t="str">
            <v>X</v>
          </cell>
          <cell r="L210" t="str">
            <v>aceros,mallas,tubo estructural, y catalogo de producto 2012 acesco</v>
          </cell>
          <cell r="M210" t="str">
            <v>VER ARCHIVO ANEXO</v>
          </cell>
          <cell r="N210">
            <v>41608</v>
          </cell>
        </row>
        <row r="211">
          <cell r="A211" t="str">
            <v>E68</v>
          </cell>
          <cell r="B211" t="str">
            <v>MARCO Y TAPA CAJA INSPECCION SEGÚN NORMA CS 274 DE 0.72 X 0.72 M. (MARCO EN ANGULO 2 1/2 X 2 1/2 * 3/16", TAPA REFORZADA EN PLATINA DE 2 1/2 * 3/16" CON PARRILLA EN VARILLA 3/8 CADA 10 CM.).</v>
          </cell>
          <cell r="C211" t="str">
            <v>Insumo</v>
          </cell>
          <cell r="D211" t="str">
            <v>und</v>
          </cell>
          <cell r="E211">
            <v>455481</v>
          </cell>
          <cell r="F211">
            <v>382757.4137287077</v>
          </cell>
          <cell r="G211">
            <v>0.19</v>
          </cell>
          <cell r="H211" t="str">
            <v>X</v>
          </cell>
          <cell r="K211" t="str">
            <v>X</v>
          </cell>
          <cell r="L211" t="str">
            <v>aceros,mallas,tubo estructural, y catalogo de producto 2012 acesco</v>
          </cell>
          <cell r="M211" t="str">
            <v>VER ARCHIVO ANEXO</v>
          </cell>
          <cell r="N211">
            <v>41608</v>
          </cell>
        </row>
        <row r="212">
          <cell r="A212" t="str">
            <v>E69</v>
          </cell>
          <cell r="B212" t="str">
            <v>MARCO Y TAPA CAJA INSPECCION SEGÚN NORMA CS 275 DE 0.805 X 1.305 M. (MARCO EN ANGULO 2 1/2 X 2 1/2 * 3/16", TAPA REFORZADA EN PLATINA DE 2 1/2 * 3/16" CON PARRILLA EN VARILLA 1/2" CADA 10 CM.).</v>
          </cell>
          <cell r="C212" t="str">
            <v>Insumo</v>
          </cell>
          <cell r="D212" t="str">
            <v>und</v>
          </cell>
          <cell r="E212">
            <v>516239</v>
          </cell>
          <cell r="F212">
            <v>433814.23899125523</v>
          </cell>
          <cell r="G212">
            <v>0.19</v>
          </cell>
          <cell r="H212" t="str">
            <v>X</v>
          </cell>
          <cell r="K212" t="str">
            <v>X</v>
          </cell>
          <cell r="L212" t="str">
            <v>aceros,mallas,tubo estructural, y catalogo de producto 2012 acesco</v>
          </cell>
          <cell r="M212" t="str">
            <v>VER ARCHIVO ANEXO</v>
          </cell>
          <cell r="N212">
            <v>41608</v>
          </cell>
        </row>
        <row r="213">
          <cell r="A213" t="str">
            <v>E70</v>
          </cell>
          <cell r="B213" t="str">
            <v>MARCO Y TAPA CAJA INSPECCION SEGÚN NORMA CS 276-2 DE 1.305 X 1.61 M. (MARCO EN ANGULO 2 1/2 X 2 1/2 * 3/16", TAPA REFORZADA EN PLATINA DE 2 1/2 * 3/16" CON PARRILLA EN VARILLA 1/2" CADA 10 CM.).</v>
          </cell>
          <cell r="C213" t="str">
            <v>Insumo</v>
          </cell>
          <cell r="D213" t="str">
            <v>und</v>
          </cell>
          <cell r="E213">
            <v>646703</v>
          </cell>
          <cell r="F213">
            <v>543447.49788863445</v>
          </cell>
          <cell r="G213">
            <v>0.19</v>
          </cell>
          <cell r="H213" t="str">
            <v>X</v>
          </cell>
          <cell r="K213" t="str">
            <v>X</v>
          </cell>
          <cell r="L213" t="str">
            <v>aceros,mallas,tubo estructural, y catalogo de producto 2012 acesco</v>
          </cell>
          <cell r="M213" t="str">
            <v>VER ARCHIVO ANEXO</v>
          </cell>
          <cell r="N213">
            <v>41608</v>
          </cell>
        </row>
        <row r="214">
          <cell r="A214" t="str">
            <v>E71</v>
          </cell>
          <cell r="B214" t="str">
            <v>MARCO Y TAPA CAJA INSPECCION SEGÚN NORMA CS 280-3 CON DIAMETRO DE 0.685 M. INCLUYE CONCRETO DE 4.000 PSI.</v>
          </cell>
          <cell r="C214" t="str">
            <v>Insumo</v>
          </cell>
          <cell r="D214" t="str">
            <v>und</v>
          </cell>
          <cell r="E214">
            <v>842793</v>
          </cell>
          <cell r="F214">
            <v>708229.74461579858</v>
          </cell>
          <cell r="G214">
            <v>0.19</v>
          </cell>
          <cell r="H214" t="str">
            <v>X</v>
          </cell>
          <cell r="K214" t="str">
            <v>X</v>
          </cell>
          <cell r="L214" t="str">
            <v>aceros,mallas,tubo estructural, y catalogo de producto 2012 acesco</v>
          </cell>
          <cell r="M214" t="str">
            <v>VER ARCHIVO ANEXO</v>
          </cell>
          <cell r="N214">
            <v>41608</v>
          </cell>
        </row>
        <row r="215">
          <cell r="A215" t="str">
            <v>E06</v>
          </cell>
          <cell r="B215" t="str">
            <v>PLATINA  2'' X 1/4''</v>
          </cell>
          <cell r="C215" t="str">
            <v>Insumo</v>
          </cell>
          <cell r="D215" t="str">
            <v>m</v>
          </cell>
          <cell r="E215">
            <v>11610</v>
          </cell>
          <cell r="F215">
            <v>9756.1033117382194</v>
          </cell>
          <cell r="G215">
            <v>0.19</v>
          </cell>
          <cell r="H215" t="str">
            <v>X</v>
          </cell>
          <cell r="K215" t="str">
            <v>X</v>
          </cell>
          <cell r="L215" t="str">
            <v>aceros,mallas,tubo estructural, y catalogo de producto 2012 acesco</v>
          </cell>
          <cell r="M215" t="str">
            <v>VER ARCHIVO ANEXO</v>
          </cell>
          <cell r="N215">
            <v>41608</v>
          </cell>
        </row>
        <row r="216">
          <cell r="A216" t="str">
            <v>E07</v>
          </cell>
          <cell r="B216" t="str">
            <v>PLATINA 5 X 5 CM</v>
          </cell>
          <cell r="C216" t="str">
            <v>Insumo</v>
          </cell>
          <cell r="D216" t="str">
            <v>und</v>
          </cell>
          <cell r="E216">
            <v>4680</v>
          </cell>
          <cell r="F216">
            <v>3932.9075096290344</v>
          </cell>
          <cell r="G216">
            <v>0.19</v>
          </cell>
          <cell r="H216" t="str">
            <v>X</v>
          </cell>
          <cell r="K216" t="str">
            <v>X</v>
          </cell>
          <cell r="L216" t="str">
            <v>aceros,mallas,tubo estructural, y catalogo de producto 2012 acesco</v>
          </cell>
          <cell r="M216" t="str">
            <v>VER ARCHIVO ANEXO</v>
          </cell>
          <cell r="N216">
            <v>41608</v>
          </cell>
        </row>
        <row r="217">
          <cell r="A217" t="str">
            <v>E08</v>
          </cell>
          <cell r="B217" t="str">
            <v>PLATINA SOPORTE 3 MM</v>
          </cell>
          <cell r="C217" t="str">
            <v>Insumo</v>
          </cell>
          <cell r="D217" t="str">
            <v>und</v>
          </cell>
          <cell r="E217">
            <v>4680</v>
          </cell>
          <cell r="F217">
            <v>3932.9075096290344</v>
          </cell>
          <cell r="G217">
            <v>0.19</v>
          </cell>
          <cell r="H217" t="str">
            <v>X</v>
          </cell>
          <cell r="K217" t="str">
            <v>X</v>
          </cell>
          <cell r="L217" t="str">
            <v>aceros,mallas,tubo estructural, y catalogo de producto 2012 acesco</v>
          </cell>
          <cell r="M217" t="str">
            <v>VER ARCHIVO ANEXO</v>
          </cell>
          <cell r="N217">
            <v>41608</v>
          </cell>
        </row>
        <row r="218">
          <cell r="A218" t="str">
            <v>E31</v>
          </cell>
          <cell r="B218" t="str">
            <v>PUERTA CABINAS SANITARIAS SISTEMA CANTILIVER EN ACERO INOXIDABLE CAL. 18. SEGÚN DETALLE. INCLUYE SUMINISTRO, INSTALACIÓN, PASADOR DE CIERRE.</v>
          </cell>
          <cell r="C218" t="str">
            <v>Insumo</v>
          </cell>
          <cell r="D218" t="str">
            <v>m2</v>
          </cell>
          <cell r="E218">
            <v>1067540</v>
          </cell>
          <cell r="F218">
            <v>897092.39467326598</v>
          </cell>
          <cell r="G218">
            <v>0.19</v>
          </cell>
          <cell r="H218" t="str">
            <v>X</v>
          </cell>
          <cell r="K218" t="str">
            <v>X</v>
          </cell>
          <cell r="L218" t="str">
            <v>aceros,mallas,tubo estructural, y catalogo de producto 2012 acesco</v>
          </cell>
          <cell r="M218" t="str">
            <v>VER ARCHIVO ANEXO</v>
          </cell>
          <cell r="N218">
            <v>41608</v>
          </cell>
        </row>
        <row r="219">
          <cell r="A219" t="str">
            <v>E30</v>
          </cell>
          <cell r="B219" t="str">
            <v>PUERTA CABINAS SANITARIAS SISTEMA CANTILIVER EN ACERO INOXIDABLE CAL. 20. SEGÚN DETALLE. INCLUYE SUMINISTRO, INSTALACIÓN, PASADOR DE CIERRE .</v>
          </cell>
          <cell r="C219" t="str">
            <v>Insumo</v>
          </cell>
          <cell r="D219" t="str">
            <v>m2</v>
          </cell>
          <cell r="E219">
            <v>1030080</v>
          </cell>
          <cell r="F219">
            <v>865613.55529712001</v>
          </cell>
          <cell r="G219">
            <v>0.19</v>
          </cell>
          <cell r="H219" t="str">
            <v>X</v>
          </cell>
          <cell r="K219" t="str">
            <v>X</v>
          </cell>
          <cell r="L219" t="str">
            <v>aceros,mallas,tubo estructural, y catalogo de producto 2012 acesco</v>
          </cell>
          <cell r="M219" t="str">
            <v>VER ARCHIVO ANEXO</v>
          </cell>
          <cell r="N219">
            <v>41608</v>
          </cell>
        </row>
        <row r="220">
          <cell r="A220" t="str">
            <v>E30A</v>
          </cell>
          <cell r="B220" t="str">
            <v>PUERTA ACERO INOXIDABLE CAL. 20. SEGÚN DETALLE. INCLUYE SUMINISTRO E INSTALACIÓN .</v>
          </cell>
          <cell r="C220" t="str">
            <v>Insumo</v>
          </cell>
          <cell r="D220" t="str">
            <v>m2</v>
          </cell>
          <cell r="E220">
            <v>1142453</v>
          </cell>
          <cell r="F220">
            <v>960044.88032585348</v>
          </cell>
          <cell r="G220">
            <v>0.19</v>
          </cell>
          <cell r="H220" t="str">
            <v>X</v>
          </cell>
          <cell r="K220" t="str">
            <v>X</v>
          </cell>
          <cell r="L220" t="str">
            <v>aceros,mallas,tubo estructural, y catalogo de producto 2012 acesco</v>
          </cell>
          <cell r="M220" t="str">
            <v>VER ARCHIVO ANEXO</v>
          </cell>
          <cell r="N220">
            <v>41608</v>
          </cell>
        </row>
        <row r="221">
          <cell r="A221" t="str">
            <v>E10</v>
          </cell>
          <cell r="B221"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21" t="str">
            <v>Insumo</v>
          </cell>
          <cell r="D221" t="str">
            <v>m2</v>
          </cell>
          <cell r="E221">
            <v>636776</v>
          </cell>
          <cell r="F221">
            <v>535105.64872978663</v>
          </cell>
          <cell r="G221">
            <v>0.19</v>
          </cell>
          <cell r="H221" t="str">
            <v>X</v>
          </cell>
          <cell r="K221" t="str">
            <v>X</v>
          </cell>
          <cell r="L221" t="str">
            <v>aceros,mallas,tubo estructural, y catalogo de producto 2012 acesco</v>
          </cell>
          <cell r="M221" t="str">
            <v>VER ARCHIVO ANEXO</v>
          </cell>
          <cell r="N221">
            <v>41608</v>
          </cell>
        </row>
        <row r="222">
          <cell r="A222" t="str">
            <v>E29</v>
          </cell>
          <cell r="B222"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22" t="str">
            <v>Insumo</v>
          </cell>
          <cell r="D222" t="str">
            <v>m2</v>
          </cell>
          <cell r="E222">
            <v>618049</v>
          </cell>
          <cell r="F222">
            <v>519368.82559156581</v>
          </cell>
          <cell r="G222">
            <v>0.19</v>
          </cell>
          <cell r="H222" t="str">
            <v>X</v>
          </cell>
          <cell r="K222" t="str">
            <v>X</v>
          </cell>
          <cell r="L222" t="str">
            <v>aceros,mallas,tubo estructural, y catalogo de producto 2012 acesco</v>
          </cell>
          <cell r="M222" t="str">
            <v>VER ARCHIVO ANEXO</v>
          </cell>
          <cell r="N222">
            <v>41608</v>
          </cell>
        </row>
        <row r="223">
          <cell r="A223" t="str">
            <v>E11</v>
          </cell>
          <cell r="B223"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23" t="str">
            <v>Insumo</v>
          </cell>
          <cell r="D223" t="str">
            <v>m2</v>
          </cell>
          <cell r="E223">
            <v>540352</v>
          </cell>
          <cell r="F223">
            <v>454077.71403866622</v>
          </cell>
          <cell r="G223">
            <v>0.19</v>
          </cell>
          <cell r="H223" t="str">
            <v>X</v>
          </cell>
          <cell r="K223" t="str">
            <v>X</v>
          </cell>
          <cell r="L223" t="str">
            <v>malla_eslabonada</v>
          </cell>
          <cell r="M223" t="str">
            <v>VER ARCHIVO ANEXO</v>
          </cell>
          <cell r="N223">
            <v>41608</v>
          </cell>
        </row>
        <row r="224">
          <cell r="A224" t="str">
            <v>E60</v>
          </cell>
          <cell r="B224" t="str">
            <v>PUERTA METALICA LÁMINA COLD ROLLED CAL. 18 TIPO PANEL CON MARCO MONTANTE EN REJILLA ( INCLUYE ANTICORROSIVO + PINTURA ELECTROSTATICA + MARCO COLD ROLLED CAL. 18 CARGADOS EN CONCRETO). INCLUYE EL SUMINISTRO DE TODOS LOS ACCESORIOS REQUERIDOS PARA EL CORRECTO MONTAJE. (SUMINISTRO E INSTALACIÓN).</v>
          </cell>
          <cell r="C224" t="str">
            <v>Insumo</v>
          </cell>
          <cell r="D224" t="str">
            <v>m2</v>
          </cell>
          <cell r="E224">
            <v>658520</v>
          </cell>
          <cell r="F224">
            <v>553378.43555709464</v>
          </cell>
          <cell r="G224">
            <v>0.19</v>
          </cell>
          <cell r="H224" t="str">
            <v>X</v>
          </cell>
          <cell r="K224" t="str">
            <v>X</v>
          </cell>
          <cell r="L224" t="str">
            <v>no aplica</v>
          </cell>
          <cell r="M224" t="str">
            <v>no aplica</v>
          </cell>
          <cell r="N224">
            <v>41608</v>
          </cell>
        </row>
        <row r="225">
          <cell r="A225" t="str">
            <v>E61</v>
          </cell>
          <cell r="B225" t="str">
            <v>PUERTA METALICA LÁMINA COLD ROLLED CAL. 18 TIPO PANEL CON MARCO MONTANTE EN REJILLA. ( INCLUYE ANTICORROSIVO + PINTURA ESMALTE + MARCO COLD ROLLED CAL. 18 CARGADOS EN CONCRETO). INCLUYE EL SUMINISTRO DE TODOS LOS ACCESORIOS REQUERIDOS PARA EL CORRECTO MONTAJE. (SUMINISTRO E INSTALACIÓN).</v>
          </cell>
          <cell r="C225" t="str">
            <v>Insumo</v>
          </cell>
          <cell r="D225" t="str">
            <v>m2</v>
          </cell>
          <cell r="E225">
            <v>648979</v>
          </cell>
          <cell r="F225">
            <v>545360.28961316776</v>
          </cell>
          <cell r="G225">
            <v>0.19</v>
          </cell>
          <cell r="H225" t="str">
            <v>X</v>
          </cell>
          <cell r="K225" t="str">
            <v>X</v>
          </cell>
          <cell r="L225" t="str">
            <v>no aplica</v>
          </cell>
          <cell r="M225" t="str">
            <v>no aplica</v>
          </cell>
          <cell r="N225">
            <v>41608</v>
          </cell>
        </row>
        <row r="226">
          <cell r="A226" t="str">
            <v>E58</v>
          </cell>
          <cell r="B226" t="str">
            <v>PUERTA METALICA LÁMINA COLD ROLLED CAL. 18 TIPO PANEL CON MARCO MONTANTE EN VIDRIO 4 MM. ( INCLUYE ANTICORROSIVO + PINTURA ELECTROSTATICA + MARCO COLD ROLLED CAL. 18 CARGADOS EN CONCRETO). INCLUYE EL SUMINISTRO DE TODOS LOS ACCESORIOS REQUERIDOS PARA EL CORRECTO MONTAJE. (SUMINISTRO E INSTALACIÓN).</v>
          </cell>
          <cell r="C226" t="str">
            <v>Insumo</v>
          </cell>
          <cell r="D226" t="str">
            <v>m2</v>
          </cell>
          <cell r="E226">
            <v>615505</v>
          </cell>
          <cell r="F226">
            <v>517230.99954649893</v>
          </cell>
          <cell r="G226">
            <v>0.19</v>
          </cell>
          <cell r="H226" t="str">
            <v>X</v>
          </cell>
          <cell r="K226" t="str">
            <v>X</v>
          </cell>
          <cell r="L226" t="str">
            <v>no aplica</v>
          </cell>
          <cell r="M226" t="str">
            <v>no aplica</v>
          </cell>
          <cell r="N226">
            <v>41608</v>
          </cell>
        </row>
        <row r="227">
          <cell r="A227" t="str">
            <v>E59</v>
          </cell>
          <cell r="B227" t="str">
            <v>PUERTA METALICA LÁMINA COLD ROLLED CAL. 18 TIPO PANEL CON MARCO MONTANTE EN VIDRIO 4 MM. ( INCLUYE ANTICORROSIVO + PINTURA ESMALTE + MARCO COLD ROLLED CAL. 18 CARGADOS EN CONCRETO). INCLUYE EL SUMINISTRO DE TODOS LOS ACCESORIOS REQUERIDOS PARA EL CORRECTO MONTAJE. (SUMINISTRO E INSTALACIÓN).</v>
          </cell>
          <cell r="C227" t="str">
            <v>Insumo</v>
          </cell>
          <cell r="D227" t="str">
            <v>m2</v>
          </cell>
          <cell r="E227">
            <v>605963</v>
          </cell>
          <cell r="F227">
            <v>509212.85360257234</v>
          </cell>
          <cell r="G227">
            <v>0.19</v>
          </cell>
          <cell r="H227" t="str">
            <v>X</v>
          </cell>
          <cell r="K227" t="str">
            <v>X</v>
          </cell>
          <cell r="L227" t="str">
            <v>no aplica</v>
          </cell>
          <cell r="M227" t="str">
            <v>no aplica</v>
          </cell>
          <cell r="N227">
            <v>41608</v>
          </cell>
        </row>
        <row r="228">
          <cell r="A228" t="str">
            <v>E56</v>
          </cell>
          <cell r="B228" t="str">
            <v>PUERTA METALICA LÁMINA COLD ROLLED CAL. 18 TIPO PANEL CON MARCO SENCILLO ( INCLUYE ANTICORROSIVO + PINTURA ELECTROSTATICA + MARCO COLD ROLLED CAL. 18 CARGADOS EN CONCRETO). INCLUYE EL SUMINISTRO DE TODOS LOS ACCESORIOS REQUERIDOS PARA EL CORRECTO MONTAJE. (SUMINISTRO E INSTALACIÓN).</v>
          </cell>
          <cell r="C228" t="str">
            <v>Insumo</v>
          </cell>
          <cell r="D228" t="str">
            <v>m2</v>
          </cell>
          <cell r="E228">
            <v>615505</v>
          </cell>
          <cell r="F228">
            <v>517230.99954649893</v>
          </cell>
          <cell r="G228">
            <v>0.19</v>
          </cell>
          <cell r="H228" t="str">
            <v>X</v>
          </cell>
          <cell r="K228" t="str">
            <v>X</v>
          </cell>
          <cell r="L228" t="str">
            <v>no aplica</v>
          </cell>
          <cell r="M228" t="str">
            <v>no aplica</v>
          </cell>
          <cell r="N228">
            <v>41608</v>
          </cell>
        </row>
        <row r="229">
          <cell r="A229" t="str">
            <v>E57</v>
          </cell>
          <cell r="B229" t="str">
            <v>PUERTA METALICA LÁMINA COLD ROLLED CAL. 18 TIPO PANEL CON MARCO SENCILLO ( INCLUYE ANTICORROSIVO + PINTURA ESMALTE + MARCO COLD ROLLED CAL. 18 CARGADOS EN CONCRETO). INCLUYE EL SUMINISTRO DE TODOS LOS ACCESORIOS REQUERIDOS PARA EL CORRECTO MONTAJE. (SUMINISTRO E INSTALACIÓN).</v>
          </cell>
          <cell r="C229" t="str">
            <v>Insumo</v>
          </cell>
          <cell r="D229" t="str">
            <v>m2</v>
          </cell>
          <cell r="E229">
            <v>605963</v>
          </cell>
          <cell r="F229">
            <v>509212.85360257234</v>
          </cell>
          <cell r="G229">
            <v>0.19</v>
          </cell>
          <cell r="H229" t="str">
            <v>X</v>
          </cell>
          <cell r="K229" t="str">
            <v>X</v>
          </cell>
          <cell r="L229" t="str">
            <v>no aplica</v>
          </cell>
          <cell r="M229" t="str">
            <v>no aplica</v>
          </cell>
          <cell r="N229">
            <v>41608</v>
          </cell>
        </row>
        <row r="230">
          <cell r="A230" t="str">
            <v>E66</v>
          </cell>
          <cell r="B230" t="str">
            <v>PUERTA METALICA LÁMINA COLD ROLLED CAL. 18 TIPO REJILLA CON MARCO MONTANTE EN REJILLA ( INCLUYE ANTICORROSIVO + PINTURA ELECTROSTATICA + MARCO COLD ROLLED CAL. 18 CARGADOS EN CONCRETO). INCLUYE EL SUMINISTRO DE TODOS LOS ACCESORIOS REQUERIDOS PARA EL CORRECTO MONTAJE. (SUMINISTRO E INSTALACIÓN).</v>
          </cell>
          <cell r="C230" t="str">
            <v>Insumo</v>
          </cell>
          <cell r="D230" t="str">
            <v>m2</v>
          </cell>
          <cell r="E230">
            <v>701972</v>
          </cell>
          <cell r="F230">
            <v>589892.85061348323</v>
          </cell>
          <cell r="G230">
            <v>0.19</v>
          </cell>
          <cell r="H230" t="str">
            <v>X</v>
          </cell>
          <cell r="K230" t="str">
            <v>X</v>
          </cell>
          <cell r="L230" t="str">
            <v>no aplica</v>
          </cell>
          <cell r="M230" t="str">
            <v>no aplica</v>
          </cell>
          <cell r="N230">
            <v>41608</v>
          </cell>
        </row>
        <row r="231">
          <cell r="A231" t="str">
            <v>E67</v>
          </cell>
          <cell r="B231" t="str">
            <v>PUERTA METALICA LÁMINA COLD ROLLED CAL. 18 TIPO REJILLA CON MARCO MONTANTE EN REJILLA. ( INCLUYE ANTICORROSIVO + PINTURA ESMALTE + MARCO COLD ROLLED CAL. 18 CARGADOS EN CONCRETO). INCLUYE EL SUMINISTRO DE TODOS LOS ACCESORIOS REQUERIDOS PARA EL CORRECTO MONTAJE. (SUMINISTRO E INSTALACIÓN).</v>
          </cell>
          <cell r="C231" t="str">
            <v>Insumo</v>
          </cell>
          <cell r="D231" t="str">
            <v>m2</v>
          </cell>
          <cell r="E231">
            <v>692431</v>
          </cell>
          <cell r="F231">
            <v>581874.70466955646</v>
          </cell>
          <cell r="G231">
            <v>0.19</v>
          </cell>
          <cell r="H231" t="str">
            <v>X</v>
          </cell>
          <cell r="K231" t="str">
            <v>X</v>
          </cell>
          <cell r="L231" t="str">
            <v>no aplica</v>
          </cell>
          <cell r="M231" t="str">
            <v>no aplica</v>
          </cell>
          <cell r="N231">
            <v>41608</v>
          </cell>
        </row>
        <row r="232">
          <cell r="A232" t="str">
            <v>E67A</v>
          </cell>
          <cell r="B232" t="str">
            <v>PUERTA POLVORIN METALICA LÁMINA COLD ROLLED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32" t="str">
            <v>Insumo</v>
          </cell>
          <cell r="D232" t="str">
            <v>und</v>
          </cell>
          <cell r="E232">
            <v>9862201</v>
          </cell>
          <cell r="F232">
            <v>8287563.9566022661</v>
          </cell>
          <cell r="G232">
            <v>0.19</v>
          </cell>
          <cell r="H232" t="str">
            <v>X</v>
          </cell>
          <cell r="K232" t="str">
            <v>X</v>
          </cell>
          <cell r="L232" t="str">
            <v>no aplica</v>
          </cell>
          <cell r="M232" t="str">
            <v>no aplica</v>
          </cell>
          <cell r="N232">
            <v>41608</v>
          </cell>
        </row>
        <row r="233">
          <cell r="A233" t="str">
            <v>E67B</v>
          </cell>
          <cell r="B233" t="str">
            <v>PUERTA EN ALUMINIO ANODIZADO MATE NATURAL. VIDRIO LAMINADO 4+4 CON PELICULA SAND BLASTING, SEGUN PLANOS. SEGÚN DETALLE  INCLUYEN EL SUMINISTRO DE TODOS LOS ACCESORIOS REQUERIDOS PARA EL CORRECTO MONTAJE</v>
          </cell>
          <cell r="C233" t="str">
            <v>Insumo</v>
          </cell>
          <cell r="D233" t="str">
            <v>m2</v>
          </cell>
          <cell r="E233">
            <v>866579</v>
          </cell>
          <cell r="F233">
            <v>728217.9853788648</v>
          </cell>
          <cell r="G233">
            <v>0.19</v>
          </cell>
          <cell r="H233" t="str">
            <v>X</v>
          </cell>
          <cell r="K233" t="str">
            <v>X</v>
          </cell>
          <cell r="L233" t="str">
            <v>no aplica</v>
          </cell>
          <cell r="M233" t="str">
            <v>no aplica</v>
          </cell>
          <cell r="N233">
            <v>41608</v>
          </cell>
        </row>
        <row r="234">
          <cell r="A234" t="str">
            <v>E64</v>
          </cell>
          <cell r="B234" t="str">
            <v>PUERTA METALICA LÁMINA COLD ROLLED CAL. 18 TIPO REJILLA CON MARCO MONTANTE EN VIDRIO 4 MM. ( INCLUYE ANTICORROSIVO + PINTURA ELECTROSTATICA + MARCO COLD ROLLED CAL. 18 CARGADOS EN CONCRETO). INCLUYE EL SUMINISTRO DE TODOS LOS ACCESORIOS REQUERIDOS PARA EL CORRECTO MONTAJE. (SUMINISTRO E INSTALACIÓN).</v>
          </cell>
          <cell r="C234" t="str">
            <v>Insumo</v>
          </cell>
          <cell r="D234" t="str">
            <v>m2</v>
          </cell>
          <cell r="E234">
            <v>658957</v>
          </cell>
          <cell r="F234">
            <v>553745.41460288747</v>
          </cell>
          <cell r="G234">
            <v>0.19</v>
          </cell>
          <cell r="H234" t="str">
            <v>X</v>
          </cell>
          <cell r="K234" t="str">
            <v>X</v>
          </cell>
          <cell r="L234" t="str">
            <v>no aplica</v>
          </cell>
          <cell r="M234" t="str">
            <v>no aplica</v>
          </cell>
          <cell r="N234">
            <v>41608</v>
          </cell>
        </row>
        <row r="235">
          <cell r="A235" t="str">
            <v>E65</v>
          </cell>
          <cell r="B235" t="str">
            <v>PUERTA METALICA LÁMINA COLD ROLLED CAL. 18 TIPO REJILLA CON MARCO MONTANTE EN VIDRIO 4 MM. ( INCLUYE ANTICORROSIVO + PINTURA ESMALTE + MARCO COLD ROLLED CAL. 18 CARGADOS EN CONCRETO). INCLUYE EL SUMINISTRO DE TODOS LOS ACCESORIOS REQUERIDOS PARA EL CORRECTO MONTAJE. (SUMINISTRO E INSTALACIÓN).</v>
          </cell>
          <cell r="C235" t="str">
            <v>Insumo</v>
          </cell>
          <cell r="D235" t="str">
            <v>m2</v>
          </cell>
          <cell r="E235">
            <v>649413</v>
          </cell>
          <cell r="F235">
            <v>545725.53762572596</v>
          </cell>
          <cell r="G235">
            <v>0.19</v>
          </cell>
          <cell r="H235" t="str">
            <v>X</v>
          </cell>
          <cell r="K235" t="str">
            <v>X</v>
          </cell>
          <cell r="L235" t="str">
            <v>no aplica</v>
          </cell>
          <cell r="M235" t="str">
            <v>no aplica</v>
          </cell>
          <cell r="N235">
            <v>41608</v>
          </cell>
        </row>
        <row r="236">
          <cell r="A236" t="str">
            <v>E62</v>
          </cell>
          <cell r="B236" t="str">
            <v>PUERTA METALICA LÁMINA COLD ROLLED CAL. 18 TIPO REJILLA CON MARCO SENCILLO ( INCLUYE ANTICORROSIVO + PINTURA ELECTROSTATICA + MARCO COLD ROLLED CAL. 18 CARGADOS EN CONCRETO). INCLUYE EL SUMINISTRO DE TODOS LOS ACCESORIOS REQUERIDOS PARA EL CORRECTO MONTAJE. (SUMINISTRO E INSTALACIÓN).</v>
          </cell>
          <cell r="C236" t="str">
            <v>Insumo</v>
          </cell>
          <cell r="D236" t="str">
            <v>m2</v>
          </cell>
          <cell r="E236">
            <v>658957</v>
          </cell>
          <cell r="F236">
            <v>553745.41460288747</v>
          </cell>
          <cell r="G236">
            <v>0.19</v>
          </cell>
          <cell r="H236" t="str">
            <v>X</v>
          </cell>
          <cell r="K236" t="str">
            <v>X</v>
          </cell>
          <cell r="L236" t="str">
            <v>no aplica</v>
          </cell>
          <cell r="M236" t="str">
            <v>no aplica</v>
          </cell>
          <cell r="N236">
            <v>41608</v>
          </cell>
        </row>
        <row r="237">
          <cell r="A237" t="str">
            <v>E63</v>
          </cell>
          <cell r="B237" t="str">
            <v>PUERTA METALICA LÁMINA COLD ROLLED CAL. 18 TIPO REJILLA CON MARCO SENCILLO ( INCLUYE ANTICORROSIVO + PINTURA ESMALTE + MARCO COLD ROLLED CAL. 18 CARGADOS EN CONCRETO). INCLUYE EL SUMINISTRO DE TODOS LOS ACCESORIOS REQUERIDOS PARA EL CORRECTO MONTAJE. (SUMINISTRO E INSTALACIÓN).</v>
          </cell>
          <cell r="C237" t="str">
            <v>Insumo</v>
          </cell>
          <cell r="D237" t="str">
            <v>m2</v>
          </cell>
          <cell r="E237">
            <v>649413</v>
          </cell>
          <cell r="F237">
            <v>545725.53762572596</v>
          </cell>
          <cell r="G237">
            <v>0.19</v>
          </cell>
          <cell r="H237" t="str">
            <v>X</v>
          </cell>
          <cell r="K237" t="str">
            <v>X</v>
          </cell>
          <cell r="L237" t="str">
            <v>no aplica</v>
          </cell>
          <cell r="M237" t="str">
            <v>no aplica</v>
          </cell>
          <cell r="N237">
            <v>41608</v>
          </cell>
        </row>
        <row r="238">
          <cell r="A238" t="str">
            <v>E13</v>
          </cell>
          <cell r="B238" t="str">
            <v>PUERTA METALICA TIPO CORTINA LÁMINA COLD ROLLED CAL. 18 (INCLUYE ANTICORROSIVO + PINTURA ELECTROSTATICA+ MARCO COLD ROLLED CAL. 18 CARGADOS EN CONCRETO). INCLUYE EL SUMINISTRO DE TODOS LOS ACCESORIOS REQUERIDOS PARA EL CORRECTO MONTAJE. (SUMINISTRO E INSTALACIÓN).</v>
          </cell>
          <cell r="C238" t="str">
            <v>Insumo</v>
          </cell>
          <cell r="D238" t="str">
            <v>m2</v>
          </cell>
          <cell r="E238">
            <v>577460</v>
          </cell>
          <cell r="F238">
            <v>485260.54673164926</v>
          </cell>
          <cell r="G238">
            <v>0.19</v>
          </cell>
          <cell r="H238" t="str">
            <v>X</v>
          </cell>
          <cell r="K238" t="str">
            <v>X</v>
          </cell>
          <cell r="L238" t="str">
            <v>no aplica</v>
          </cell>
          <cell r="M238" t="str">
            <v>no aplica</v>
          </cell>
          <cell r="N238">
            <v>41608</v>
          </cell>
        </row>
        <row r="239">
          <cell r="A239" t="str">
            <v>E12</v>
          </cell>
          <cell r="B239" t="str">
            <v>PUERTA METALICA VAIVEN LÁMINA COLD ROLLED CAL.18 PIVOTE (INCLUYE PINTURA ELECTROSTATICA, ANTICORROSIVO Y MARCO COLD ROLLED CAL. 18 CARGADO EN CONCRETO) INCLUYE EL SUMINISTRO DE TODOS LOS ACCESORIOS REQUERIDOS PARA EL CORRECTO MONTAJE. (SUMINISTRO E INSTALACIÓN).</v>
          </cell>
          <cell r="C239" t="str">
            <v>Insumo</v>
          </cell>
          <cell r="D239" t="str">
            <v>m2</v>
          </cell>
          <cell r="E239">
            <v>577460</v>
          </cell>
          <cell r="F239">
            <v>485260.54673164926</v>
          </cell>
          <cell r="G239">
            <v>0.19</v>
          </cell>
          <cell r="H239" t="str">
            <v>X</v>
          </cell>
          <cell r="K239" t="str">
            <v>X</v>
          </cell>
          <cell r="L239" t="str">
            <v>no aplica</v>
          </cell>
          <cell r="M239" t="str">
            <v>no aplica</v>
          </cell>
          <cell r="N239">
            <v>41608</v>
          </cell>
        </row>
        <row r="240">
          <cell r="A240" t="str">
            <v>E14</v>
          </cell>
          <cell r="B240" t="str">
            <v>REJILLA CUNETA METALICA (A = 0.50 M) MARCO CONTRAMARCO EN ANGULO DE 1 1/2 X 3/16 CELOSIAS EN PLATINA DE 1/4 X 3/16 ACERO A36 CON ANTICORROSIVO Y PINTURA NEGRO MATE.</v>
          </cell>
          <cell r="C240" t="str">
            <v>Insumo</v>
          </cell>
          <cell r="D240" t="str">
            <v>m</v>
          </cell>
          <cell r="E240">
            <v>280931</v>
          </cell>
          <cell r="F240">
            <v>236076.58153859951</v>
          </cell>
          <cell r="G240">
            <v>0.19</v>
          </cell>
          <cell r="H240" t="str">
            <v>X</v>
          </cell>
          <cell r="K240" t="str">
            <v>X</v>
          </cell>
          <cell r="L240" t="str">
            <v>no aplica</v>
          </cell>
          <cell r="M240" t="str">
            <v>no aplica</v>
          </cell>
          <cell r="N240">
            <v>41608</v>
          </cell>
        </row>
        <row r="241">
          <cell r="A241" t="str">
            <v>E15</v>
          </cell>
          <cell r="B241" t="str">
            <v>SOPORTE METALICO EN ANGULO PARA MESON ANCLADO A MURO CON CHAZOS EXPANSIVOS</v>
          </cell>
          <cell r="C241" t="str">
            <v>Insumo</v>
          </cell>
          <cell r="D241" t="str">
            <v>und</v>
          </cell>
          <cell r="E241">
            <v>74913</v>
          </cell>
          <cell r="F241">
            <v>62952.485652587624</v>
          </cell>
          <cell r="G241">
            <v>0.19</v>
          </cell>
          <cell r="H241" t="str">
            <v>X</v>
          </cell>
          <cell r="K241" t="str">
            <v>X</v>
          </cell>
          <cell r="L241" t="str">
            <v>aceros,mallas,tubo estructural, y catalogo de producto 2012 acesco</v>
          </cell>
          <cell r="M241" t="str">
            <v>VER ARCHIVO ANEXO</v>
          </cell>
          <cell r="N241">
            <v>41608</v>
          </cell>
        </row>
        <row r="242">
          <cell r="A242" t="str">
            <v>E16</v>
          </cell>
          <cell r="B242" t="str">
            <v>TAPA COLD ROLLED CAL.16" ANGULO 1"*1" TRAMPA GRASA</v>
          </cell>
          <cell r="C242" t="str">
            <v>Insumo</v>
          </cell>
          <cell r="D242" t="str">
            <v>und</v>
          </cell>
          <cell r="E242">
            <v>209761</v>
          </cell>
          <cell r="F242">
            <v>176269.38327377409</v>
          </cell>
          <cell r="G242">
            <v>0.19</v>
          </cell>
          <cell r="H242" t="str">
            <v>X</v>
          </cell>
          <cell r="K242" t="str">
            <v>X</v>
          </cell>
          <cell r="L242" t="str">
            <v>lamina cold rolled</v>
          </cell>
          <cell r="M242" t="str">
            <v>VER ARCHIVO ANEXO</v>
          </cell>
          <cell r="N242">
            <v>41608</v>
          </cell>
        </row>
        <row r="243">
          <cell r="A243" t="str">
            <v>E18</v>
          </cell>
          <cell r="B243" t="str">
            <v>TAPA EN LÁMINA DE ALFAJOR 6MM  0.80*0.80 M. MARCO EN ÁNGULO DE 2 X 1/8". (INCLUYE GANCHO EN ACERO Y MARCO) SEGÚN DISEÑO. SUMINISTRO E INSTALACIÓN.</v>
          </cell>
          <cell r="C243" t="str">
            <v>Insumo</v>
          </cell>
          <cell r="D243" t="str">
            <v>und</v>
          </cell>
          <cell r="E243">
            <v>333614</v>
          </cell>
          <cell r="F243">
            <v>280347.75652044918</v>
          </cell>
          <cell r="G243">
            <v>0.19</v>
          </cell>
          <cell r="H243" t="str">
            <v>X</v>
          </cell>
          <cell r="K243" t="str">
            <v>X</v>
          </cell>
          <cell r="L243" t="str">
            <v>lamina de alfajor</v>
          </cell>
          <cell r="M243" t="str">
            <v>VER ARCHIVO ANEXO</v>
          </cell>
          <cell r="N243">
            <v>41608</v>
          </cell>
        </row>
        <row r="244">
          <cell r="A244" t="str">
            <v>E19</v>
          </cell>
          <cell r="B244" t="str">
            <v>TAPA EN LÁMINA DE ALFAJOR 6MM 1.00*1.00 M. MARCO EN ÁNGULO DE 2 X 1/8". (INCLUYE GANCHO EN ACERO Y MARCO) SEGÚN DISEÑO. SUMINISTRO E INSTALACIÓN.</v>
          </cell>
          <cell r="C244" t="str">
            <v>Insumo</v>
          </cell>
          <cell r="D244" t="str">
            <v>und</v>
          </cell>
          <cell r="E244">
            <v>366616</v>
          </cell>
          <cell r="F244">
            <v>308080.63997633243</v>
          </cell>
          <cell r="G244">
            <v>0.19</v>
          </cell>
          <cell r="H244" t="str">
            <v>X</v>
          </cell>
          <cell r="K244" t="str">
            <v>X</v>
          </cell>
          <cell r="L244" t="str">
            <v>lamina de alfajor</v>
          </cell>
          <cell r="M244" t="str">
            <v>VER ARCHIVO ANEXO</v>
          </cell>
          <cell r="N244">
            <v>41608</v>
          </cell>
        </row>
        <row r="245">
          <cell r="A245" t="str">
            <v>E27</v>
          </cell>
          <cell r="B245" t="str">
            <v>TUBERIA MUEBLE RECTANGULAR 20 X 40 MM 0.90 MM ESPESOR CALIBRE 20</v>
          </cell>
          <cell r="C245" t="str">
            <v>Insumo</v>
          </cell>
          <cell r="D245" t="str">
            <v>m</v>
          </cell>
          <cell r="E245">
            <v>6647</v>
          </cell>
          <cell r="F245">
            <v>5586.0442489317302</v>
          </cell>
          <cell r="G245">
            <v>0.19</v>
          </cell>
          <cell r="H245" t="str">
            <v>X</v>
          </cell>
          <cell r="K245" t="str">
            <v>X</v>
          </cell>
          <cell r="L245" t="str">
            <v>aceros,mallas,tubo estructural</v>
          </cell>
          <cell r="M245" t="str">
            <v>VER ARCHIVO ANEXO</v>
          </cell>
          <cell r="N245">
            <v>41608</v>
          </cell>
        </row>
        <row r="246">
          <cell r="A246" t="str">
            <v>E20</v>
          </cell>
          <cell r="B246" t="str">
            <v>TUBO AGUAS NEGRAS DIAMETRO 2" CAL. 0.080</v>
          </cell>
          <cell r="C246" t="str">
            <v>Insumo</v>
          </cell>
          <cell r="D246" t="str">
            <v>m</v>
          </cell>
          <cell r="E246">
            <v>15204</v>
          </cell>
          <cell r="F246">
            <v>12776.756306589745</v>
          </cell>
          <cell r="G246">
            <v>0.19</v>
          </cell>
          <cell r="H246" t="str">
            <v>X</v>
          </cell>
          <cell r="K246" t="str">
            <v>X</v>
          </cell>
          <cell r="L246" t="str">
            <v>aceros,mallas,tubo estructural</v>
          </cell>
          <cell r="M246" t="str">
            <v>VER ARCHIVO ANEXO</v>
          </cell>
          <cell r="N246">
            <v>41608</v>
          </cell>
        </row>
        <row r="247">
          <cell r="A247" t="str">
            <v>E20A</v>
          </cell>
          <cell r="B247" t="str">
            <v>TUBO HG 2"</v>
          </cell>
          <cell r="C247" t="str">
            <v>Insumo</v>
          </cell>
          <cell r="D247" t="str">
            <v>m</v>
          </cell>
          <cell r="E247">
            <v>57678</v>
          </cell>
          <cell r="F247">
            <v>48468.930576414154</v>
          </cell>
          <cell r="G247">
            <v>0.19</v>
          </cell>
          <cell r="H247" t="str">
            <v>X</v>
          </cell>
          <cell r="K247" t="str">
            <v>X</v>
          </cell>
          <cell r="L247" t="str">
            <v>aceros,mallas,tubo estructural</v>
          </cell>
          <cell r="M247" t="str">
            <v>VER ARCHIVO ANEXO</v>
          </cell>
          <cell r="N247">
            <v>41608</v>
          </cell>
        </row>
        <row r="248">
          <cell r="A248" t="str">
            <v>E20B</v>
          </cell>
          <cell r="B248" t="str">
            <v>TUBO HG 3"</v>
          </cell>
          <cell r="C248" t="str">
            <v>Insumo</v>
          </cell>
          <cell r="D248" t="str">
            <v>m</v>
          </cell>
          <cell r="E248">
            <v>88577</v>
          </cell>
          <cell r="F248">
            <v>74434.429099493151</v>
          </cell>
          <cell r="G248">
            <v>0.19</v>
          </cell>
          <cell r="H248" t="str">
            <v>X</v>
          </cell>
          <cell r="K248" t="str">
            <v>X</v>
          </cell>
          <cell r="L248" t="str">
            <v>aceros,mallas,tubo estructural</v>
          </cell>
          <cell r="M248" t="str">
            <v>VER ARCHIVO ANEXO</v>
          </cell>
          <cell r="N248">
            <v>41608</v>
          </cell>
        </row>
        <row r="249">
          <cell r="A249" t="str">
            <v>E72</v>
          </cell>
          <cell r="B249" t="str">
            <v>ANGULO 2"* 2"*3/16"</v>
          </cell>
          <cell r="C249" t="str">
            <v>Insumo</v>
          </cell>
          <cell r="D249" t="str">
            <v>m</v>
          </cell>
          <cell r="E249">
            <v>17921</v>
          </cell>
          <cell r="F249">
            <v>15059.989143385827</v>
          </cell>
          <cell r="G249">
            <v>0.19</v>
          </cell>
          <cell r="H249" t="str">
            <v>X</v>
          </cell>
          <cell r="K249" t="str">
            <v>X</v>
          </cell>
          <cell r="L249" t="str">
            <v>aceros,mallas,tubo estructural, y catalogo de producto 2012 acesco</v>
          </cell>
          <cell r="M249" t="str">
            <v>VER ARCHIVO ANEXO</v>
          </cell>
          <cell r="N249">
            <v>41608</v>
          </cell>
        </row>
        <row r="250">
          <cell r="A250" t="str">
            <v>E72A</v>
          </cell>
          <cell r="B250" t="str">
            <v>ANGULO 1-1/2"1-1/2"*3/16"</v>
          </cell>
          <cell r="C250" t="str">
            <v>Insumo</v>
          </cell>
          <cell r="D250" t="str">
            <v>m</v>
          </cell>
          <cell r="E250">
            <v>17921</v>
          </cell>
          <cell r="F250">
            <v>15059.989143385827</v>
          </cell>
          <cell r="G250">
            <v>0.19</v>
          </cell>
          <cell r="H250" t="str">
            <v>X</v>
          </cell>
          <cell r="K250" t="str">
            <v>X</v>
          </cell>
          <cell r="L250" t="str">
            <v>aceros,mallas,tubo estructural, y catalogo de producto 2012 acesco</v>
          </cell>
          <cell r="M250" t="str">
            <v>VER ARCHIVO ANEXO</v>
          </cell>
          <cell r="N250">
            <v>41608</v>
          </cell>
        </row>
        <row r="251">
          <cell r="A251" t="str">
            <v>E76</v>
          </cell>
          <cell r="B251" t="str">
            <v>PLATINA 2"*3/16*</v>
          </cell>
          <cell r="C251" t="str">
            <v>Insumo</v>
          </cell>
          <cell r="D251" t="str">
            <v>m</v>
          </cell>
          <cell r="E251">
            <v>6592</v>
          </cell>
          <cell r="F251">
            <v>5539.3063515901868</v>
          </cell>
          <cell r="G251">
            <v>0.19</v>
          </cell>
          <cell r="H251" t="str">
            <v>X</v>
          </cell>
          <cell r="K251" t="str">
            <v>X</v>
          </cell>
          <cell r="L251" t="str">
            <v>aceros,mallas,tubo estructural, y catalogo de producto 2012 acesco</v>
          </cell>
          <cell r="M251" t="str">
            <v>VER ARCHIVO ANEXO</v>
          </cell>
          <cell r="N251">
            <v>41608</v>
          </cell>
        </row>
        <row r="252">
          <cell r="A252" t="str">
            <v>E77</v>
          </cell>
          <cell r="B252" t="str">
            <v xml:space="preserve">MALLA GALVANIZADA 12-2" </v>
          </cell>
          <cell r="C252" t="str">
            <v>Insumo</v>
          </cell>
          <cell r="D252" t="str">
            <v>m2</v>
          </cell>
          <cell r="E252">
            <v>26779</v>
          </cell>
          <cell r="F252">
            <v>22503.432053335138</v>
          </cell>
          <cell r="G252">
            <v>0.19</v>
          </cell>
          <cell r="H252" t="str">
            <v>X</v>
          </cell>
          <cell r="K252" t="str">
            <v>X</v>
          </cell>
          <cell r="L252" t="str">
            <v>aceros,mallas,tubo estructural, y catalogo de producto 2012 acesco</v>
          </cell>
          <cell r="M252" t="str">
            <v>VER ARCHIVO ANEXO</v>
          </cell>
          <cell r="N252">
            <v>41608</v>
          </cell>
        </row>
        <row r="253">
          <cell r="A253" t="str">
            <v>E78</v>
          </cell>
          <cell r="B253" t="str">
            <v>ALAMBRE GALVANIZADO CAL 12</v>
          </cell>
          <cell r="C253" t="str">
            <v>Insumo</v>
          </cell>
          <cell r="D253" t="str">
            <v>kg</v>
          </cell>
          <cell r="E253">
            <v>6180</v>
          </cell>
          <cell r="F253">
            <v>5193.0997046158009</v>
          </cell>
          <cell r="G253">
            <v>0.19</v>
          </cell>
          <cell r="H253" t="str">
            <v>X</v>
          </cell>
          <cell r="K253" t="str">
            <v>X</v>
          </cell>
          <cell r="L253" t="str">
            <v>alambre negro recocido</v>
          </cell>
          <cell r="M253" t="str">
            <v>VER ARCHIVO ANEXO</v>
          </cell>
          <cell r="N253">
            <v>41608</v>
          </cell>
        </row>
        <row r="254">
          <cell r="A254" t="str">
            <v>E79</v>
          </cell>
          <cell r="B254" t="str">
            <v>PLATINA 50X50 DE 1/16 "</v>
          </cell>
          <cell r="C254" t="str">
            <v>Insumo</v>
          </cell>
          <cell r="D254" t="str">
            <v>und</v>
          </cell>
          <cell r="E254">
            <v>62152</v>
          </cell>
          <cell r="F254">
            <v>52228.734762556</v>
          </cell>
          <cell r="G254">
            <v>0.19</v>
          </cell>
          <cell r="H254" t="str">
            <v>X</v>
          </cell>
          <cell r="K254" t="str">
            <v>X</v>
          </cell>
          <cell r="L254" t="str">
            <v>aceros,mallas,tubo estructural, y catalogo de producto 2012 acesco</v>
          </cell>
          <cell r="M254" t="str">
            <v>VER ARCHIVO ANEXO</v>
          </cell>
          <cell r="N254">
            <v>41608</v>
          </cell>
        </row>
        <row r="255">
          <cell r="A255" t="str">
            <v>E80</v>
          </cell>
          <cell r="B255" t="str">
            <v>PLATINA 80X80 DE 1/16 "</v>
          </cell>
          <cell r="C255" t="str">
            <v>Insumo</v>
          </cell>
          <cell r="D255" t="str">
            <v>und</v>
          </cell>
          <cell r="E255">
            <v>85238</v>
          </cell>
          <cell r="F255">
            <v>71628.424225765761</v>
          </cell>
          <cell r="G255">
            <v>0.19</v>
          </cell>
          <cell r="H255" t="str">
            <v>X</v>
          </cell>
          <cell r="K255" t="str">
            <v>X</v>
          </cell>
          <cell r="L255" t="str">
            <v>aceros,mallas,tubo estructural, y catalogo de producto 2012 acesco</v>
          </cell>
          <cell r="M255" t="str">
            <v>VER ARCHIVO ANEXO</v>
          </cell>
          <cell r="N255">
            <v>41608</v>
          </cell>
        </row>
        <row r="256">
          <cell r="A256" t="str">
            <v>E81</v>
          </cell>
          <cell r="B256" t="str">
            <v xml:space="preserve">RIEL LAMINA COLD ROLLED CAL 16. </v>
          </cell>
          <cell r="C256" t="str">
            <v>Insumo</v>
          </cell>
          <cell r="D256" t="str">
            <v>m</v>
          </cell>
          <cell r="E256">
            <v>29300</v>
          </cell>
          <cell r="F256">
            <v>24622.216732818386</v>
          </cell>
          <cell r="G256">
            <v>0.19</v>
          </cell>
          <cell r="H256" t="str">
            <v>X</v>
          </cell>
          <cell r="K256" t="str">
            <v>X</v>
          </cell>
          <cell r="L256" t="str">
            <v>lamina cold rolled</v>
          </cell>
          <cell r="M256" t="str">
            <v>VER ARCHIVO ANEXO</v>
          </cell>
          <cell r="N256">
            <v>41608</v>
          </cell>
        </row>
        <row r="257">
          <cell r="A257" t="str">
            <v>E82</v>
          </cell>
          <cell r="B257" t="str">
            <v xml:space="preserve">TUBULAR 15*8 CAL 16 </v>
          </cell>
          <cell r="C257" t="str">
            <v>Insumo</v>
          </cell>
          <cell r="D257" t="str">
            <v>m</v>
          </cell>
          <cell r="E257">
            <v>21841</v>
          </cell>
          <cell r="F257">
            <v>18354.145389347112</v>
          </cell>
          <cell r="G257">
            <v>0.19</v>
          </cell>
          <cell r="H257" t="str">
            <v>X</v>
          </cell>
          <cell r="K257" t="str">
            <v>X</v>
          </cell>
          <cell r="L257" t="str">
            <v>aceros,mallas,tubo estructural, y catalogo de producto 2012 acesco</v>
          </cell>
          <cell r="M257" t="str">
            <v>VER ARCHIVO ANEXO</v>
          </cell>
          <cell r="N257">
            <v>41608</v>
          </cell>
        </row>
        <row r="258">
          <cell r="A258" t="str">
            <v>E83</v>
          </cell>
          <cell r="B258" t="str">
            <v>PERFIL ESTRUCTURAL EN U 160*60</v>
          </cell>
          <cell r="C258" t="str">
            <v>Insumo</v>
          </cell>
          <cell r="D258" t="str">
            <v>m</v>
          </cell>
          <cell r="E258">
            <v>36461</v>
          </cell>
          <cell r="F258">
            <v>30639.288257233235</v>
          </cell>
          <cell r="G258">
            <v>0.19</v>
          </cell>
          <cell r="H258" t="str">
            <v>X</v>
          </cell>
          <cell r="K258" t="str">
            <v>X</v>
          </cell>
          <cell r="L258" t="str">
            <v>aceros,mallas,tubo estructural, y catalogo de producto 2012 acesco</v>
          </cell>
          <cell r="M258" t="str">
            <v>VER ARCHIVO ANEXO</v>
          </cell>
          <cell r="N258">
            <v>41608</v>
          </cell>
        </row>
        <row r="259">
          <cell r="A259" t="str">
            <v>E84</v>
          </cell>
          <cell r="B259" t="str">
            <v xml:space="preserve">LAMINA COLD ROLLED CAL 16. </v>
          </cell>
          <cell r="C259" t="str">
            <v>Insumo</v>
          </cell>
          <cell r="D259" t="str">
            <v>m2</v>
          </cell>
          <cell r="E259">
            <v>48196</v>
          </cell>
          <cell r="F259">
            <v>40500.984596298644</v>
          </cell>
          <cell r="G259">
            <v>0.19</v>
          </cell>
          <cell r="H259" t="str">
            <v>X</v>
          </cell>
          <cell r="K259" t="str">
            <v>X</v>
          </cell>
          <cell r="L259" t="str">
            <v>lamina cold rolled</v>
          </cell>
          <cell r="M259" t="str">
            <v>VER ARCHIVO ANEXO</v>
          </cell>
          <cell r="N259">
            <v>41608</v>
          </cell>
        </row>
        <row r="260">
          <cell r="A260" t="str">
            <v>E85</v>
          </cell>
          <cell r="B260" t="str">
            <v xml:space="preserve">LAMINA COLD ROLLED CAL 18. </v>
          </cell>
          <cell r="C260" t="str">
            <v>Insumo</v>
          </cell>
          <cell r="D260" t="str">
            <v>m2</v>
          </cell>
          <cell r="E260">
            <v>63928</v>
          </cell>
          <cell r="F260">
            <v>53720.885411015588</v>
          </cell>
          <cell r="G260">
            <v>0.19</v>
          </cell>
          <cell r="H260" t="str">
            <v>X</v>
          </cell>
          <cell r="K260" t="str">
            <v>X</v>
          </cell>
          <cell r="L260" t="str">
            <v>lamina cold rolled</v>
          </cell>
          <cell r="M260" t="str">
            <v>VER ARCHIVO ANEXO</v>
          </cell>
          <cell r="N260">
            <v>41608</v>
          </cell>
        </row>
        <row r="261">
          <cell r="A261" t="str">
            <v>E86</v>
          </cell>
          <cell r="B261" t="str">
            <v>CERROJO DOBLE LLAVE REF 148582</v>
          </cell>
          <cell r="C261" t="str">
            <v>Insumo</v>
          </cell>
          <cell r="D261" t="str">
            <v>und</v>
          </cell>
          <cell r="E261">
            <v>136540</v>
          </cell>
          <cell r="F261">
            <v>114739.80694025128</v>
          </cell>
          <cell r="G261">
            <v>0.19</v>
          </cell>
          <cell r="H261" t="str">
            <v>X</v>
          </cell>
          <cell r="K261" t="str">
            <v>X</v>
          </cell>
          <cell r="L261" t="str">
            <v>herrajes</v>
          </cell>
          <cell r="M261" t="str">
            <v>VER ARCHIVO ANEXO</v>
          </cell>
          <cell r="N261">
            <v>41608</v>
          </cell>
        </row>
        <row r="262">
          <cell r="A262" t="str">
            <v>E87</v>
          </cell>
          <cell r="B262" t="str">
            <v>RODACHINAS ACERO</v>
          </cell>
          <cell r="C262" t="str">
            <v>Insumo</v>
          </cell>
          <cell r="D262" t="str">
            <v>und</v>
          </cell>
          <cell r="E262">
            <v>23440</v>
          </cell>
          <cell r="F262">
            <v>19697.427179607737</v>
          </cell>
          <cell r="G262">
            <v>0.19</v>
          </cell>
          <cell r="H262" t="str">
            <v>X</v>
          </cell>
          <cell r="K262" t="str">
            <v>X</v>
          </cell>
          <cell r="L262" t="str">
            <v>rodachinas</v>
          </cell>
          <cell r="M262" t="str">
            <v>VER ARCHIVO ANEXO</v>
          </cell>
          <cell r="N262">
            <v>41608</v>
          </cell>
        </row>
        <row r="263">
          <cell r="A263" t="str">
            <v>E88</v>
          </cell>
          <cell r="B263" t="str">
            <v>PLATINA  25 x 25 CM X 1"</v>
          </cell>
          <cell r="C263" t="str">
            <v>Insumo</v>
          </cell>
          <cell r="D263" t="str">
            <v>und</v>
          </cell>
          <cell r="E263">
            <v>123596</v>
          </cell>
          <cell r="F263">
            <v>103861.99409231605</v>
          </cell>
          <cell r="G263">
            <v>0.19</v>
          </cell>
          <cell r="H263" t="str">
            <v>X</v>
          </cell>
          <cell r="K263" t="str">
            <v>X</v>
          </cell>
          <cell r="L263" t="str">
            <v>aceros,mallas,tubo estructural, y catalogo de producto 2012 acesco</v>
          </cell>
          <cell r="M263" t="str">
            <v>VER ARCHIVO ANEXO</v>
          </cell>
          <cell r="N263">
            <v>41608</v>
          </cell>
        </row>
        <row r="264">
          <cell r="A264" t="str">
            <v>E89</v>
          </cell>
          <cell r="B264" t="str">
            <v>BOLARDO LISO HF</v>
          </cell>
          <cell r="C264" t="str">
            <v>Insumo</v>
          </cell>
          <cell r="D264" t="str">
            <v>und</v>
          </cell>
          <cell r="E264">
            <v>399554</v>
          </cell>
          <cell r="F264">
            <v>335759.86140193464</v>
          </cell>
          <cell r="G264">
            <v>0.19</v>
          </cell>
          <cell r="H264" t="str">
            <v>X</v>
          </cell>
          <cell r="I264" t="str">
            <v>X</v>
          </cell>
          <cell r="J264" t="str">
            <v>X</v>
          </cell>
          <cell r="K264" t="str">
            <v>X</v>
          </cell>
          <cell r="L264" t="str">
            <v>no aplica</v>
          </cell>
          <cell r="M264" t="str">
            <v>no aplica</v>
          </cell>
          <cell r="N264">
            <v>41608</v>
          </cell>
        </row>
        <row r="265">
          <cell r="A265" t="str">
            <v>E90</v>
          </cell>
          <cell r="B265" t="str">
            <v>DEFENSA DE PROTECCIÓN VIAL TIPO INVIAS</v>
          </cell>
          <cell r="C265" t="str">
            <v>Insumo</v>
          </cell>
          <cell r="D265" t="str">
            <v>ml</v>
          </cell>
          <cell r="E265">
            <v>329589</v>
          </cell>
          <cell r="F265">
            <v>276965.3175795094</v>
          </cell>
          <cell r="G265">
            <v>0.19</v>
          </cell>
          <cell r="H265" t="str">
            <v>X</v>
          </cell>
          <cell r="I265" t="str">
            <v>X</v>
          </cell>
          <cell r="J265" t="str">
            <v>X</v>
          </cell>
          <cell r="K265" t="str">
            <v>X</v>
          </cell>
          <cell r="L265" t="str">
            <v>no aplica</v>
          </cell>
          <cell r="M265" t="str">
            <v>no aplica</v>
          </cell>
          <cell r="N265">
            <v>41608</v>
          </cell>
        </row>
        <row r="266">
          <cell r="A266" t="str">
            <v>E91</v>
          </cell>
          <cell r="B266" t="str">
            <v>CARRETEL DE HIERRO</v>
          </cell>
          <cell r="C266" t="str">
            <v>Insumo</v>
          </cell>
          <cell r="D266" t="str">
            <v>und</v>
          </cell>
          <cell r="E266">
            <v>926968</v>
          </cell>
          <cell r="F266">
            <v>778964.95569237054</v>
          </cell>
          <cell r="G266">
            <v>0.19</v>
          </cell>
          <cell r="H266" t="str">
            <v>X</v>
          </cell>
          <cell r="I266" t="str">
            <v>X</v>
          </cell>
          <cell r="J266" t="str">
            <v>X</v>
          </cell>
          <cell r="L266" t="str">
            <v>aceros,mallas,tubo estructural, y catalogo de producto 2012 acesco</v>
          </cell>
          <cell r="M266" t="str">
            <v>VER ARCHIVO ANEXO</v>
          </cell>
        </row>
        <row r="267">
          <cell r="A267" t="str">
            <v>F</v>
          </cell>
          <cell r="B267" t="str">
            <v>CERRAJERIA</v>
          </cell>
          <cell r="E267">
            <v>0</v>
          </cell>
          <cell r="F267">
            <v>0</v>
          </cell>
          <cell r="N267">
            <v>41608</v>
          </cell>
        </row>
        <row r="268">
          <cell r="A268" t="str">
            <v>F09</v>
          </cell>
          <cell r="B268" t="str">
            <v>BARRA ANTIPANICO HORIZONTAL SOLO SALIDA - TIPO AZBE REF. B0950 O SIMILAR.</v>
          </cell>
          <cell r="C268" t="str">
            <v>Insumo</v>
          </cell>
          <cell r="D268" t="str">
            <v>und</v>
          </cell>
          <cell r="E268">
            <v>1405630</v>
          </cell>
          <cell r="F268">
            <v>1181201.6864130916</v>
          </cell>
          <cell r="G268">
            <v>0.19</v>
          </cell>
          <cell r="H268" t="str">
            <v>X</v>
          </cell>
          <cell r="K268" t="str">
            <v>X</v>
          </cell>
          <cell r="L268" t="str">
            <v>CATALOGO CERRADURA Y HERRAJES</v>
          </cell>
          <cell r="M268" t="str">
            <v>VER ARCHIVO ANEXO</v>
          </cell>
          <cell r="N268">
            <v>41608</v>
          </cell>
        </row>
        <row r="269">
          <cell r="A269" t="str">
            <v>F02</v>
          </cell>
          <cell r="B269" t="str">
            <v>CERRADURA BELL WOOD POMO MADERA - ALCOBA TIPO SCHALAGE REF. A50WS O SIMILAR. ACABADO SEGÚN DISEÑO.</v>
          </cell>
          <cell r="C269" t="str">
            <v>Insumo</v>
          </cell>
          <cell r="D269" t="str">
            <v>und</v>
          </cell>
          <cell r="E269">
            <v>51923</v>
          </cell>
          <cell r="F269">
            <v>43632.42371818197</v>
          </cell>
          <cell r="G269">
            <v>0.19</v>
          </cell>
          <cell r="H269" t="str">
            <v>X</v>
          </cell>
          <cell r="K269" t="str">
            <v>X</v>
          </cell>
          <cell r="L269" t="str">
            <v>CATALOGO CERRADURA Y HERRAJES</v>
          </cell>
          <cell r="M269" t="str">
            <v>VER ARCHIVO ANEXO</v>
          </cell>
          <cell r="N269">
            <v>41608</v>
          </cell>
        </row>
        <row r="270">
          <cell r="A270" t="str">
            <v>F01</v>
          </cell>
          <cell r="B270" t="str">
            <v>CERRADURA BELL WOOD POMO MADERA - BAÑO TIPO SCHALAGE REF. A40S O SIMILAR. ACABADO SEGÚN DISEÑO.</v>
          </cell>
          <cell r="C270" t="str">
            <v>Insumo</v>
          </cell>
          <cell r="D270" t="str">
            <v>und</v>
          </cell>
          <cell r="E270">
            <v>51923</v>
          </cell>
          <cell r="F270">
            <v>43632.42371818197</v>
          </cell>
          <cell r="G270">
            <v>0.19</v>
          </cell>
          <cell r="H270" t="str">
            <v>X</v>
          </cell>
          <cell r="K270" t="str">
            <v>X</v>
          </cell>
          <cell r="L270" t="str">
            <v>CATALOGO CERRADURA Y HERRAJES</v>
          </cell>
          <cell r="M270" t="str">
            <v>VER ARCHIVO ANEXO</v>
          </cell>
          <cell r="N270">
            <v>41608</v>
          </cell>
        </row>
        <row r="271">
          <cell r="A271" t="str">
            <v>F03</v>
          </cell>
          <cell r="B271" t="str">
            <v>CERRADURA BELL WOOD POMO MADERA - ENTRADA TIPO SCHALAGE REF. A80PD O SIMILAR. ACABADO SEGÚN DISEÑO.</v>
          </cell>
          <cell r="C271" t="str">
            <v>Insumo</v>
          </cell>
          <cell r="D271" t="str">
            <v>und</v>
          </cell>
          <cell r="E271">
            <v>80164</v>
          </cell>
          <cell r="F271">
            <v>67364.889368276185</v>
          </cell>
          <cell r="G271">
            <v>0.19</v>
          </cell>
          <cell r="H271" t="str">
            <v>X</v>
          </cell>
          <cell r="K271" t="str">
            <v>X</v>
          </cell>
          <cell r="L271" t="str">
            <v>CATALOGO CERRADURA Y HERRAJES</v>
          </cell>
          <cell r="M271" t="str">
            <v>VER ARCHIVO ANEXO</v>
          </cell>
          <cell r="N271">
            <v>41608</v>
          </cell>
        </row>
        <row r="272">
          <cell r="A272" t="str">
            <v>F07</v>
          </cell>
          <cell r="B272" t="str">
            <v>CERRADURA CERROJO DOBLE LLAVE - TIPO SCHALAGE REF. B362PX O SIMILAR. ACABADO SEGÚN DISEÑO.</v>
          </cell>
          <cell r="C272" t="str">
            <v>Insumo</v>
          </cell>
          <cell r="D272" t="str">
            <v>und</v>
          </cell>
          <cell r="E272">
            <v>137303</v>
          </cell>
          <cell r="F272">
            <v>115380.28923715388</v>
          </cell>
          <cell r="G272">
            <v>0.19</v>
          </cell>
          <cell r="H272" t="str">
            <v>X</v>
          </cell>
          <cell r="K272" t="str">
            <v>X</v>
          </cell>
          <cell r="L272" t="str">
            <v>CATALOGO CERRADURA Y HERRAJES</v>
          </cell>
          <cell r="M272" t="str">
            <v>VER ARCHIVO ANEXO</v>
          </cell>
          <cell r="N272">
            <v>41608</v>
          </cell>
        </row>
        <row r="273">
          <cell r="A273" t="str">
            <v>F08</v>
          </cell>
          <cell r="B273" t="str">
            <v>CERRADURA CERROJO LLAVE VOLTEADOR - TIPO SCHALAGE REF. B360PX O SIMILAR. ACABADO SEGÚN DISEÑO.</v>
          </cell>
          <cell r="C273" t="str">
            <v>Insumo</v>
          </cell>
          <cell r="D273" t="str">
            <v>und</v>
          </cell>
          <cell r="E273">
            <v>137303</v>
          </cell>
          <cell r="F273">
            <v>115380.28923715388</v>
          </cell>
          <cell r="G273">
            <v>0.19</v>
          </cell>
          <cell r="H273" t="str">
            <v>X</v>
          </cell>
          <cell r="K273" t="str">
            <v>X</v>
          </cell>
          <cell r="L273" t="str">
            <v>CATALOGO CERRADURA Y HERRAJES</v>
          </cell>
          <cell r="M273" t="str">
            <v>VER ARCHIVO ANEXO</v>
          </cell>
          <cell r="N273">
            <v>41608</v>
          </cell>
        </row>
        <row r="274">
          <cell r="A274" t="str">
            <v>F05</v>
          </cell>
          <cell r="B274" t="str">
            <v>CERRADURA ORBIT POMO METALICO - ALCOBA TIPO SCHALAGE REF. A50PD O SIMILAR. ACABADO SEGÚN DISEÑO.</v>
          </cell>
          <cell r="C274" t="str">
            <v>Insumo</v>
          </cell>
          <cell r="D274" t="str">
            <v>und</v>
          </cell>
          <cell r="E274">
            <v>150772</v>
          </cell>
          <cell r="F274">
            <v>126699.51555998146</v>
          </cell>
          <cell r="G274">
            <v>0.19</v>
          </cell>
          <cell r="H274" t="str">
            <v>X</v>
          </cell>
          <cell r="K274" t="str">
            <v>X</v>
          </cell>
          <cell r="L274" t="str">
            <v>CATALOGO CERRADURA Y HERRAJES</v>
          </cell>
          <cell r="M274" t="str">
            <v>VER ARCHIVO ANEXO</v>
          </cell>
          <cell r="N274">
            <v>41608</v>
          </cell>
        </row>
        <row r="275">
          <cell r="A275" t="str">
            <v>F04</v>
          </cell>
          <cell r="B275" t="str">
            <v>CERRADURA ORBIT POMO METALICO - BAÑO TIPO SCHALAGE REF. A40S O SIMILAR. ACABADO SEGÚN DISEÑO.</v>
          </cell>
          <cell r="C275" t="str">
            <v>Insumo</v>
          </cell>
          <cell r="D275" t="str">
            <v>und</v>
          </cell>
          <cell r="E275">
            <v>124484</v>
          </cell>
          <cell r="F275">
            <v>104608.06941654583</v>
          </cell>
          <cell r="G275">
            <v>0.19</v>
          </cell>
          <cell r="H275" t="str">
            <v>X</v>
          </cell>
          <cell r="K275" t="str">
            <v>X</v>
          </cell>
          <cell r="L275" t="str">
            <v>CATALOGO CERRADURA Y HERRAJES</v>
          </cell>
          <cell r="M275" t="str">
            <v>VER ARCHIVO ANEXO</v>
          </cell>
          <cell r="N275">
            <v>41608</v>
          </cell>
        </row>
        <row r="276">
          <cell r="A276" t="str">
            <v>F06</v>
          </cell>
          <cell r="B276" t="str">
            <v>CERRADURA ORBIT POMO METALICO - ENTRADA TIPO SCHALAGE REF. A80PD O SIMILAR. ACABADO SEGÚN DISEÑO.</v>
          </cell>
          <cell r="C276" t="str">
            <v>Insumo</v>
          </cell>
          <cell r="D276" t="str">
            <v>und</v>
          </cell>
          <cell r="E276">
            <v>144689</v>
          </cell>
          <cell r="F276">
            <v>121587.77441740464</v>
          </cell>
          <cell r="G276">
            <v>0.19</v>
          </cell>
          <cell r="H276" t="str">
            <v>X</v>
          </cell>
          <cell r="K276" t="str">
            <v>X</v>
          </cell>
          <cell r="L276" t="str">
            <v>CATALOGO CERRADURA Y HERRAJES</v>
          </cell>
          <cell r="M276" t="str">
            <v>VER ARCHIVO ANEXO</v>
          </cell>
          <cell r="N276">
            <v>41608</v>
          </cell>
        </row>
        <row r="277">
          <cell r="A277" t="str">
            <v>F10</v>
          </cell>
          <cell r="B277" t="str">
            <v>MANILLA Y CILINDRO EXTERIOR PARA BARRA ANTIPANICO HORIZONTAL - TIPO AZBE REF. 9510M O SIMILAR.</v>
          </cell>
          <cell r="C277" t="str">
            <v>Insumo</v>
          </cell>
          <cell r="D277" t="str">
            <v>und</v>
          </cell>
          <cell r="E277">
            <v>280255</v>
          </cell>
          <cell r="F277">
            <v>235508.80263756143</v>
          </cell>
          <cell r="G277">
            <v>0.19</v>
          </cell>
          <cell r="H277" t="str">
            <v>X</v>
          </cell>
          <cell r="K277" t="str">
            <v>X</v>
          </cell>
          <cell r="L277" t="str">
            <v>CATALOGO CERRADURA Y HERRAJES</v>
          </cell>
          <cell r="M277" t="str">
            <v>VER ARCHIVO ANEXO</v>
          </cell>
          <cell r="N277">
            <v>41608</v>
          </cell>
        </row>
        <row r="278">
          <cell r="A278" t="str">
            <v>F13</v>
          </cell>
          <cell r="B278" t="str">
            <v>CERRADURA ENTRADA PRINCIPAL  - TIPO SCHALAGE REF. H387  O SIMILAR. ACABADO SEGÚN DISEÑO.</v>
          </cell>
          <cell r="C278" t="str">
            <v>Insumo</v>
          </cell>
          <cell r="D278" t="str">
            <v>und</v>
          </cell>
          <cell r="E278">
            <v>363464</v>
          </cell>
          <cell r="F278">
            <v>305432.15912697831</v>
          </cell>
          <cell r="G278">
            <v>0.19</v>
          </cell>
          <cell r="H278" t="str">
            <v>X</v>
          </cell>
          <cell r="K278" t="str">
            <v>X</v>
          </cell>
          <cell r="L278" t="str">
            <v>CATALOGO CERRADURA Y HERRAJES</v>
          </cell>
          <cell r="M278" t="str">
            <v>VER ARCHIVO ANEXO</v>
          </cell>
          <cell r="N278">
            <v>41608</v>
          </cell>
        </row>
        <row r="279">
          <cell r="A279" t="str">
            <v>F14</v>
          </cell>
          <cell r="B279" t="str">
            <v xml:space="preserve">CERRADURA ENTRADA PRINCIPAL HE-380 TIPO SCHALAGE O SIMILAR. ACABADO SEGÚN DISEÑO. (INCLUYE SUMINISTRO E INSTALACIÓN) </v>
          </cell>
          <cell r="C279" t="str">
            <v>Insumo</v>
          </cell>
          <cell r="D279" t="str">
            <v>und</v>
          </cell>
          <cell r="E279">
            <v>467035</v>
          </cell>
          <cell r="F279">
            <v>392466.77914310427</v>
          </cell>
          <cell r="G279">
            <v>0.19</v>
          </cell>
          <cell r="H279" t="str">
            <v>X</v>
          </cell>
          <cell r="K279" t="str">
            <v>X</v>
          </cell>
          <cell r="L279" t="str">
            <v>CATALOGO CERRADURA Y HERRAJES</v>
          </cell>
          <cell r="M279" t="str">
            <v>VER ARCHIVO ANEXO</v>
          </cell>
          <cell r="N279">
            <v>41608</v>
          </cell>
        </row>
        <row r="280">
          <cell r="A280" t="str">
            <v>F15</v>
          </cell>
          <cell r="B280" t="str">
            <v>CERRADURA YALE TRES MACHUELOS</v>
          </cell>
          <cell r="C280" t="str">
            <v>Insumo</v>
          </cell>
          <cell r="D280" t="str">
            <v>und</v>
          </cell>
          <cell r="E280">
            <v>205993</v>
          </cell>
          <cell r="F280">
            <v>173103.32348719344</v>
          </cell>
          <cell r="G280">
            <v>0.19</v>
          </cell>
          <cell r="H280" t="str">
            <v>X</v>
          </cell>
          <cell r="K280" t="str">
            <v>X</v>
          </cell>
          <cell r="L280" t="str">
            <v>CATALOGO CERRADURA Y HERRAJES</v>
          </cell>
          <cell r="M280" t="str">
            <v>VER ARCHIVO ANEXO</v>
          </cell>
          <cell r="N280">
            <v>41608</v>
          </cell>
        </row>
        <row r="281">
          <cell r="A281" t="str">
            <v>G</v>
          </cell>
          <cell r="B281" t="str">
            <v>COMBUSTIBLES Y LUBRICANTES</v>
          </cell>
          <cell r="E281">
            <v>0</v>
          </cell>
          <cell r="F281">
            <v>0</v>
          </cell>
          <cell r="N281">
            <v>41608</v>
          </cell>
        </row>
        <row r="282">
          <cell r="A282" t="str">
            <v>G1</v>
          </cell>
          <cell r="B282" t="str">
            <v>ACPM</v>
          </cell>
          <cell r="C282" t="str">
            <v>Insumo</v>
          </cell>
          <cell r="D282" t="str">
            <v>gal</v>
          </cell>
          <cell r="E282">
            <v>16687</v>
          </cell>
          <cell r="F282">
            <v>16687.16038416544</v>
          </cell>
          <cell r="G282">
            <v>0</v>
          </cell>
          <cell r="H282" t="str">
            <v>X</v>
          </cell>
          <cell r="I282" t="str">
            <v>X</v>
          </cell>
          <cell r="J282" t="str">
            <v>X</v>
          </cell>
          <cell r="K282" t="str">
            <v>X</v>
          </cell>
          <cell r="L282" t="str">
            <v>no aplica</v>
          </cell>
          <cell r="M282" t="str">
            <v>no aplica</v>
          </cell>
          <cell r="N282">
            <v>41608</v>
          </cell>
        </row>
        <row r="283">
          <cell r="A283" t="str">
            <v>G2</v>
          </cell>
          <cell r="B283" t="str">
            <v>GASOLINA CORRIENTE</v>
          </cell>
          <cell r="C283" t="str">
            <v>Insumo</v>
          </cell>
          <cell r="D283" t="str">
            <v>gal</v>
          </cell>
          <cell r="E283">
            <v>14627</v>
          </cell>
          <cell r="F283">
            <v>14627.230834667842</v>
          </cell>
          <cell r="G283">
            <v>0</v>
          </cell>
          <cell r="H283" t="str">
            <v>X</v>
          </cell>
          <cell r="I283" t="str">
            <v>X</v>
          </cell>
          <cell r="J283" t="str">
            <v>X</v>
          </cell>
          <cell r="K283" t="str">
            <v>X</v>
          </cell>
          <cell r="L283" t="str">
            <v>no aplica</v>
          </cell>
          <cell r="M283" t="str">
            <v>no aplica</v>
          </cell>
          <cell r="N283">
            <v>41608</v>
          </cell>
        </row>
        <row r="284">
          <cell r="A284" t="str">
            <v>G3</v>
          </cell>
          <cell r="B284" t="str">
            <v>LUBRICANTE PARA PVC CORRUGADA</v>
          </cell>
          <cell r="C284" t="str">
            <v>Insumo</v>
          </cell>
          <cell r="D284" t="str">
            <v>und</v>
          </cell>
          <cell r="E284">
            <v>181132</v>
          </cell>
          <cell r="F284">
            <v>152211.483375524</v>
          </cell>
          <cell r="G284">
            <v>0.19</v>
          </cell>
          <cell r="H284" t="str">
            <v>X</v>
          </cell>
          <cell r="I284" t="str">
            <v>X</v>
          </cell>
          <cell r="J284" t="str">
            <v>X</v>
          </cell>
          <cell r="K284" t="str">
            <v>X</v>
          </cell>
          <cell r="L284" t="str">
            <v xml:space="preserve">catalogo pvc </v>
          </cell>
          <cell r="M284" t="str">
            <v>VER ARCHIVO ANEXO</v>
          </cell>
          <cell r="N284">
            <v>41608</v>
          </cell>
        </row>
        <row r="285">
          <cell r="A285" t="str">
            <v>G4</v>
          </cell>
          <cell r="B285" t="str">
            <v>GRASA ECON X 370 GRS</v>
          </cell>
          <cell r="C285" t="str">
            <v>Insumo</v>
          </cell>
          <cell r="D285" t="str">
            <v>und</v>
          </cell>
          <cell r="E285">
            <v>11227</v>
          </cell>
          <cell r="F285">
            <v>9434.1311300520392</v>
          </cell>
          <cell r="G285">
            <v>0.19</v>
          </cell>
          <cell r="H285" t="str">
            <v>X</v>
          </cell>
          <cell r="I285" t="str">
            <v>X</v>
          </cell>
          <cell r="J285" t="str">
            <v>X</v>
          </cell>
          <cell r="K285" t="str">
            <v>X</v>
          </cell>
          <cell r="L285" t="str">
            <v>catalogo</v>
          </cell>
          <cell r="M285" t="str">
            <v>VER ARCHIVO ANEXO</v>
          </cell>
          <cell r="N285">
            <v>41608</v>
          </cell>
        </row>
        <row r="286">
          <cell r="A286" t="str">
            <v>H</v>
          </cell>
          <cell r="B286" t="str">
            <v>CONCRETOS, CEMENTO Y MORTEROS PREMEZCLADOS</v>
          </cell>
          <cell r="E286">
            <v>0</v>
          </cell>
          <cell r="F286">
            <v>0</v>
          </cell>
          <cell r="N286">
            <v>41608</v>
          </cell>
        </row>
        <row r="287">
          <cell r="A287" t="str">
            <v>H01</v>
          </cell>
          <cell r="B287" t="str">
            <v>CEMENTO GRIS</v>
          </cell>
          <cell r="C287" t="str">
            <v>Insumo</v>
          </cell>
          <cell r="D287" t="str">
            <v>kg</v>
          </cell>
          <cell r="E287">
            <v>935</v>
          </cell>
          <cell r="F287">
            <v>785.88908863185816</v>
          </cell>
          <cell r="G287">
            <v>0.19</v>
          </cell>
          <cell r="H287" t="str">
            <v>X</v>
          </cell>
          <cell r="I287" t="str">
            <v>X</v>
          </cell>
          <cell r="J287" t="str">
            <v>X</v>
          </cell>
          <cell r="K287" t="str">
            <v>X</v>
          </cell>
          <cell r="L287" t="str">
            <v>cemento gris ft</v>
          </cell>
          <cell r="M287" t="str">
            <v>VER ARCHIVO ANEXO</v>
          </cell>
          <cell r="N287">
            <v>41608</v>
          </cell>
        </row>
        <row r="288">
          <cell r="A288" t="str">
            <v>H16</v>
          </cell>
          <cell r="B288" t="str">
            <v>CONCRETO PREMEZCLADO PARA PAVIMENTO MR 43 KG/CM2</v>
          </cell>
          <cell r="C288" t="str">
            <v>Insumo</v>
          </cell>
          <cell r="D288" t="str">
            <v>m3</v>
          </cell>
          <cell r="E288">
            <v>762174</v>
          </cell>
          <cell r="F288">
            <v>640482.29690261546</v>
          </cell>
          <cell r="G288">
            <v>0.19</v>
          </cell>
          <cell r="H288" t="str">
            <v>X</v>
          </cell>
          <cell r="I288" t="str">
            <v>X</v>
          </cell>
          <cell r="J288" t="str">
            <v>X</v>
          </cell>
          <cell r="K288" t="str">
            <v>X</v>
          </cell>
          <cell r="L288" t="str">
            <v>catalogo concreto premezclado</v>
          </cell>
          <cell r="M288" t="str">
            <v>VER ARCHIVO ANEXO</v>
          </cell>
          <cell r="N288">
            <v>41608</v>
          </cell>
        </row>
        <row r="289">
          <cell r="A289" t="str">
            <v>H05</v>
          </cell>
          <cell r="B289" t="str">
            <v>GROUTING 17.5 MPA</v>
          </cell>
          <cell r="C289" t="str">
            <v>Insumo</v>
          </cell>
          <cell r="D289" t="str">
            <v>m3</v>
          </cell>
          <cell r="E289">
            <v>655237</v>
          </cell>
          <cell r="F289">
            <v>550619.16858070903</v>
          </cell>
          <cell r="G289">
            <v>0.19</v>
          </cell>
          <cell r="H289" t="str">
            <v>X</v>
          </cell>
          <cell r="I289" t="str">
            <v>X</v>
          </cell>
          <cell r="J289" t="str">
            <v>X</v>
          </cell>
          <cell r="K289" t="str">
            <v>X</v>
          </cell>
          <cell r="L289" t="str">
            <v>Manual de producto sika</v>
          </cell>
          <cell r="M289" t="str">
            <v>VER ARCHIVO ANEXO</v>
          </cell>
          <cell r="N289">
            <v>41608</v>
          </cell>
        </row>
        <row r="290">
          <cell r="A290" t="str">
            <v>H17</v>
          </cell>
          <cell r="B290" t="str">
            <v>CAL</v>
          </cell>
          <cell r="C290" t="str">
            <v>Insumo</v>
          </cell>
          <cell r="D290" t="str">
            <v>kg</v>
          </cell>
          <cell r="E290">
            <v>1590</v>
          </cell>
          <cell r="F290">
            <v>1336.3576573211328</v>
          </cell>
          <cell r="G290">
            <v>0.19</v>
          </cell>
          <cell r="H290" t="str">
            <v>X</v>
          </cell>
          <cell r="I290" t="str">
            <v>X</v>
          </cell>
          <cell r="J290" t="str">
            <v>X</v>
          </cell>
          <cell r="K290" t="str">
            <v>X</v>
          </cell>
          <cell r="L290" t="str">
            <v>cal hidratada</v>
          </cell>
          <cell r="M290" t="str">
            <v>VER ARCHIVO ANEXO</v>
          </cell>
          <cell r="N290">
            <v>41608</v>
          </cell>
        </row>
        <row r="291">
          <cell r="A291" t="str">
            <v>H42</v>
          </cell>
          <cell r="B291" t="str">
            <v>MORTERO DE NIVELACION SIKAGROUT O SIMILAR</v>
          </cell>
          <cell r="C291" t="str">
            <v>Insumo</v>
          </cell>
          <cell r="D291" t="str">
            <v>lt</v>
          </cell>
          <cell r="E291">
            <v>37060</v>
          </cell>
          <cell r="F291">
            <v>31143.018928580965</v>
          </cell>
          <cell r="G291">
            <v>0.19</v>
          </cell>
          <cell r="H291" t="str">
            <v>X</v>
          </cell>
          <cell r="I291" t="str">
            <v>X</v>
          </cell>
          <cell r="J291" t="str">
            <v>X</v>
          </cell>
          <cell r="K291" t="str">
            <v>X</v>
          </cell>
          <cell r="L291" t="str">
            <v>Manual de producto sika</v>
          </cell>
          <cell r="M291" t="str">
            <v>VER ARCHIVO ANEXO</v>
          </cell>
          <cell r="N291">
            <v>41608</v>
          </cell>
        </row>
        <row r="292">
          <cell r="A292" t="str">
            <v>H43</v>
          </cell>
          <cell r="B292" t="str">
            <v xml:space="preserve">ADOQUIN DE CONCRETO (8*10*20) </v>
          </cell>
          <cell r="C292" t="str">
            <v>Insumo</v>
          </cell>
          <cell r="D292" t="str">
            <v>und</v>
          </cell>
          <cell r="E292">
            <v>1236</v>
          </cell>
          <cell r="F292">
            <v>1038.6199409231606</v>
          </cell>
          <cell r="G292">
            <v>0.19</v>
          </cell>
          <cell r="H292" t="str">
            <v>X</v>
          </cell>
          <cell r="I292" t="str">
            <v>X</v>
          </cell>
          <cell r="J292" t="str">
            <v>X</v>
          </cell>
          <cell r="K292" t="str">
            <v>X</v>
          </cell>
          <cell r="L292" t="str">
            <v>adoquin en concreto</v>
          </cell>
          <cell r="M292" t="str">
            <v>VER ARCHIVO ANEXO</v>
          </cell>
          <cell r="N292">
            <v>41608</v>
          </cell>
        </row>
        <row r="293">
          <cell r="A293" t="str">
            <v>H48</v>
          </cell>
          <cell r="B293" t="str">
            <v>ADOQUIN ECOLOGICO</v>
          </cell>
          <cell r="C293" t="str">
            <v>Insumo</v>
          </cell>
          <cell r="D293" t="str">
            <v>und</v>
          </cell>
          <cell r="E293">
            <v>1648</v>
          </cell>
          <cell r="F293">
            <v>1384.8265878975467</v>
          </cell>
          <cell r="G293">
            <v>0.19</v>
          </cell>
          <cell r="H293" t="str">
            <v>X</v>
          </cell>
          <cell r="I293" t="str">
            <v>X</v>
          </cell>
          <cell r="J293" t="str">
            <v>X</v>
          </cell>
          <cell r="K293" t="str">
            <v>X</v>
          </cell>
          <cell r="L293" t="str">
            <v>adoquin ecologico</v>
          </cell>
          <cell r="M293" t="str">
            <v>VER ARCHIVO ANEXO</v>
          </cell>
          <cell r="N293">
            <v>41608</v>
          </cell>
        </row>
        <row r="294">
          <cell r="A294" t="str">
            <v>H44</v>
          </cell>
          <cell r="B294" t="str">
            <v>CAL HIDRATADA</v>
          </cell>
          <cell r="C294" t="str">
            <v>Insumo</v>
          </cell>
          <cell r="D294" t="str">
            <v>kg</v>
          </cell>
          <cell r="E294">
            <v>1854</v>
          </cell>
          <cell r="F294">
            <v>1557.9299113847405</v>
          </cell>
          <cell r="G294">
            <v>0.19</v>
          </cell>
          <cell r="H294" t="str">
            <v>X</v>
          </cell>
          <cell r="I294" t="str">
            <v>X</v>
          </cell>
          <cell r="J294" t="str">
            <v>X</v>
          </cell>
          <cell r="K294" t="str">
            <v>X</v>
          </cell>
          <cell r="L294" t="str">
            <v>cal hidratada</v>
          </cell>
          <cell r="M294" t="str">
            <v>VER ARCHIVO ANEXO</v>
          </cell>
          <cell r="N294">
            <v>41608</v>
          </cell>
        </row>
        <row r="295">
          <cell r="A295" t="str">
            <v>H45</v>
          </cell>
          <cell r="B295" t="str">
            <v>SUELO CEMENTO 10:1</v>
          </cell>
          <cell r="C295" t="str">
            <v>Insumo</v>
          </cell>
          <cell r="D295" t="str">
            <v>m3</v>
          </cell>
          <cell r="E295">
            <v>185394</v>
          </cell>
          <cell r="F295">
            <v>155792.99113847406</v>
          </cell>
          <cell r="G295">
            <v>0.19</v>
          </cell>
          <cell r="H295" t="str">
            <v>X</v>
          </cell>
          <cell r="I295" t="str">
            <v>X</v>
          </cell>
          <cell r="J295" t="str">
            <v>X</v>
          </cell>
          <cell r="K295" t="str">
            <v>X</v>
          </cell>
          <cell r="L295" t="str">
            <v>no aplica</v>
          </cell>
          <cell r="M295" t="str">
            <v>no aplica</v>
          </cell>
          <cell r="N295">
            <v>41608</v>
          </cell>
        </row>
        <row r="296">
          <cell r="A296" t="str">
            <v>H46</v>
          </cell>
          <cell r="B296" t="str">
            <v>CONCRETO PREMEZCLADO PARA PAVIMENTO MR 45 KG/CM2</v>
          </cell>
          <cell r="C296" t="str">
            <v>Insumo</v>
          </cell>
          <cell r="D296" t="str">
            <v>m3</v>
          </cell>
          <cell r="E296">
            <v>803373</v>
          </cell>
          <cell r="F296">
            <v>675102.96160005429</v>
          </cell>
          <cell r="G296">
            <v>0.19</v>
          </cell>
          <cell r="H296" t="str">
            <v>X</v>
          </cell>
          <cell r="I296" t="str">
            <v>X</v>
          </cell>
          <cell r="J296" t="str">
            <v>X</v>
          </cell>
          <cell r="K296" t="str">
            <v>X</v>
          </cell>
          <cell r="L296" t="str">
            <v>catalogo concreto premezclado</v>
          </cell>
          <cell r="M296" t="str">
            <v>VER ARCHIVO ANEXO</v>
          </cell>
          <cell r="N296">
            <v>41608</v>
          </cell>
        </row>
        <row r="297">
          <cell r="A297" t="str">
            <v>H47</v>
          </cell>
          <cell r="B297" t="str">
            <v>BOLARDO EN CONCRETO DIAMETRO 18cm Y ALTURA LIBRE 62 cm</v>
          </cell>
          <cell r="C297" t="str">
            <v>Insumo</v>
          </cell>
          <cell r="D297" t="str">
            <v>und</v>
          </cell>
          <cell r="E297">
            <v>113119</v>
          </cell>
          <cell r="F297">
            <v>95057.959059757355</v>
          </cell>
          <cell r="G297">
            <v>0.19</v>
          </cell>
          <cell r="H297" t="str">
            <v>X</v>
          </cell>
          <cell r="I297" t="str">
            <v>X</v>
          </cell>
          <cell r="J297" t="str">
            <v>X</v>
          </cell>
          <cell r="K297" t="str">
            <v>X</v>
          </cell>
          <cell r="L297" t="str">
            <v>Prefabricados</v>
          </cell>
          <cell r="M297" t="str">
            <v>VER ARCHIVO ANEXO</v>
          </cell>
          <cell r="N297">
            <v>41608</v>
          </cell>
        </row>
        <row r="298">
          <cell r="A298" t="str">
            <v>H46A</v>
          </cell>
          <cell r="B298" t="str">
            <v>CONCRETO PREMEZCLADO PARA PAVIMENTO MR 42 KG/CM2</v>
          </cell>
          <cell r="C298" t="str">
            <v>Insumo</v>
          </cell>
          <cell r="D298" t="str">
            <v>m3</v>
          </cell>
          <cell r="E298">
            <v>741575</v>
          </cell>
          <cell r="F298">
            <v>623171.96455389622</v>
          </cell>
          <cell r="G298">
            <v>0.19</v>
          </cell>
          <cell r="H298" t="str">
            <v>X</v>
          </cell>
          <cell r="I298" t="str">
            <v>X</v>
          </cell>
          <cell r="J298" t="str">
            <v>X</v>
          </cell>
          <cell r="K298" t="str">
            <v>X</v>
          </cell>
          <cell r="L298" t="str">
            <v>catalogo concreto premezclado</v>
          </cell>
          <cell r="M298" t="str">
            <v>VER ARCHIVO ANEXO</v>
          </cell>
          <cell r="N298">
            <v>41608</v>
          </cell>
        </row>
        <row r="299">
          <cell r="A299" t="str">
            <v>H46B</v>
          </cell>
          <cell r="B299" t="str">
            <v>CONCRETO PREMEZCLADO 4000 PSI - 28MPA</v>
          </cell>
          <cell r="C299" t="str">
            <v>Insumo</v>
          </cell>
          <cell r="D299" t="str">
            <v>m3</v>
          </cell>
          <cell r="E299">
            <v>679777</v>
          </cell>
          <cell r="F299">
            <v>571240.96750773815</v>
          </cell>
          <cell r="G299">
            <v>0.19</v>
          </cell>
          <cell r="H299" t="str">
            <v>X</v>
          </cell>
          <cell r="I299" t="str">
            <v>X</v>
          </cell>
          <cell r="J299" t="str">
            <v>X</v>
          </cell>
          <cell r="K299" t="str">
            <v>X</v>
          </cell>
          <cell r="L299" t="str">
            <v>catalogo concreto premezclado</v>
          </cell>
          <cell r="M299" t="str">
            <v>VER ARCHIVO ANEXO</v>
          </cell>
          <cell r="N299">
            <v>41608</v>
          </cell>
        </row>
        <row r="300">
          <cell r="A300" t="str">
            <v>H46C</v>
          </cell>
          <cell r="B300" t="str">
            <v>CONCRETO PREMEZCLADO 3000 PSI - 21MPA</v>
          </cell>
          <cell r="C300" t="str">
            <v>Insumo</v>
          </cell>
          <cell r="D300" t="str">
            <v>m3</v>
          </cell>
          <cell r="E300">
            <v>617979</v>
          </cell>
          <cell r="F300">
            <v>519309.9704615802</v>
          </cell>
          <cell r="G300">
            <v>0.19</v>
          </cell>
          <cell r="H300" t="str">
            <v>X</v>
          </cell>
          <cell r="I300" t="str">
            <v>X</v>
          </cell>
          <cell r="J300" t="str">
            <v>X</v>
          </cell>
          <cell r="K300" t="str">
            <v>X</v>
          </cell>
          <cell r="L300" t="str">
            <v>catalogo concreto premezclado</v>
          </cell>
          <cell r="M300" t="str">
            <v>VER ARCHIVO ANEXO</v>
          </cell>
          <cell r="N300">
            <v>41608</v>
          </cell>
        </row>
        <row r="301">
          <cell r="A301" t="str">
            <v>J</v>
          </cell>
          <cell r="B301" t="str">
            <v>CUBIERTA  Y  FACHADAS</v>
          </cell>
          <cell r="E301">
            <v>0</v>
          </cell>
          <cell r="F301">
            <v>0</v>
          </cell>
          <cell r="N301">
            <v>41608</v>
          </cell>
        </row>
        <row r="302">
          <cell r="A302" t="str">
            <v>J02</v>
          </cell>
          <cell r="B302" t="str">
            <v>CABALLETE LISO TEJA TIPO CINDULIT / CINDURIB  L=3.05 M. O SIMILAR.  COLOR VERDE, AZUL O ROJO SEGÚN DISEÑO.</v>
          </cell>
          <cell r="C302" t="str">
            <v>Insumo</v>
          </cell>
          <cell r="D302" t="str">
            <v>und</v>
          </cell>
          <cell r="E302">
            <v>147732</v>
          </cell>
          <cell r="F302">
            <v>124144.51050531049</v>
          </cell>
          <cell r="G302">
            <v>0.19</v>
          </cell>
          <cell r="H302" t="str">
            <v>X</v>
          </cell>
          <cell r="K302" t="str">
            <v>X</v>
          </cell>
          <cell r="L302" t="str">
            <v>catalogoproductos 2012acesco</v>
          </cell>
          <cell r="M302" t="str">
            <v>VER ARCHIVO ANEXO</v>
          </cell>
          <cell r="N302">
            <v>41608</v>
          </cell>
        </row>
        <row r="303">
          <cell r="A303" t="str">
            <v>J06</v>
          </cell>
          <cell r="B303" t="str">
            <v>FACHADA F MULTIPANEL 300FS TIPO HUNTER DOUGLAS ALUZINC 0,6 MM Y ALUMINIO 0,7 MM. O SIMILAR</v>
          </cell>
          <cell r="C303" t="str">
            <v>Insumo</v>
          </cell>
          <cell r="D303" t="str">
            <v>m2</v>
          </cell>
          <cell r="E303">
            <v>168370</v>
          </cell>
          <cell r="F303">
            <v>141487.73248549239</v>
          </cell>
          <cell r="G303">
            <v>0.19</v>
          </cell>
          <cell r="H303" t="str">
            <v>X</v>
          </cell>
          <cell r="K303" t="str">
            <v>X</v>
          </cell>
          <cell r="L303" t="str">
            <v>aceros,mallas,tubo estructural, y catalogo de producto 2012 acesco</v>
          </cell>
          <cell r="M303" t="str">
            <v>VER ARCHIVO ANEXO</v>
          </cell>
          <cell r="N303">
            <v>41608</v>
          </cell>
        </row>
        <row r="304">
          <cell r="A304" t="str">
            <v>J12</v>
          </cell>
          <cell r="B304" t="str">
            <v>LIMAHOYA LISA TEJA TIPO CINDULIT / CINDURIB  L=3.05 M. O SIMILAR. COLOR VERDE, AZUL O ROJO SEGÚN DISEÑO.</v>
          </cell>
          <cell r="C304" t="str">
            <v>Insumo</v>
          </cell>
          <cell r="D304" t="str">
            <v>und</v>
          </cell>
          <cell r="E304">
            <v>155821</v>
          </cell>
          <cell r="F304">
            <v>130942.27801865256</v>
          </cell>
          <cell r="G304">
            <v>0.19</v>
          </cell>
          <cell r="H304" t="str">
            <v>X</v>
          </cell>
          <cell r="K304" t="str">
            <v>X</v>
          </cell>
          <cell r="L304" t="str">
            <v>catalogocinduandina</v>
          </cell>
          <cell r="M304" t="str">
            <v>VER ARCHIVO ANEXO</v>
          </cell>
          <cell r="N304">
            <v>41608</v>
          </cell>
        </row>
        <row r="305">
          <cell r="A305" t="str">
            <v>J01</v>
          </cell>
          <cell r="B305" t="str">
            <v>PERFIL ACERO ESTRUCTURAL PHR ASTM A500 GRADO 50 - TIPO ACESCO O SIMILAR</v>
          </cell>
          <cell r="C305" t="str">
            <v>Insumo</v>
          </cell>
          <cell r="D305" t="str">
            <v>kg</v>
          </cell>
          <cell r="E305">
            <v>5310</v>
          </cell>
          <cell r="F305">
            <v>4462.6036794998463</v>
          </cell>
          <cell r="G305">
            <v>0.19</v>
          </cell>
          <cell r="H305" t="str">
            <v>X</v>
          </cell>
          <cell r="K305" t="str">
            <v>X</v>
          </cell>
          <cell r="L305" t="str">
            <v>aceros,mallas,tubo estructural, y catalogo de producto 2012 acesco</v>
          </cell>
          <cell r="M305" t="str">
            <v>VER ARCHIVO ANEXO</v>
          </cell>
          <cell r="N305">
            <v>41608</v>
          </cell>
        </row>
        <row r="306">
          <cell r="A306" t="str">
            <v>J08</v>
          </cell>
          <cell r="B306" t="str">
            <v>PERFIL HEA  A-36</v>
          </cell>
          <cell r="C306" t="str">
            <v>Insumo</v>
          </cell>
          <cell r="D306" t="str">
            <v>kg</v>
          </cell>
          <cell r="E306">
            <v>4779</v>
          </cell>
          <cell r="F306">
            <v>4015.9971049028868</v>
          </cell>
          <cell r="G306">
            <v>0.19</v>
          </cell>
          <cell r="H306" t="str">
            <v>X</v>
          </cell>
          <cell r="K306" t="str">
            <v>X</v>
          </cell>
          <cell r="L306" t="str">
            <v>aceros,mallas,tubo estructural, y catalogo de producto 2012 acesco</v>
          </cell>
          <cell r="M306" t="str">
            <v>VER ARCHIVO ANEXO</v>
          </cell>
          <cell r="N306">
            <v>41608</v>
          </cell>
        </row>
        <row r="307">
          <cell r="A307" t="str">
            <v>J07</v>
          </cell>
          <cell r="B307" t="str">
            <v>PERFIL IPE  A-36</v>
          </cell>
          <cell r="C307" t="str">
            <v>Insumo</v>
          </cell>
          <cell r="D307" t="str">
            <v>kg</v>
          </cell>
          <cell r="E307">
            <v>4779</v>
          </cell>
          <cell r="F307">
            <v>4015.9971049028868</v>
          </cell>
          <cell r="G307">
            <v>0.19</v>
          </cell>
          <cell r="H307" t="str">
            <v>X</v>
          </cell>
          <cell r="K307" t="str">
            <v>X</v>
          </cell>
          <cell r="L307" t="str">
            <v>aceros,mallas,tubo estructural, y catalogo de producto 2012 acesco</v>
          </cell>
          <cell r="M307" t="str">
            <v>VER ARCHIVO ANEXO</v>
          </cell>
          <cell r="N307">
            <v>41608</v>
          </cell>
        </row>
        <row r="308">
          <cell r="A308" t="str">
            <v>J07A</v>
          </cell>
          <cell r="B308" t="str">
            <v xml:space="preserve">PERFIL EN LAMINA DELGADA EN C  GRADO 40 </v>
          </cell>
          <cell r="C308" t="str">
            <v>Insumo</v>
          </cell>
          <cell r="D308" t="str">
            <v>kg</v>
          </cell>
          <cell r="E308">
            <v>7385</v>
          </cell>
          <cell r="F308">
            <v>6205.7541470158822</v>
          </cell>
          <cell r="G308">
            <v>0.19</v>
          </cell>
          <cell r="H308" t="str">
            <v>X</v>
          </cell>
          <cell r="K308" t="str">
            <v>X</v>
          </cell>
          <cell r="L308" t="str">
            <v>aceros,mallas,tubo estructural, y catalogo de producto 2012 acesco</v>
          </cell>
          <cell r="M308" t="str">
            <v>VER ARCHIVO ANEXO</v>
          </cell>
          <cell r="N308">
            <v>41608</v>
          </cell>
        </row>
        <row r="309">
          <cell r="A309" t="str">
            <v>J05</v>
          </cell>
          <cell r="B309" t="str">
            <v xml:space="preserve">PLATINAS ACERO A-36  </v>
          </cell>
          <cell r="C309" t="str">
            <v>Insumo</v>
          </cell>
          <cell r="D309" t="str">
            <v>kg</v>
          </cell>
          <cell r="E309">
            <v>9162</v>
          </cell>
          <cell r="F309">
            <v>7698.9369156999528</v>
          </cell>
          <cell r="G309">
            <v>0.19</v>
          </cell>
          <cell r="H309" t="str">
            <v>X</v>
          </cell>
          <cell r="K309" t="str">
            <v>X</v>
          </cell>
          <cell r="L309" t="str">
            <v>aceros,mallas,tubo estructural, y catalogo de producto 2012 acesco</v>
          </cell>
          <cell r="M309" t="str">
            <v>VER ARCHIVO ANEXO</v>
          </cell>
          <cell r="N309">
            <v>41608</v>
          </cell>
        </row>
        <row r="310">
          <cell r="A310" t="str">
            <v>J11</v>
          </cell>
          <cell r="B310" t="str">
            <v>TEJA TERMOACUSTICA TIPO CINDURIB O SIMILAR A=0.78 M. E = 0.35 MM. COLOR VERDE, AZUL O ROJO SEGÚN DISEÑO.</v>
          </cell>
          <cell r="C310" t="str">
            <v>Insumo</v>
          </cell>
          <cell r="D310" t="str">
            <v>m2</v>
          </cell>
          <cell r="E310">
            <v>58490</v>
          </cell>
          <cell r="F310">
            <v>49150.957670953692</v>
          </cell>
          <cell r="G310">
            <v>0.19</v>
          </cell>
          <cell r="H310" t="str">
            <v>X</v>
          </cell>
          <cell r="K310" t="str">
            <v>X</v>
          </cell>
          <cell r="L310" t="str">
            <v>catalogocinduandina</v>
          </cell>
          <cell r="M310" t="str">
            <v>VER ARCHIVO ANEXO</v>
          </cell>
          <cell r="N310">
            <v>41608</v>
          </cell>
        </row>
        <row r="311">
          <cell r="A311" t="str">
            <v>J11A</v>
          </cell>
          <cell r="B311" t="str">
            <v>TEJA TRASLUCIDA TIPO CINDURIB  A=0.78 M E=0.35 MM O SIMILAR. CRISTAL O OPAL  SEGÚN DISEÑO.</v>
          </cell>
          <cell r="C311" t="str">
            <v>Insumo</v>
          </cell>
          <cell r="D311" t="str">
            <v>m2</v>
          </cell>
          <cell r="E311">
            <v>163216</v>
          </cell>
          <cell r="F311">
            <v>137156.68733184281</v>
          </cell>
          <cell r="G311">
            <v>0.19</v>
          </cell>
          <cell r="H311" t="str">
            <v>X</v>
          </cell>
          <cell r="K311" t="str">
            <v>X</v>
          </cell>
          <cell r="L311" t="str">
            <v>catalogocinduandina</v>
          </cell>
          <cell r="M311" t="str">
            <v>VER ARCHIVO ANEXO</v>
          </cell>
          <cell r="N311">
            <v>41608</v>
          </cell>
        </row>
        <row r="312">
          <cell r="A312" t="str">
            <v>J11B</v>
          </cell>
          <cell r="B312" t="str">
            <v>TEJA TERMOACUSTICA TIPO CINDULIT 180 O SIMILAR A=0.78 M. E = 0.35 MM. COLOR VERDE, AZUL O ROJO SEGÚN DISEÑO.</v>
          </cell>
          <cell r="C312" t="str">
            <v>Insumo</v>
          </cell>
          <cell r="D312" t="str">
            <v>m2</v>
          </cell>
          <cell r="E312">
            <v>49521</v>
          </cell>
          <cell r="F312">
            <v>41614.038966321285</v>
          </cell>
          <cell r="G312">
            <v>0.19</v>
          </cell>
          <cell r="H312" t="str">
            <v>X</v>
          </cell>
          <cell r="K312" t="str">
            <v>X</v>
          </cell>
          <cell r="L312" t="str">
            <v>catalogocinduandina</v>
          </cell>
          <cell r="M312" t="str">
            <v>VER ARCHIVO ANEXO</v>
          </cell>
          <cell r="N312">
            <v>41608</v>
          </cell>
        </row>
        <row r="313">
          <cell r="A313" t="str">
            <v>J10</v>
          </cell>
          <cell r="B313" t="str">
            <v xml:space="preserve">TORNILLO AUTOPERFORANTE TEJA TIPO CINDU O SIMILAR. DIAM. 2 1/2". </v>
          </cell>
          <cell r="C313" t="str">
            <v>Insumo</v>
          </cell>
          <cell r="D313" t="str">
            <v>und</v>
          </cell>
          <cell r="E313">
            <v>564</v>
          </cell>
          <cell r="F313">
            <v>474.30310635490986</v>
          </cell>
          <cell r="G313">
            <v>0.19</v>
          </cell>
          <cell r="H313" t="str">
            <v>X</v>
          </cell>
          <cell r="K313" t="str">
            <v>X</v>
          </cell>
          <cell r="L313" t="str">
            <v>tornilleria</v>
          </cell>
          <cell r="M313" t="str">
            <v>VER ARCHIVO ANEXO</v>
          </cell>
          <cell r="N313">
            <v>41608</v>
          </cell>
        </row>
        <row r="314">
          <cell r="A314" t="str">
            <v>J04</v>
          </cell>
          <cell r="B314" t="str">
            <v>TORNILLO AUTOPERFORANTE TEJA TIPO CINDU O SIMILAR. DIAM. 3/4".</v>
          </cell>
          <cell r="C314" t="str">
            <v>Insumo</v>
          </cell>
          <cell r="D314" t="str">
            <v>und</v>
          </cell>
          <cell r="E314">
            <v>389</v>
          </cell>
          <cell r="F314">
            <v>327.16528139079543</v>
          </cell>
          <cell r="G314">
            <v>0.19</v>
          </cell>
          <cell r="H314" t="str">
            <v>X</v>
          </cell>
          <cell r="K314" t="str">
            <v>X</v>
          </cell>
          <cell r="L314" t="str">
            <v>tornilleria</v>
          </cell>
          <cell r="M314" t="str">
            <v>VER ARCHIVO ANEXO</v>
          </cell>
          <cell r="N314">
            <v>41608</v>
          </cell>
        </row>
        <row r="315">
          <cell r="A315" t="str">
            <v>J09</v>
          </cell>
          <cell r="B315" t="str">
            <v>TUBERIA ESTRUCTURAL A.S.T.M.  A-500 GRADO C - REDONDA, CUADRADA O RECTANGULAR SEGÚN DISEÑO - TIPO COLMENA O SIMILAR</v>
          </cell>
          <cell r="C315" t="str">
            <v>Insumo</v>
          </cell>
          <cell r="D315" t="str">
            <v>kg</v>
          </cell>
          <cell r="E315">
            <v>6732</v>
          </cell>
          <cell r="F315">
            <v>5657.0166115614802</v>
          </cell>
          <cell r="G315">
            <v>0.19</v>
          </cell>
          <cell r="H315" t="str">
            <v>X</v>
          </cell>
          <cell r="K315" t="str">
            <v>X</v>
          </cell>
          <cell r="L315" t="str">
            <v>aceros,mallas,tubo estructural, y catalogo de producto 2012 acesco</v>
          </cell>
          <cell r="M315" t="str">
            <v>VER ARCHIVO ANEXO</v>
          </cell>
          <cell r="N315">
            <v>41608</v>
          </cell>
        </row>
        <row r="316">
          <cell r="A316" t="str">
            <v>J15</v>
          </cell>
          <cell r="B316" t="str">
            <v>TEJA DE ZINC ONDULADA TZO L=2.44X0.80</v>
          </cell>
          <cell r="C316" t="str">
            <v>Insumo</v>
          </cell>
          <cell r="D316" t="str">
            <v>und</v>
          </cell>
          <cell r="E316">
            <v>39330</v>
          </cell>
          <cell r="F316">
            <v>33050.617553409837</v>
          </cell>
          <cell r="G316">
            <v>0.19</v>
          </cell>
          <cell r="H316" t="str">
            <v>X</v>
          </cell>
          <cell r="K316" t="str">
            <v>X</v>
          </cell>
          <cell r="L316" t="str">
            <v>lamina de zinc ondulada</v>
          </cell>
          <cell r="M316" t="str">
            <v>VER ARCHIVO ANEXO</v>
          </cell>
          <cell r="N316">
            <v>41608</v>
          </cell>
        </row>
        <row r="317">
          <cell r="A317" t="str">
            <v>J20</v>
          </cell>
          <cell r="B317" t="str">
            <v>TEJA TERMOACUSTICA  TIPO CINDURIB A=0.88 M. E=0.35 MM. O SIMILAR. COLOR VERDE, AZUL O ROJO SEGÚN DISEÑO. (INCLUYE INSTALACIÓN, GANCHOS DE FIJACIÓN Y EL SUMINISTRO DE TODOS LOS ACCESORIOS REQUERIDOS PARA EL CORRECTO MONTAJE.)</v>
          </cell>
          <cell r="C317" t="str">
            <v>Insumo</v>
          </cell>
          <cell r="D317" t="str">
            <v>und</v>
          </cell>
          <cell r="E317">
            <v>753392</v>
          </cell>
          <cell r="F317">
            <v>633102.90222235641</v>
          </cell>
          <cell r="G317">
            <v>0.19</v>
          </cell>
          <cell r="H317" t="str">
            <v>X</v>
          </cell>
          <cell r="K317" t="str">
            <v>X</v>
          </cell>
          <cell r="L317" t="str">
            <v>catalogocinduandina</v>
          </cell>
          <cell r="M317" t="str">
            <v>VER ARCHIVO ANEXO</v>
          </cell>
          <cell r="N317">
            <v>41608</v>
          </cell>
        </row>
        <row r="318">
          <cell r="A318" t="str">
            <v>J21</v>
          </cell>
          <cell r="B318" t="str">
            <v>PERFILES HEA  A-36  ( INCLUYE SOLDADURA, ANTICORROSIVO Y ESMALTE + PROTECCION ANTIFUEGO E INSTALACION)</v>
          </cell>
          <cell r="C318" t="str">
            <v>Insumo</v>
          </cell>
          <cell r="D318" t="str">
            <v>kg</v>
          </cell>
          <cell r="E318">
            <v>15740</v>
          </cell>
          <cell r="F318">
            <v>13226.824947656447</v>
          </cell>
          <cell r="G318">
            <v>0.19</v>
          </cell>
          <cell r="H318" t="str">
            <v>X</v>
          </cell>
          <cell r="K318" t="str">
            <v>X</v>
          </cell>
          <cell r="L318" t="str">
            <v>aceros,mallas,tubo estructural, y catalogo de producto 2012 acesco</v>
          </cell>
          <cell r="M318" t="str">
            <v>VER ARCHIVO ANEXO</v>
          </cell>
          <cell r="N318">
            <v>41608</v>
          </cell>
        </row>
        <row r="319">
          <cell r="A319" t="str">
            <v>J22</v>
          </cell>
          <cell r="B319" t="str">
            <v>ALFAJIAS EN CONCRETO 2.500 PSI A=0.25 M (INCLUYE REFUERZO)</v>
          </cell>
          <cell r="C319" t="str">
            <v>Insumo</v>
          </cell>
          <cell r="D319" t="str">
            <v>m</v>
          </cell>
          <cell r="E319">
            <v>37363</v>
          </cell>
          <cell r="F319">
            <v>31397.480814107144</v>
          </cell>
          <cell r="G319">
            <v>0.19</v>
          </cell>
          <cell r="H319" t="str">
            <v>X</v>
          </cell>
          <cell r="K319" t="str">
            <v>X</v>
          </cell>
          <cell r="L319" t="str">
            <v>no aplica</v>
          </cell>
          <cell r="M319" t="str">
            <v>no aplica</v>
          </cell>
          <cell r="N319">
            <v>41608</v>
          </cell>
        </row>
        <row r="320">
          <cell r="A320" t="str">
            <v>J23</v>
          </cell>
          <cell r="B320" t="str">
            <v>ESCALERA METALICA PARA POLVORIN</v>
          </cell>
          <cell r="C320" t="str">
            <v>Insumo</v>
          </cell>
          <cell r="D320" t="str">
            <v>und</v>
          </cell>
          <cell r="E320">
            <v>7991105</v>
          </cell>
          <cell r="F320">
            <v>6715214.5383710414</v>
          </cell>
          <cell r="G320">
            <v>0.19</v>
          </cell>
          <cell r="H320" t="str">
            <v>X</v>
          </cell>
          <cell r="K320" t="str">
            <v>X</v>
          </cell>
          <cell r="L320" t="str">
            <v>no aplica</v>
          </cell>
          <cell r="M320" t="str">
            <v>no aplica</v>
          </cell>
          <cell r="N320">
            <v>41608</v>
          </cell>
        </row>
        <row r="321">
          <cell r="A321" t="str">
            <v>J24</v>
          </cell>
          <cell r="B321" t="str">
            <v>TEJA ONDULADA FIBROCEMENTO PERFIL 7 0,92x1,52M</v>
          </cell>
          <cell r="C321" t="str">
            <v>Insumo</v>
          </cell>
          <cell r="D321" t="str">
            <v>und</v>
          </cell>
          <cell r="E321">
            <v>28839</v>
          </cell>
          <cell r="F321">
            <v>24234.465288207077</v>
          </cell>
          <cell r="G321">
            <v>0.19</v>
          </cell>
          <cell r="H321" t="str">
            <v>X</v>
          </cell>
          <cell r="K321" t="str">
            <v>X</v>
          </cell>
          <cell r="L321" t="str">
            <v>no aplica</v>
          </cell>
          <cell r="M321" t="str">
            <v>no aplica</v>
          </cell>
          <cell r="N321">
            <v>41608</v>
          </cell>
        </row>
        <row r="322">
          <cell r="A322" t="str">
            <v>J25</v>
          </cell>
          <cell r="B322" t="str">
            <v>TEJA ONDULADA FIBROCEMENTO PERFIL 5 0,92x1,52M</v>
          </cell>
          <cell r="C322" t="str">
            <v>Insumo</v>
          </cell>
          <cell r="D322" t="str">
            <v>und</v>
          </cell>
          <cell r="E322">
            <v>30899</v>
          </cell>
          <cell r="F322">
            <v>25965.498523079012</v>
          </cell>
          <cell r="G322">
            <v>0.19</v>
          </cell>
          <cell r="H322" t="str">
            <v>X</v>
          </cell>
          <cell r="K322" t="str">
            <v>X</v>
          </cell>
          <cell r="L322" t="str">
            <v>no aplica</v>
          </cell>
          <cell r="M322" t="str">
            <v>no aplica</v>
          </cell>
          <cell r="N322">
            <v>41608</v>
          </cell>
        </row>
        <row r="323">
          <cell r="A323" t="str">
            <v>J26</v>
          </cell>
          <cell r="B323" t="str">
            <v>CABALLETE FIBROCEMENTO FIJO 15</v>
          </cell>
          <cell r="C323" t="str">
            <v>Insumo</v>
          </cell>
          <cell r="D323" t="str">
            <v>und</v>
          </cell>
          <cell r="E323">
            <v>36049</v>
          </cell>
          <cell r="F323">
            <v>30293.081610258843</v>
          </cell>
          <cell r="G323">
            <v>0.19</v>
          </cell>
          <cell r="H323" t="str">
            <v>X</v>
          </cell>
          <cell r="K323" t="str">
            <v>X</v>
          </cell>
          <cell r="L323" t="str">
            <v>no aplica</v>
          </cell>
          <cell r="M323" t="str">
            <v>no aplica</v>
          </cell>
          <cell r="N323">
            <v>41608</v>
          </cell>
        </row>
        <row r="324">
          <cell r="A324" t="str">
            <v>J27</v>
          </cell>
          <cell r="B324" t="str">
            <v>CABALLETE FIBROCEMENTO FIJO 15 - 20</v>
          </cell>
          <cell r="C324" t="str">
            <v>Insumo</v>
          </cell>
          <cell r="D324" t="str">
            <v>und</v>
          </cell>
          <cell r="E324">
            <v>36049</v>
          </cell>
          <cell r="F324">
            <v>30293.081610258843</v>
          </cell>
          <cell r="G324">
            <v>0.19</v>
          </cell>
          <cell r="H324" t="str">
            <v>X</v>
          </cell>
          <cell r="K324" t="str">
            <v>X</v>
          </cell>
          <cell r="L324" t="str">
            <v>no aplica</v>
          </cell>
          <cell r="M324" t="str">
            <v>no aplica</v>
          </cell>
          <cell r="N324">
            <v>41608</v>
          </cell>
        </row>
        <row r="325">
          <cell r="A325" t="str">
            <v>J28</v>
          </cell>
          <cell r="B325" t="str">
            <v>CABALLETE FIBROCEMENTO UNIVERSAL</v>
          </cell>
          <cell r="C325" t="str">
            <v>Insumo</v>
          </cell>
          <cell r="D325" t="str">
            <v>und</v>
          </cell>
          <cell r="E325">
            <v>55618</v>
          </cell>
          <cell r="F325">
            <v>46737.897341542222</v>
          </cell>
          <cell r="G325">
            <v>0.19</v>
          </cell>
          <cell r="H325" t="str">
            <v>X</v>
          </cell>
          <cell r="K325" t="str">
            <v>X</v>
          </cell>
          <cell r="L325" t="str">
            <v>no aplica</v>
          </cell>
          <cell r="M325" t="str">
            <v>no aplica</v>
          </cell>
          <cell r="N325">
            <v>41608</v>
          </cell>
        </row>
        <row r="326">
          <cell r="A326" t="str">
            <v>J29</v>
          </cell>
          <cell r="B326" t="str">
            <v>CLARABOYA FIBROCEMENTO  #6 P7</v>
          </cell>
          <cell r="C326" t="str">
            <v>Insumo</v>
          </cell>
          <cell r="D326" t="str">
            <v>und</v>
          </cell>
          <cell r="E326">
            <v>63858</v>
          </cell>
          <cell r="F326">
            <v>53662.030281029947</v>
          </cell>
          <cell r="G326">
            <v>0.19</v>
          </cell>
          <cell r="H326" t="str">
            <v>X</v>
          </cell>
          <cell r="K326" t="str">
            <v>X</v>
          </cell>
          <cell r="L326" t="str">
            <v>no aplica</v>
          </cell>
          <cell r="M326" t="str">
            <v>no aplica</v>
          </cell>
          <cell r="N326">
            <v>41608</v>
          </cell>
        </row>
        <row r="327">
          <cell r="A327" t="str">
            <v>J30</v>
          </cell>
          <cell r="B327" t="str">
            <v>VIDRIO TRANSPARENTE 3MM</v>
          </cell>
          <cell r="C327" t="str">
            <v>Insumo</v>
          </cell>
          <cell r="D327" t="str">
            <v>m2</v>
          </cell>
          <cell r="E327">
            <v>30899</v>
          </cell>
          <cell r="F327">
            <v>25965.498523079012</v>
          </cell>
          <cell r="G327">
            <v>0.19</v>
          </cell>
          <cell r="H327" t="str">
            <v>X</v>
          </cell>
          <cell r="K327" t="str">
            <v>X</v>
          </cell>
          <cell r="L327" t="str">
            <v>no aplica</v>
          </cell>
          <cell r="M327" t="str">
            <v>no aplica</v>
          </cell>
          <cell r="N327">
            <v>41608</v>
          </cell>
        </row>
        <row r="328">
          <cell r="A328" t="str">
            <v>J31</v>
          </cell>
          <cell r="B328" t="str">
            <v>LIMAHOYA ASBESTO CEMENTO PERFIL 7-1000</v>
          </cell>
          <cell r="C328" t="str">
            <v>Insumo</v>
          </cell>
          <cell r="D328" t="str">
            <v>und</v>
          </cell>
          <cell r="E328">
            <v>27809</v>
          </cell>
          <cell r="F328">
            <v>23368.948670771111</v>
          </cell>
          <cell r="G328">
            <v>0.19</v>
          </cell>
          <cell r="H328" t="str">
            <v>X</v>
          </cell>
          <cell r="K328" t="str">
            <v>X</v>
          </cell>
          <cell r="L328" t="str">
            <v>catalogocinduandina</v>
          </cell>
          <cell r="M328" t="str">
            <v>VER ARCHIVO ANEXO</v>
          </cell>
          <cell r="N328">
            <v>41608</v>
          </cell>
        </row>
        <row r="329">
          <cell r="A329" t="str">
            <v>J32</v>
          </cell>
          <cell r="B329" t="str">
            <v>TEJA TRASLUCIDA PVC ONDULADA 3,66x0,83M</v>
          </cell>
          <cell r="C329" t="str">
            <v>Insumo</v>
          </cell>
          <cell r="D329" t="str">
            <v>m2</v>
          </cell>
          <cell r="E329">
            <v>102996</v>
          </cell>
          <cell r="F329">
            <v>86551.66174359672</v>
          </cell>
          <cell r="G329">
            <v>0.19</v>
          </cell>
          <cell r="H329" t="str">
            <v>X</v>
          </cell>
          <cell r="K329" t="str">
            <v>X</v>
          </cell>
          <cell r="L329" t="str">
            <v>catalogocinduandina</v>
          </cell>
          <cell r="M329" t="str">
            <v>VER ARCHIVO ANEXO</v>
          </cell>
          <cell r="N329">
            <v>41608</v>
          </cell>
        </row>
        <row r="330">
          <cell r="A330" t="str">
            <v>J32A</v>
          </cell>
          <cell r="B330" t="str">
            <v>TEJA TRASLUCIDA PVC ONDULADA 2,44x0,83M</v>
          </cell>
          <cell r="C330" t="str">
            <v>Insumo</v>
          </cell>
          <cell r="D330" t="str">
            <v>m2</v>
          </cell>
          <cell r="E330">
            <v>70038</v>
          </cell>
          <cell r="F330">
            <v>58855.129985645763</v>
          </cell>
          <cell r="G330">
            <v>0.19</v>
          </cell>
          <cell r="H330" t="str">
            <v>X</v>
          </cell>
          <cell r="K330" t="str">
            <v>X</v>
          </cell>
          <cell r="L330" t="str">
            <v>catalogocinduandina</v>
          </cell>
          <cell r="M330" t="str">
            <v>VER ARCHIVO ANEXO</v>
          </cell>
          <cell r="N330">
            <v>41608</v>
          </cell>
        </row>
        <row r="331">
          <cell r="A331" t="str">
            <v>J33</v>
          </cell>
          <cell r="B331" t="str">
            <v>GANCHO AMARRE ETERNIT</v>
          </cell>
          <cell r="C331" t="str">
            <v>Insumo</v>
          </cell>
          <cell r="D331" t="str">
            <v>und</v>
          </cell>
          <cell r="E331">
            <v>639</v>
          </cell>
          <cell r="F331">
            <v>536.62030281029945</v>
          </cell>
          <cell r="G331">
            <v>0.19</v>
          </cell>
          <cell r="H331" t="str">
            <v>X</v>
          </cell>
          <cell r="K331" t="str">
            <v>X</v>
          </cell>
          <cell r="L331" t="str">
            <v>catalogocinduandina</v>
          </cell>
          <cell r="M331" t="str">
            <v>VER ARCHIVO ANEXO</v>
          </cell>
          <cell r="N331">
            <v>41608</v>
          </cell>
        </row>
        <row r="332">
          <cell r="A332" t="str">
            <v>J34</v>
          </cell>
          <cell r="B332" t="str">
            <v>LAMINA POLICARBONATO 6MM TRANSP ALVEOLAR</v>
          </cell>
          <cell r="C332" t="str">
            <v>Insumo</v>
          </cell>
          <cell r="D332" t="str">
            <v>und</v>
          </cell>
          <cell r="E332">
            <v>1071163</v>
          </cell>
          <cell r="F332">
            <v>900137.28213340533</v>
          </cell>
          <cell r="G332">
            <v>0.19</v>
          </cell>
          <cell r="H332" t="str">
            <v>X</v>
          </cell>
          <cell r="K332" t="str">
            <v>X</v>
          </cell>
          <cell r="L332" t="str">
            <v>catalogocinduandina</v>
          </cell>
          <cell r="M332" t="str">
            <v>VER ARCHIVO ANEXO</v>
          </cell>
          <cell r="N332">
            <v>41608</v>
          </cell>
        </row>
        <row r="333">
          <cell r="A333" t="str">
            <v>J35</v>
          </cell>
          <cell r="B333" t="str">
            <v>REMATE U 6X20 10MM POLICARB  LATERAL-FINAL LAMINA</v>
          </cell>
          <cell r="C333" t="str">
            <v>Insumo</v>
          </cell>
          <cell r="D333" t="str">
            <v>und</v>
          </cell>
          <cell r="E333">
            <v>18539</v>
          </cell>
          <cell r="F333">
            <v>15579.299113847406</v>
          </cell>
          <cell r="G333">
            <v>0.19</v>
          </cell>
          <cell r="H333" t="str">
            <v>X</v>
          </cell>
          <cell r="K333" t="str">
            <v>X</v>
          </cell>
          <cell r="L333" t="str">
            <v>catalogocinduandina</v>
          </cell>
          <cell r="M333" t="str">
            <v>VER ARCHIVO ANEXO</v>
          </cell>
          <cell r="N333">
            <v>41608</v>
          </cell>
        </row>
        <row r="334">
          <cell r="A334" t="str">
            <v>J36</v>
          </cell>
          <cell r="B334" t="str">
            <v>CINTALAUMINIO INDUSTRIAL SELLO POLICARBONATO 32M</v>
          </cell>
          <cell r="C334" t="str">
            <v>Insumo</v>
          </cell>
          <cell r="D334" t="str">
            <v>und</v>
          </cell>
          <cell r="E334">
            <v>123596</v>
          </cell>
          <cell r="F334">
            <v>103861.99409231605</v>
          </cell>
          <cell r="G334">
            <v>0.19</v>
          </cell>
          <cell r="H334" t="str">
            <v>X</v>
          </cell>
          <cell r="K334" t="str">
            <v>X</v>
          </cell>
          <cell r="L334" t="str">
            <v>catalogocinduandina</v>
          </cell>
          <cell r="M334" t="str">
            <v>VER ARCHIVO ANEXO</v>
          </cell>
          <cell r="N334">
            <v>41608</v>
          </cell>
        </row>
        <row r="335">
          <cell r="A335" t="str">
            <v>J37</v>
          </cell>
          <cell r="B335" t="str">
            <v>TEJA TERMOACUSTICA AJOVER</v>
          </cell>
          <cell r="C335" t="str">
            <v>Insumo</v>
          </cell>
          <cell r="D335" t="str">
            <v>m2</v>
          </cell>
          <cell r="E335">
            <v>30899</v>
          </cell>
          <cell r="F335">
            <v>25965.498523079012</v>
          </cell>
          <cell r="G335">
            <v>0.19</v>
          </cell>
          <cell r="H335" t="str">
            <v>X</v>
          </cell>
          <cell r="K335" t="str">
            <v>X</v>
          </cell>
          <cell r="L335" t="str">
            <v>catalogocinduandina</v>
          </cell>
          <cell r="M335" t="str">
            <v>VER ARCHIVO ANEXO</v>
          </cell>
          <cell r="N335">
            <v>41608</v>
          </cell>
        </row>
        <row r="336">
          <cell r="A336" t="str">
            <v>J38</v>
          </cell>
          <cell r="B336" t="str">
            <v>PLACA ICOPOR TEXTURIZADO 60x60</v>
          </cell>
          <cell r="C336" t="str">
            <v>Insumo</v>
          </cell>
          <cell r="D336" t="str">
            <v>und</v>
          </cell>
          <cell r="E336">
            <v>6180</v>
          </cell>
          <cell r="F336">
            <v>5193.0997046158009</v>
          </cell>
          <cell r="G336">
            <v>0.19</v>
          </cell>
          <cell r="H336" t="str">
            <v>X</v>
          </cell>
          <cell r="K336" t="str">
            <v>X</v>
          </cell>
          <cell r="L336" t="str">
            <v>catalogocinduandina</v>
          </cell>
          <cell r="M336" t="str">
            <v>VER ARCHIVO ANEXO</v>
          </cell>
          <cell r="N336">
            <v>41608</v>
          </cell>
        </row>
        <row r="337">
          <cell r="A337" t="str">
            <v>J39</v>
          </cell>
          <cell r="B337" t="str">
            <v>VIDRIO TRASLUCIDO 3MM</v>
          </cell>
          <cell r="C337" t="str">
            <v>Insumo</v>
          </cell>
          <cell r="D337" t="str">
            <v>m2</v>
          </cell>
          <cell r="E337">
            <v>30899</v>
          </cell>
          <cell r="F337">
            <v>25965.498523079012</v>
          </cell>
          <cell r="G337">
            <v>0.19</v>
          </cell>
          <cell r="H337" t="str">
            <v>X</v>
          </cell>
          <cell r="K337" t="str">
            <v>X</v>
          </cell>
          <cell r="L337" t="str">
            <v>no aplica</v>
          </cell>
          <cell r="M337" t="str">
            <v>no aplica</v>
          </cell>
          <cell r="N337">
            <v>41608</v>
          </cell>
        </row>
        <row r="338">
          <cell r="A338" t="str">
            <v>J40</v>
          </cell>
          <cell r="B338" t="str">
            <v>VIDRIO TRASLUCIDO 4MM</v>
          </cell>
          <cell r="C338" t="str">
            <v>Insumo</v>
          </cell>
          <cell r="D338" t="str">
            <v>m2</v>
          </cell>
          <cell r="E338">
            <v>43259</v>
          </cell>
          <cell r="F338">
            <v>36351.697932310613</v>
          </cell>
          <cell r="G338">
            <v>0.19</v>
          </cell>
          <cell r="H338" t="str">
            <v>X</v>
          </cell>
          <cell r="K338" t="str">
            <v>X</v>
          </cell>
          <cell r="L338" t="str">
            <v>no aplica</v>
          </cell>
          <cell r="M338" t="str">
            <v>no aplica</v>
          </cell>
          <cell r="N338">
            <v>41608</v>
          </cell>
        </row>
        <row r="339">
          <cell r="A339" t="str">
            <v>J41</v>
          </cell>
          <cell r="B339" t="str">
            <v>VIDRIO TRASLUCIDO 6MM</v>
          </cell>
          <cell r="C339" t="str">
            <v>Insumo</v>
          </cell>
          <cell r="D339" t="str">
            <v>m2</v>
          </cell>
          <cell r="E339">
            <v>67978</v>
          </cell>
          <cell r="F339">
            <v>57124.096750773795</v>
          </cell>
          <cell r="G339">
            <v>0.19</v>
          </cell>
          <cell r="H339" t="str">
            <v>X</v>
          </cell>
          <cell r="K339" t="str">
            <v>X</v>
          </cell>
          <cell r="L339" t="str">
            <v>no aplica</v>
          </cell>
          <cell r="M339" t="str">
            <v>no aplica</v>
          </cell>
          <cell r="N339">
            <v>41608</v>
          </cell>
        </row>
        <row r="340">
          <cell r="A340" t="str">
            <v>K</v>
          </cell>
          <cell r="B340" t="str">
            <v>DRYWALL, SUPERBOARD Y SIMILARES</v>
          </cell>
          <cell r="E340">
            <v>0</v>
          </cell>
          <cell r="F340">
            <v>0</v>
          </cell>
          <cell r="N340">
            <v>41608</v>
          </cell>
        </row>
        <row r="341">
          <cell r="A341" t="str">
            <v>K10</v>
          </cell>
          <cell r="B341" t="str">
            <v>CINTA MALLA DE FIBRA DE VIDRIO ( 90 M. )</v>
          </cell>
          <cell r="C341" t="str">
            <v>Insumo</v>
          </cell>
          <cell r="D341" t="str">
            <v>rollo</v>
          </cell>
          <cell r="E341">
            <v>17792</v>
          </cell>
          <cell r="F341">
            <v>14950.934049588899</v>
          </cell>
          <cell r="G341">
            <v>0.19</v>
          </cell>
          <cell r="H341" t="str">
            <v>X</v>
          </cell>
          <cell r="K341" t="str">
            <v>X</v>
          </cell>
          <cell r="L341" t="str">
            <v>DRywall Gyplac</v>
          </cell>
          <cell r="M341" t="str">
            <v>VER ARCHIVO ANEXO</v>
          </cell>
          <cell r="N341">
            <v>41608</v>
          </cell>
        </row>
        <row r="342">
          <cell r="A342" t="str">
            <v>K11</v>
          </cell>
          <cell r="B342" t="str">
            <v>CINTA PAPEL ( 75 M.)</v>
          </cell>
          <cell r="C342" t="str">
            <v>Insumo</v>
          </cell>
          <cell r="D342" t="str">
            <v>rollo</v>
          </cell>
          <cell r="E342">
            <v>14982</v>
          </cell>
          <cell r="F342">
            <v>12589.804717223577</v>
          </cell>
          <cell r="G342">
            <v>0.19</v>
          </cell>
          <cell r="H342" t="str">
            <v>X</v>
          </cell>
          <cell r="K342" t="str">
            <v>X</v>
          </cell>
          <cell r="L342" t="str">
            <v>DRywall Gyplac</v>
          </cell>
          <cell r="M342" t="str">
            <v>VER ARCHIVO ANEXO</v>
          </cell>
          <cell r="N342">
            <v>41608</v>
          </cell>
        </row>
        <row r="343">
          <cell r="A343" t="str">
            <v>K13</v>
          </cell>
          <cell r="B343" t="str">
            <v>FIBRA DE VIDRIO FRESCASA DE 2 1/2"</v>
          </cell>
          <cell r="C343" t="str">
            <v>Insumo</v>
          </cell>
          <cell r="D343" t="str">
            <v>m2</v>
          </cell>
          <cell r="E343">
            <v>11237</v>
          </cell>
          <cell r="F343">
            <v>9442.7862962264007</v>
          </cell>
          <cell r="G343">
            <v>0.19</v>
          </cell>
          <cell r="H343" t="str">
            <v>X</v>
          </cell>
          <cell r="K343" t="str">
            <v>X</v>
          </cell>
          <cell r="L343" t="str">
            <v>DRywall Gyplac</v>
          </cell>
          <cell r="M343" t="str">
            <v>VER ARCHIVO ANEXO</v>
          </cell>
          <cell r="N343">
            <v>41608</v>
          </cell>
        </row>
        <row r="344">
          <cell r="A344" t="str">
            <v>K14</v>
          </cell>
          <cell r="B344" t="str">
            <v>FIBRA DE VIDRIO FRESCASA DE 3 1/2"</v>
          </cell>
          <cell r="C344" t="str">
            <v>Insumo</v>
          </cell>
          <cell r="D344" t="str">
            <v>m2</v>
          </cell>
          <cell r="E344">
            <v>14045</v>
          </cell>
          <cell r="F344">
            <v>11802.184595356845</v>
          </cell>
          <cell r="G344">
            <v>0.19</v>
          </cell>
          <cell r="H344" t="str">
            <v>X</v>
          </cell>
          <cell r="K344" t="str">
            <v>X</v>
          </cell>
          <cell r="L344" t="str">
            <v>DRywall Gyplac</v>
          </cell>
          <cell r="M344" t="str">
            <v>VER ARCHIVO ANEXO</v>
          </cell>
          <cell r="N344">
            <v>41608</v>
          </cell>
        </row>
        <row r="345">
          <cell r="A345" t="str">
            <v>K06</v>
          </cell>
          <cell r="B345" t="str">
            <v>MASILLA SUPERMASTIC USG</v>
          </cell>
          <cell r="C345" t="str">
            <v>Insumo</v>
          </cell>
          <cell r="D345" t="str">
            <v>caneca</v>
          </cell>
          <cell r="E345">
            <v>63677</v>
          </cell>
          <cell r="F345">
            <v>53509.69935636122</v>
          </cell>
          <cell r="G345">
            <v>0.19</v>
          </cell>
          <cell r="H345" t="str">
            <v>X</v>
          </cell>
          <cell r="K345" t="str">
            <v>X</v>
          </cell>
          <cell r="L345" t="str">
            <v>DRywall Gyplac</v>
          </cell>
          <cell r="M345" t="str">
            <v>VER ARCHIVO ANEXO</v>
          </cell>
          <cell r="N345">
            <v>41608</v>
          </cell>
        </row>
        <row r="346">
          <cell r="A346" t="str">
            <v>K07</v>
          </cell>
          <cell r="B346" t="str">
            <v>PERFIL CANAL CAL. 26 ( 90 MM ) - 2.44 M.</v>
          </cell>
          <cell r="C346" t="str">
            <v>Insumo</v>
          </cell>
          <cell r="D346" t="str">
            <v>und</v>
          </cell>
          <cell r="E346">
            <v>10487</v>
          </cell>
          <cell r="F346">
            <v>8812.6901987330166</v>
          </cell>
          <cell r="G346">
            <v>0.19</v>
          </cell>
          <cell r="H346" t="str">
            <v>X</v>
          </cell>
          <cell r="K346" t="str">
            <v>X</v>
          </cell>
          <cell r="L346" t="str">
            <v>DRywall Gyplac</v>
          </cell>
          <cell r="M346" t="str">
            <v>VER ARCHIVO ANEXO</v>
          </cell>
          <cell r="N346">
            <v>41608</v>
          </cell>
        </row>
        <row r="347">
          <cell r="A347" t="str">
            <v>K17</v>
          </cell>
          <cell r="B347" t="str">
            <v>PERFIL CANAL CAL.24 ( 90 MM ) - 2.44 M.</v>
          </cell>
          <cell r="C347" t="str">
            <v>Insumo</v>
          </cell>
          <cell r="D347" t="str">
            <v>und</v>
          </cell>
          <cell r="E347">
            <v>14232</v>
          </cell>
          <cell r="F347">
            <v>11959.708619730194</v>
          </cell>
          <cell r="G347">
            <v>0.19</v>
          </cell>
          <cell r="H347" t="str">
            <v>X</v>
          </cell>
          <cell r="K347" t="str">
            <v>X</v>
          </cell>
          <cell r="L347" t="str">
            <v>DRywall Gyplac</v>
          </cell>
          <cell r="M347" t="str">
            <v>VER ARCHIVO ANEXO</v>
          </cell>
          <cell r="N347">
            <v>41608</v>
          </cell>
        </row>
        <row r="348">
          <cell r="A348" t="str">
            <v>K18</v>
          </cell>
          <cell r="B348" t="str">
            <v>PERFIL OMEGA CAL 24 - 2.44 M.</v>
          </cell>
          <cell r="C348" t="str">
            <v>Insumo</v>
          </cell>
          <cell r="D348" t="str">
            <v>und</v>
          </cell>
          <cell r="E348">
            <v>20224</v>
          </cell>
          <cell r="F348">
            <v>16995.284299972649</v>
          </cell>
          <cell r="G348">
            <v>0.19</v>
          </cell>
          <cell r="H348" t="str">
            <v>X</v>
          </cell>
          <cell r="K348" t="str">
            <v>X</v>
          </cell>
          <cell r="L348" t="str">
            <v>DRywall Gyplac</v>
          </cell>
          <cell r="M348" t="str">
            <v>VER ARCHIVO ANEXO</v>
          </cell>
          <cell r="N348">
            <v>41608</v>
          </cell>
        </row>
        <row r="349">
          <cell r="A349" t="str">
            <v>K08</v>
          </cell>
          <cell r="B349" t="str">
            <v>PERFIL OMEGA CAL 26 - 2.44 M.</v>
          </cell>
          <cell r="C349" t="str">
            <v>Insumo</v>
          </cell>
          <cell r="D349" t="str">
            <v>und</v>
          </cell>
          <cell r="E349">
            <v>6740</v>
          </cell>
          <cell r="F349">
            <v>5663.9407445009692</v>
          </cell>
          <cell r="G349">
            <v>0.19</v>
          </cell>
          <cell r="H349" t="str">
            <v>X</v>
          </cell>
          <cell r="K349" t="str">
            <v>X</v>
          </cell>
          <cell r="L349" t="str">
            <v>DRywall Gyplac</v>
          </cell>
          <cell r="M349" t="str">
            <v>VER ARCHIVO ANEXO</v>
          </cell>
          <cell r="N349">
            <v>41608</v>
          </cell>
        </row>
        <row r="350">
          <cell r="A350" t="str">
            <v>K19</v>
          </cell>
          <cell r="B350" t="str">
            <v>PERFIL PARAL CAL 24 - 2.44 M.</v>
          </cell>
          <cell r="C350" t="str">
            <v>Insumo</v>
          </cell>
          <cell r="D350" t="str">
            <v>und</v>
          </cell>
          <cell r="E350">
            <v>14792</v>
          </cell>
          <cell r="F350">
            <v>12430.549659615355</v>
          </cell>
          <cell r="G350">
            <v>0.19</v>
          </cell>
          <cell r="H350" t="str">
            <v>X</v>
          </cell>
          <cell r="K350" t="str">
            <v>X</v>
          </cell>
          <cell r="L350" t="str">
            <v>DRywall Gyplac</v>
          </cell>
          <cell r="M350" t="str">
            <v>VER ARCHIVO ANEXO</v>
          </cell>
          <cell r="N350">
            <v>41608</v>
          </cell>
        </row>
        <row r="351">
          <cell r="A351" t="str">
            <v>K09</v>
          </cell>
          <cell r="B351" t="str">
            <v>PERFIL PARAL CAL 26 - 2.44 M.</v>
          </cell>
          <cell r="C351" t="str">
            <v>Insumo</v>
          </cell>
          <cell r="D351" t="str">
            <v>und</v>
          </cell>
          <cell r="E351">
            <v>11047</v>
          </cell>
          <cell r="F351">
            <v>9283.5312386181795</v>
          </cell>
          <cell r="G351">
            <v>0.19</v>
          </cell>
          <cell r="H351" t="str">
            <v>X</v>
          </cell>
          <cell r="K351" t="str">
            <v>X</v>
          </cell>
          <cell r="L351" t="str">
            <v>DRywall Gyplac</v>
          </cell>
          <cell r="M351" t="str">
            <v>VER ARCHIVO ANEXO</v>
          </cell>
          <cell r="N351">
            <v>41608</v>
          </cell>
        </row>
        <row r="352">
          <cell r="A352" t="str">
            <v>K12</v>
          </cell>
          <cell r="B352" t="str">
            <v>PLACA YESO TIPO GYPLAC ESTANDAR 1/2" (12.7 MM) DE 1.22 X 2.44 MM. O SIMILAR.</v>
          </cell>
          <cell r="C352" t="str">
            <v>Insumo</v>
          </cell>
          <cell r="D352" t="str">
            <v>m2</v>
          </cell>
          <cell r="E352">
            <v>35396</v>
          </cell>
          <cell r="F352">
            <v>29744.344074804441</v>
          </cell>
          <cell r="G352">
            <v>0.19</v>
          </cell>
          <cell r="H352" t="str">
            <v>X</v>
          </cell>
          <cell r="K352" t="str">
            <v>X</v>
          </cell>
          <cell r="L352" t="str">
            <v>DRywall Gyplac</v>
          </cell>
          <cell r="M352" t="str">
            <v>VER ARCHIVO ANEXO</v>
          </cell>
          <cell r="N352">
            <v>41608</v>
          </cell>
        </row>
        <row r="353">
          <cell r="A353" t="str">
            <v>K16</v>
          </cell>
          <cell r="B353" t="str">
            <v xml:space="preserve">PLACA YESO TIPO GYPLAC R.H. 1/2" (12.7 MM) DE 1.22 X 2.44 MM. O SIMILAR. </v>
          </cell>
          <cell r="C353" t="str">
            <v>Insumo</v>
          </cell>
          <cell r="D353" t="str">
            <v>m2</v>
          </cell>
          <cell r="E353">
            <v>39891</v>
          </cell>
          <cell r="F353">
            <v>33521.458593294999</v>
          </cell>
          <cell r="G353">
            <v>0.19</v>
          </cell>
          <cell r="H353" t="str">
            <v>X</v>
          </cell>
          <cell r="K353" t="str">
            <v>X</v>
          </cell>
          <cell r="L353" t="str">
            <v>DRywall Gyplac</v>
          </cell>
          <cell r="M353" t="str">
            <v>VER ARCHIVO ANEXO</v>
          </cell>
          <cell r="N353">
            <v>41608</v>
          </cell>
        </row>
        <row r="354">
          <cell r="A354" t="str">
            <v>K02</v>
          </cell>
          <cell r="B354" t="str">
            <v>SUPERBOARD  ( 2.44 X 1.22 )  E= 10 MM</v>
          </cell>
          <cell r="C354" t="str">
            <v>Insumo</v>
          </cell>
          <cell r="D354" t="str">
            <v>m2</v>
          </cell>
          <cell r="E354">
            <v>44816</v>
          </cell>
          <cell r="F354">
            <v>37660.3590578738</v>
          </cell>
          <cell r="G354">
            <v>0.19</v>
          </cell>
          <cell r="H354" t="str">
            <v>X</v>
          </cell>
          <cell r="K354" t="str">
            <v>X</v>
          </cell>
          <cell r="L354" t="str">
            <v>DRywall Gyplac</v>
          </cell>
          <cell r="M354" t="str">
            <v>VER ARCHIVO ANEXO</v>
          </cell>
          <cell r="N354">
            <v>41608</v>
          </cell>
        </row>
        <row r="355">
          <cell r="A355" t="str">
            <v>K15</v>
          </cell>
          <cell r="B355" t="str">
            <v>SUPERBOARD  ( 2.44 X 1.22 )  E= 6 MM</v>
          </cell>
          <cell r="C355" t="str">
            <v>Insumo</v>
          </cell>
          <cell r="D355" t="str">
            <v>m2</v>
          </cell>
          <cell r="E355">
            <v>44948</v>
          </cell>
          <cell r="F355">
            <v>37771.145184905603</v>
          </cell>
          <cell r="G355">
            <v>0.19</v>
          </cell>
          <cell r="H355" t="str">
            <v>X</v>
          </cell>
          <cell r="K355" t="str">
            <v>X</v>
          </cell>
          <cell r="L355" t="str">
            <v>DRywall Gyplac</v>
          </cell>
          <cell r="M355" t="str">
            <v>VER ARCHIVO ANEXO</v>
          </cell>
          <cell r="N355">
            <v>41608</v>
          </cell>
        </row>
        <row r="356">
          <cell r="A356" t="str">
            <v>K01</v>
          </cell>
          <cell r="B356" t="str">
            <v>SUPERBOARD  ( 2.44 X 1.22 )  E= 8 MM</v>
          </cell>
          <cell r="C356" t="str">
            <v>Insumo</v>
          </cell>
          <cell r="D356" t="str">
            <v>m2</v>
          </cell>
          <cell r="E356">
            <v>63677</v>
          </cell>
          <cell r="F356">
            <v>53509.69935636122</v>
          </cell>
          <cell r="G356">
            <v>0.19</v>
          </cell>
          <cell r="H356" t="str">
            <v>X</v>
          </cell>
          <cell r="K356" t="str">
            <v>X</v>
          </cell>
          <cell r="L356" t="str">
            <v>DRywall Gyplac</v>
          </cell>
          <cell r="M356" t="str">
            <v>VER ARCHIVO ANEXO</v>
          </cell>
          <cell r="N356">
            <v>41608</v>
          </cell>
        </row>
        <row r="357">
          <cell r="A357" t="str">
            <v>K03</v>
          </cell>
          <cell r="B357" t="str">
            <v>TORNILLO AUTOPERFORANTE  EST.  7/16 "</v>
          </cell>
          <cell r="C357" t="str">
            <v>Insumo</v>
          </cell>
          <cell r="D357" t="str">
            <v>und</v>
          </cell>
          <cell r="E357">
            <v>25</v>
          </cell>
          <cell r="F357">
            <v>20.772398818463206</v>
          </cell>
          <cell r="G357">
            <v>0.19</v>
          </cell>
          <cell r="H357" t="str">
            <v>X</v>
          </cell>
          <cell r="K357" t="str">
            <v>X</v>
          </cell>
          <cell r="L357" t="str">
            <v>DRywall Gyplac</v>
          </cell>
          <cell r="M357" t="str">
            <v>VER ARCHIVO ANEXO</v>
          </cell>
          <cell r="N357">
            <v>41608</v>
          </cell>
        </row>
        <row r="358">
          <cell r="A358" t="str">
            <v>K04</v>
          </cell>
          <cell r="B358" t="str">
            <v>TORNILLO AUTOPERFORANTE YESO 6 X1</v>
          </cell>
          <cell r="C358" t="str">
            <v>Insumo</v>
          </cell>
          <cell r="D358" t="str">
            <v>und</v>
          </cell>
          <cell r="E358">
            <v>25</v>
          </cell>
          <cell r="F358">
            <v>20.772398818463206</v>
          </cell>
          <cell r="G358">
            <v>0.19</v>
          </cell>
          <cell r="H358" t="str">
            <v>X</v>
          </cell>
          <cell r="K358" t="str">
            <v>X</v>
          </cell>
          <cell r="L358" t="str">
            <v>DRywall Gyplac</v>
          </cell>
          <cell r="M358" t="str">
            <v>VER ARCHIVO ANEXO</v>
          </cell>
          <cell r="N358">
            <v>41608</v>
          </cell>
        </row>
        <row r="359">
          <cell r="A359" t="str">
            <v>K05</v>
          </cell>
          <cell r="B359" t="str">
            <v>TORNILLO PTA BROCA EXTRAPL. EST 8 X 1/2" ( 13MM )</v>
          </cell>
          <cell r="C359" t="str">
            <v>Insumo</v>
          </cell>
          <cell r="D359" t="str">
            <v>und</v>
          </cell>
          <cell r="E359">
            <v>74</v>
          </cell>
          <cell r="F359">
            <v>62.317196455389613</v>
          </cell>
          <cell r="G359">
            <v>0.19</v>
          </cell>
          <cell r="H359" t="str">
            <v>X</v>
          </cell>
          <cell r="K359" t="str">
            <v>X</v>
          </cell>
          <cell r="L359" t="str">
            <v>DRywall Gyplac</v>
          </cell>
          <cell r="M359" t="str">
            <v>VER ARCHIVO ANEXO</v>
          </cell>
          <cell r="N359">
            <v>41608</v>
          </cell>
        </row>
        <row r="360">
          <cell r="A360" t="str">
            <v>K20</v>
          </cell>
          <cell r="B360" t="str">
            <v>PERFIL METALICO CAL 12 - 2,5MM. - 2,44M.</v>
          </cell>
          <cell r="C360" t="str">
            <v>Insumo</v>
          </cell>
          <cell r="D360" t="str">
            <v>und</v>
          </cell>
          <cell r="E360">
            <v>67424</v>
          </cell>
          <cell r="F360">
            <v>56658.448810593276</v>
          </cell>
          <cell r="G360">
            <v>0.19</v>
          </cell>
          <cell r="H360" t="str">
            <v>X</v>
          </cell>
          <cell r="K360" t="str">
            <v>X</v>
          </cell>
          <cell r="L360" t="str">
            <v>DRywall Gyplac</v>
          </cell>
          <cell r="M360" t="str">
            <v>VER ARCHIVO ANEXO</v>
          </cell>
          <cell r="N360">
            <v>41608</v>
          </cell>
        </row>
        <row r="361">
          <cell r="A361" t="str">
            <v>K21</v>
          </cell>
          <cell r="B361" t="str">
            <v>MASILLA PLASTICA</v>
          </cell>
          <cell r="C361" t="str">
            <v>Insumo</v>
          </cell>
          <cell r="D361" t="str">
            <v>kg</v>
          </cell>
          <cell r="E361">
            <v>41199</v>
          </cell>
          <cell r="F361">
            <v>34620.664697438675</v>
          </cell>
          <cell r="G361">
            <v>0.19</v>
          </cell>
          <cell r="H361" t="str">
            <v>X</v>
          </cell>
          <cell r="K361" t="str">
            <v>X</v>
          </cell>
          <cell r="L361" t="str">
            <v>DRywall Gyplac</v>
          </cell>
          <cell r="M361" t="str">
            <v>VER ARCHIVO ANEXO</v>
          </cell>
          <cell r="N361">
            <v>41608</v>
          </cell>
        </row>
        <row r="362">
          <cell r="A362" t="str">
            <v>L</v>
          </cell>
          <cell r="B362" t="str">
            <v>ESPECIALES</v>
          </cell>
          <cell r="E362">
            <v>0</v>
          </cell>
          <cell r="F362">
            <v>0</v>
          </cell>
          <cell r="N362">
            <v>41608</v>
          </cell>
        </row>
        <row r="363">
          <cell r="A363" t="str">
            <v>L12</v>
          </cell>
          <cell r="B363" t="str">
            <v>INSTALACIÓN Y PUESTA EN FUNCIONAMIENTO EQUIPO DE PRESIÓN.</v>
          </cell>
          <cell r="C363" t="str">
            <v>Insumo</v>
          </cell>
          <cell r="D363" t="str">
            <v>und</v>
          </cell>
          <cell r="E363">
            <v>2607047</v>
          </cell>
          <cell r="F363">
            <v>2190795.6620539189</v>
          </cell>
          <cell r="G363">
            <v>0.19</v>
          </cell>
          <cell r="H363" t="str">
            <v>X</v>
          </cell>
          <cell r="L363" t="str">
            <v>no aplica</v>
          </cell>
          <cell r="M363" t="str">
            <v>no aplica</v>
          </cell>
          <cell r="N363">
            <v>41608</v>
          </cell>
        </row>
        <row r="364">
          <cell r="A364" t="str">
            <v>L02</v>
          </cell>
          <cell r="B364" t="str">
            <v>SUMINISTRO, TRANSPORTE E INSTALACION SISTEMA HIDRAULICO DE PRESION PREENSAMBLADO  - INCLUYE 2 BOMBAS DE 1.5 HP CAUDAL DE 20 GPM C/U,  RANGO DE PRESIÓN DE 30 - 50 PSI, TANQUE DE 100 LTS., TABLERO DE CONTROL  Y ACCESORIOS CONECCION A SISTEMA HIDRÁULICO Y ELÉCTRICO.</v>
          </cell>
          <cell r="C364" t="str">
            <v>Insumo</v>
          </cell>
          <cell r="D364" t="str">
            <v>und</v>
          </cell>
          <cell r="E364">
            <v>15658031</v>
          </cell>
          <cell r="F364">
            <v>13158009.452437352</v>
          </cell>
          <cell r="G364">
            <v>0.19</v>
          </cell>
          <cell r="H364" t="str">
            <v>X</v>
          </cell>
          <cell r="L364" t="str">
            <v>no aplica</v>
          </cell>
          <cell r="M364" t="str">
            <v>no aplica</v>
          </cell>
          <cell r="N364">
            <v>41608</v>
          </cell>
        </row>
        <row r="365">
          <cell r="A365" t="str">
            <v>L01</v>
          </cell>
          <cell r="B365" t="str">
            <v>SUMINISTRO, TRANSPORTE E INSTALACION SISTEMA HIDRAULICO DE PRESION PREENSAMBLADO  - INCLUYE 2 BOMBAS DE 1.5 HP CAUDAL DE 30 GPM C/U,  RANGO DE PRESIÓN DE 20 - 40 PSI, TANQUE DE 100 LTS., TABLERO DE CONTROL  Y ACCESORIOS CONECCION A SISTEMA HIDRÁULICO Y ELÉCTRICO.</v>
          </cell>
          <cell r="C365" t="str">
            <v>Insumo</v>
          </cell>
          <cell r="D365" t="str">
            <v>und</v>
          </cell>
          <cell r="E365">
            <v>15658031</v>
          </cell>
          <cell r="F365">
            <v>13158009.452437352</v>
          </cell>
          <cell r="G365">
            <v>0.19</v>
          </cell>
          <cell r="H365" t="str">
            <v>X</v>
          </cell>
          <cell r="L365" t="str">
            <v>no aplica</v>
          </cell>
          <cell r="M365" t="str">
            <v>no aplica</v>
          </cell>
          <cell r="N365">
            <v>41608</v>
          </cell>
        </row>
        <row r="366">
          <cell r="A366" t="str">
            <v>L11</v>
          </cell>
          <cell r="B366" t="str">
            <v>SUMINISTRO, TRANSPORTE E INSTALACION SISTEMA HIDRAULICO DE PRESION PREENSAMBLADO  - INCLUYE 2 BOMBAS DE 10 HP CAUDAL DE 160 GPM C/U,  RANGO DE PRESIÓN DE 70 - 90 PSI, TANQUE DE 500 LTS., TABLERO DE CONTROL  Y ACCESORIOS CONECCION A SISTEMA HIDRÁULICO Y ELÉCTRICO.</v>
          </cell>
          <cell r="C366" t="str">
            <v>Insumo</v>
          </cell>
          <cell r="D366" t="str">
            <v>und</v>
          </cell>
          <cell r="E366">
            <v>25032536</v>
          </cell>
          <cell r="F366">
            <v>21035744.366550744</v>
          </cell>
          <cell r="G366">
            <v>0.19</v>
          </cell>
          <cell r="H366" t="str">
            <v>X</v>
          </cell>
          <cell r="L366" t="str">
            <v>no aplica</v>
          </cell>
          <cell r="M366" t="str">
            <v>no aplica</v>
          </cell>
          <cell r="N366">
            <v>41608</v>
          </cell>
        </row>
        <row r="367">
          <cell r="A367" t="str">
            <v>L03</v>
          </cell>
          <cell r="B367" t="str">
            <v>SUMINISTRO, TRANSPORTE E INSTALACION SISTEMA HIDRAULICO DE PRESION PREENSAMBLADO  - INCLUYE 2 BOMBAS DE 2 HP CAUDAL DE 45 GPM C/U,  RANGO DE PRESIÓN DE 20 - 40 PSI, TANQUE DE 200 LTS., TABLERO DE CONTROL  Y ACCESORIOS CONECCION A SISTEMA HIDRÁULICO Y ELÉCTRICO.</v>
          </cell>
          <cell r="C367" t="str">
            <v>Insumo</v>
          </cell>
          <cell r="D367" t="str">
            <v>und</v>
          </cell>
          <cell r="E367">
            <v>15847042</v>
          </cell>
          <cell r="F367">
            <v>13316842.137936257</v>
          </cell>
          <cell r="G367">
            <v>0.19</v>
          </cell>
          <cell r="H367" t="str">
            <v>X</v>
          </cell>
          <cell r="L367" t="str">
            <v>no aplica</v>
          </cell>
          <cell r="M367" t="str">
            <v>no aplica</v>
          </cell>
          <cell r="N367">
            <v>41608</v>
          </cell>
        </row>
        <row r="368">
          <cell r="A368" t="str">
            <v>L04</v>
          </cell>
          <cell r="B368" t="str">
            <v>SUMINISTRO, TRANSPORTE E INSTALACION SISTEMA HIDRAULICO DE PRESION PREENSAMBLADO  - INCLUYE 2 BOMBAS DE 2 HP CAUDAL DE 56 GPM C/U,  RANGO DE PRESIÓN DE 30 - 50 PSI, TANQUE DE 200 LTS., TABLERO DE CONTROL  Y ACCESORIOS CONECCION A SISTEMA HIDRÁULICO Y ELÉCTRICO.</v>
          </cell>
          <cell r="C368" t="str">
            <v>Insumo</v>
          </cell>
          <cell r="D368" t="str">
            <v>und</v>
          </cell>
          <cell r="E368">
            <v>16420592</v>
          </cell>
          <cell r="F368">
            <v>13798817.183588119</v>
          </cell>
          <cell r="G368">
            <v>0.19</v>
          </cell>
          <cell r="H368" t="str">
            <v>X</v>
          </cell>
          <cell r="L368" t="str">
            <v>no aplica</v>
          </cell>
          <cell r="M368" t="str">
            <v>no aplica</v>
          </cell>
          <cell r="N368">
            <v>41608</v>
          </cell>
        </row>
        <row r="369">
          <cell r="A369" t="str">
            <v>L05</v>
          </cell>
          <cell r="B369" t="str">
            <v>SUMINISTRO, TRANSPORTE E INSTALACION SISTEMA HIDRAULICO DE PRESION PREENSAMBLADO  - INCLUYE 2 BOMBAS DE 2 HP CAUDAL DE 90 GPM C/U,  RANGO DE PRESIÓN DE 30 - 50 PSI, TANQUE DE 200 LTS., TABLERO DE CONTROL  Y ACCESORIOS CONECCION A SISTEMA HIDRÁULICO Y ELÉCTRICO.</v>
          </cell>
          <cell r="C369" t="str">
            <v>Insumo</v>
          </cell>
          <cell r="D369" t="str">
            <v>und</v>
          </cell>
          <cell r="E369">
            <v>16420592</v>
          </cell>
          <cell r="F369">
            <v>13798817.183588119</v>
          </cell>
          <cell r="G369">
            <v>0.19</v>
          </cell>
          <cell r="H369" t="str">
            <v>X</v>
          </cell>
          <cell r="L369" t="str">
            <v>no aplica</v>
          </cell>
          <cell r="M369" t="str">
            <v>no aplica</v>
          </cell>
          <cell r="N369">
            <v>41608</v>
          </cell>
        </row>
        <row r="370">
          <cell r="A370" t="str">
            <v>L06</v>
          </cell>
          <cell r="B370" t="str">
            <v>SUMINISTRO, TRANSPORTE E INSTALACION SISTEMA HIDRAULICO DE PRESION PREENSAMBLADO  - INCLUYE 2 BOMBAS DE 3 HP CAUDAL DE 30 GPM C/U,  RANGO DE PRESIÓN DE 30 - 50 PSI, TANQUE DE 200 LTS., TABLERO DE CONTROL  Y ACCESORIOS CONECCION A SISTEMA HIDRÁULICO Y ELÉCTRICO.</v>
          </cell>
          <cell r="C370" t="str">
            <v>Insumo</v>
          </cell>
          <cell r="D370" t="str">
            <v>und</v>
          </cell>
          <cell r="E370">
            <v>16420592</v>
          </cell>
          <cell r="F370">
            <v>13798817.183588119</v>
          </cell>
          <cell r="G370">
            <v>0.19</v>
          </cell>
          <cell r="H370" t="str">
            <v>X</v>
          </cell>
          <cell r="L370" t="str">
            <v>no aplica</v>
          </cell>
          <cell r="M370" t="str">
            <v>no aplica</v>
          </cell>
          <cell r="N370">
            <v>41608</v>
          </cell>
        </row>
        <row r="371">
          <cell r="A371" t="str">
            <v>L07</v>
          </cell>
          <cell r="B371" t="str">
            <v>SUMINISTRO, TRANSPORTE E INSTALACION SISTEMA HIDRAULICO DE PRESION PREENSAMBLADO  - INCLUYE 2 BOMBAS DE 3 HP CAUDAL DE 55 GPM C/U,  RANGO DE PRESIÓN DE 30 - 50 PSI, TANQUE DE 200 LTS., TABLERO DE CONTROL  Y ACCESORIOS CONECCION A SISTEMA HIDRÁULICO Y ELÉCTRICO.</v>
          </cell>
          <cell r="C371" t="str">
            <v>Insumo</v>
          </cell>
          <cell r="D371" t="str">
            <v>und</v>
          </cell>
          <cell r="E371">
            <v>16420592</v>
          </cell>
          <cell r="F371">
            <v>13798817.183588119</v>
          </cell>
          <cell r="G371">
            <v>0.19</v>
          </cell>
          <cell r="H371" t="str">
            <v>X</v>
          </cell>
          <cell r="L371" t="str">
            <v>no aplica</v>
          </cell>
          <cell r="M371" t="str">
            <v>no aplica</v>
          </cell>
          <cell r="N371">
            <v>41608</v>
          </cell>
        </row>
        <row r="372">
          <cell r="A372" t="str">
            <v>L08</v>
          </cell>
          <cell r="B372" t="str">
            <v>SUMINISTRO, TRANSPORTE E INSTALACION SISTEMA HIDRAULICO DE PRESION PREENSAMBLADO  - INCLUYE 2 BOMBAS DE 5 HP CAUDAL DE 100 GPM C/U,  RANGO DE PRESIÓN DE 40 - 60 PSI, TANQUE DE 300 LTS., TABLERO DE CONTROL  Y ACCESORIOS CONECCION A SISTEMA HIDRÁULICO Y ELÉCTRICO.</v>
          </cell>
          <cell r="C372" t="str">
            <v>Insumo</v>
          </cell>
          <cell r="D372" t="str">
            <v>und</v>
          </cell>
          <cell r="E372">
            <v>17934853</v>
          </cell>
          <cell r="F372">
            <v>15071304.907642184</v>
          </cell>
          <cell r="G372">
            <v>0.19</v>
          </cell>
          <cell r="H372" t="str">
            <v>X</v>
          </cell>
          <cell r="L372" t="str">
            <v>no aplica</v>
          </cell>
          <cell r="M372" t="str">
            <v>no aplica</v>
          </cell>
          <cell r="N372">
            <v>41608</v>
          </cell>
        </row>
        <row r="373">
          <cell r="A373" t="str">
            <v>L09</v>
          </cell>
          <cell r="B373" t="str">
            <v>SUMINISTRO, TRANSPORTE E INSTALACION SISTEMA HIDRAULICO DE PRESION PREENSAMBLADO  - INCLUYE 2 BOMBAS DE 5 HP CAUDAL DE 180 GPM C/U,  RANGO DE PRESIÓN DE 30 - 50 PSI, TANQUE DE 300 LTS., TABLERO DE CONTROL  Y ACCESORIOS CONECCION A SISTEMA HIDRÁULICO Y ELÉCTRICO.</v>
          </cell>
          <cell r="C373" t="str">
            <v>Insumo</v>
          </cell>
          <cell r="D373" t="str">
            <v>und</v>
          </cell>
          <cell r="E373">
            <v>18549680</v>
          </cell>
          <cell r="F373">
            <v>15587966.397254406</v>
          </cell>
          <cell r="G373">
            <v>0.19</v>
          </cell>
          <cell r="H373" t="str">
            <v>X</v>
          </cell>
          <cell r="L373" t="str">
            <v>no aplica</v>
          </cell>
          <cell r="M373" t="str">
            <v>no aplica</v>
          </cell>
          <cell r="N373">
            <v>41608</v>
          </cell>
        </row>
        <row r="374">
          <cell r="A374" t="str">
            <v>L10</v>
          </cell>
          <cell r="B374" t="str">
            <v>SUMINISTRO, TRANSPORTE E INSTALACION SISTEMA HIDRAULICO DE PRESION PREENSAMBLADO  - INCLUYE 2 BOMBAS DE 7.5 HP CAUDAL DE 140 GPM C/U,  RANGO DE PRESIÓN DE 40 - 60 PSI, TANQUE DE 500 LTS., TABLERO DE CONTROL  Y ACCESORIOS CONECCION A SISTEMA HIDRÁULICO Y ELÉCTRICO.</v>
          </cell>
          <cell r="C374" t="str">
            <v>Insumo</v>
          </cell>
          <cell r="D374" t="str">
            <v>und</v>
          </cell>
          <cell r="E374">
            <v>22080055</v>
          </cell>
          <cell r="F374">
            <v>18554668.279274687</v>
          </cell>
          <cell r="G374">
            <v>0.19</v>
          </cell>
          <cell r="H374" t="str">
            <v>X</v>
          </cell>
          <cell r="L374" t="str">
            <v>no aplica</v>
          </cell>
          <cell r="M374" t="str">
            <v>no aplica</v>
          </cell>
          <cell r="N374">
            <v>41608</v>
          </cell>
        </row>
        <row r="375">
          <cell r="A375" t="str">
            <v>L13</v>
          </cell>
          <cell r="B375"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5" t="str">
            <v>Insumo</v>
          </cell>
          <cell r="D375" t="str">
            <v>und</v>
          </cell>
          <cell r="E375">
            <v>2958996</v>
          </cell>
          <cell r="F375">
            <v>2486551.3453979641</v>
          </cell>
          <cell r="G375">
            <v>0.19</v>
          </cell>
          <cell r="H375" t="str">
            <v>X</v>
          </cell>
          <cell r="L375" t="str">
            <v>no aplica</v>
          </cell>
          <cell r="M375" t="str">
            <v>no aplica</v>
          </cell>
          <cell r="N375">
            <v>41608</v>
          </cell>
        </row>
        <row r="376">
          <cell r="A376" t="str">
            <v>L14</v>
          </cell>
          <cell r="B376"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6" t="str">
            <v>Insumo</v>
          </cell>
          <cell r="D376" t="str">
            <v>und</v>
          </cell>
          <cell r="E376">
            <v>3543410</v>
          </cell>
          <cell r="F376">
            <v>2977655.8603305407</v>
          </cell>
          <cell r="G376">
            <v>0.19</v>
          </cell>
          <cell r="H376" t="str">
            <v>X</v>
          </cell>
          <cell r="L376" t="str">
            <v>no aplica</v>
          </cell>
          <cell r="M376" t="str">
            <v>no aplica</v>
          </cell>
          <cell r="N376">
            <v>41608</v>
          </cell>
        </row>
        <row r="377">
          <cell r="A377" t="str">
            <v>L15</v>
          </cell>
          <cell r="B377"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7" t="str">
            <v>Insumo</v>
          </cell>
          <cell r="D377" t="str">
            <v>und</v>
          </cell>
          <cell r="E377">
            <v>5150415</v>
          </cell>
          <cell r="F377">
            <v>4328079.8937182436</v>
          </cell>
          <cell r="G377">
            <v>0.19</v>
          </cell>
          <cell r="H377" t="str">
            <v>X</v>
          </cell>
          <cell r="L377" t="str">
            <v>no aplica</v>
          </cell>
          <cell r="M377" t="str">
            <v>no aplica</v>
          </cell>
          <cell r="N377">
            <v>41608</v>
          </cell>
        </row>
        <row r="378">
          <cell r="A378" t="str">
            <v>L18</v>
          </cell>
          <cell r="B378"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78" t="str">
            <v>Insumo</v>
          </cell>
          <cell r="D378" t="str">
            <v>und</v>
          </cell>
          <cell r="E378">
            <v>9795152</v>
          </cell>
          <cell r="F378">
            <v>8231220.5558404187</v>
          </cell>
          <cell r="G378">
            <v>0.19</v>
          </cell>
          <cell r="H378" t="str">
            <v>X</v>
          </cell>
          <cell r="L378" t="str">
            <v>no aplica</v>
          </cell>
          <cell r="M378" t="str">
            <v>no aplica</v>
          </cell>
          <cell r="N378">
            <v>41608</v>
          </cell>
        </row>
        <row r="379">
          <cell r="A379" t="str">
            <v>L19</v>
          </cell>
          <cell r="B379" t="str">
            <v>SUMINISTRO, TRANSPORTE E INSTALACIÓN DE ASCENSOR TIPO PASAJEROS, PARA 8 PERSONAS O 630 KILOGRAMOS, 3 PARADAS MAQUINA LATERAL 1.10 * 1.40 * 2.20</v>
          </cell>
          <cell r="C379" t="str">
            <v>Insumo</v>
          </cell>
          <cell r="D379" t="str">
            <v>und</v>
          </cell>
          <cell r="E379">
            <v>148314928</v>
          </cell>
          <cell r="F379">
            <v>124634392.91077924</v>
          </cell>
          <cell r="G379">
            <v>0.19</v>
          </cell>
          <cell r="H379" t="str">
            <v>X</v>
          </cell>
          <cell r="L379" t="str">
            <v>no aplica</v>
          </cell>
          <cell r="M379" t="str">
            <v>no aplica</v>
          </cell>
          <cell r="N379">
            <v>41608</v>
          </cell>
        </row>
        <row r="380">
          <cell r="A380" t="str">
            <v>L20</v>
          </cell>
          <cell r="B380" t="str">
            <v>SUMINISTRO, TRANSPORTE E INSTALACIÓN SISTEMA DE PRESION PARA RED CONTRA INCENDIOS</v>
          </cell>
          <cell r="C380" t="str">
            <v>Insumo</v>
          </cell>
          <cell r="D380" t="str">
            <v>und</v>
          </cell>
          <cell r="E380">
            <v>22247239</v>
          </cell>
          <cell r="F380">
            <v>18695158.936616883</v>
          </cell>
          <cell r="G380">
            <v>0.19</v>
          </cell>
          <cell r="H380" t="str">
            <v>X</v>
          </cell>
          <cell r="L380" t="str">
            <v>no aplica</v>
          </cell>
          <cell r="M380" t="str">
            <v>no aplica</v>
          </cell>
          <cell r="N380">
            <v>41608</v>
          </cell>
        </row>
        <row r="381">
          <cell r="A381" t="str">
            <v>L21</v>
          </cell>
          <cell r="B381" t="str">
            <v>SUMINISTRO, TRANSPORTE E INSTALACIÓN EQUIPO DE PRESION CONSTANTE</v>
          </cell>
          <cell r="C381" t="str">
            <v>Insumo</v>
          </cell>
          <cell r="D381" t="str">
            <v>und</v>
          </cell>
          <cell r="E381">
            <v>22659225</v>
          </cell>
          <cell r="F381">
            <v>19041365.583591279</v>
          </cell>
          <cell r="G381">
            <v>0.19</v>
          </cell>
          <cell r="H381" t="str">
            <v>X</v>
          </cell>
          <cell r="L381" t="str">
            <v>no aplica</v>
          </cell>
          <cell r="M381" t="str">
            <v>no aplica</v>
          </cell>
          <cell r="N381">
            <v>41608</v>
          </cell>
        </row>
        <row r="382">
          <cell r="A382" t="str">
            <v>M</v>
          </cell>
          <cell r="B382" t="str">
            <v>EQUIPOS Y HERRAMIENTAS</v>
          </cell>
          <cell r="E382">
            <v>0</v>
          </cell>
          <cell r="F382">
            <v>0</v>
          </cell>
          <cell r="N382">
            <v>41608</v>
          </cell>
        </row>
        <row r="383">
          <cell r="A383" t="str">
            <v>M01</v>
          </cell>
          <cell r="B383" t="str">
            <v>ANDAMIO METALICO CERTIFICADO, INCLUYE ESCALERILLA CON BARANDAS Y PLATAFORMAS DE TRABAJO</v>
          </cell>
          <cell r="C383" t="str">
            <v>Equipo</v>
          </cell>
          <cell r="D383" t="str">
            <v>dia</v>
          </cell>
          <cell r="E383">
            <v>9473</v>
          </cell>
          <cell r="F383">
            <v>7960.4817968690995</v>
          </cell>
          <cell r="G383">
            <v>0.19</v>
          </cell>
          <cell r="H383" t="str">
            <v>X</v>
          </cell>
          <cell r="I383" t="str">
            <v>X</v>
          </cell>
          <cell r="J383" t="str">
            <v>X</v>
          </cell>
          <cell r="K383" t="str">
            <v>X</v>
          </cell>
          <cell r="L383" t="str">
            <v>no aplica</v>
          </cell>
          <cell r="M383" t="str">
            <v>no aplica</v>
          </cell>
          <cell r="N383">
            <v>41608</v>
          </cell>
        </row>
        <row r="384">
          <cell r="A384" t="str">
            <v>M02</v>
          </cell>
          <cell r="B384" t="str">
            <v>BULLDOZER D-5</v>
          </cell>
          <cell r="C384" t="str">
            <v>Equipo</v>
          </cell>
          <cell r="D384" t="str">
            <v>hr</v>
          </cell>
          <cell r="E384">
            <v>180672</v>
          </cell>
          <cell r="F384">
            <v>151825.27459780677</v>
          </cell>
          <cell r="G384">
            <v>0.19</v>
          </cell>
          <cell r="H384" t="str">
            <v>X</v>
          </cell>
          <cell r="I384" t="str">
            <v>X</v>
          </cell>
          <cell r="J384" t="str">
            <v>X</v>
          </cell>
          <cell r="L384" t="str">
            <v>no aplica</v>
          </cell>
          <cell r="M384" t="str">
            <v>no aplica</v>
          </cell>
          <cell r="N384">
            <v>41608</v>
          </cell>
        </row>
        <row r="385">
          <cell r="A385" t="str">
            <v>M19</v>
          </cell>
          <cell r="B385" t="str">
            <v>CARROTANQUE DE AGUA 10.000 LTS.</v>
          </cell>
          <cell r="C385" t="str">
            <v>Equipo</v>
          </cell>
          <cell r="D385" t="str">
            <v>hr</v>
          </cell>
          <cell r="E385">
            <v>81302</v>
          </cell>
          <cell r="F385">
            <v>68321.206577576158</v>
          </cell>
          <cell r="G385">
            <v>0.19</v>
          </cell>
          <cell r="H385" t="str">
            <v>X</v>
          </cell>
          <cell r="I385" t="str">
            <v>X</v>
          </cell>
          <cell r="J385" t="str">
            <v>X</v>
          </cell>
          <cell r="L385" t="str">
            <v>no aplica</v>
          </cell>
          <cell r="M385" t="str">
            <v>no aplica</v>
          </cell>
          <cell r="N385">
            <v>41608</v>
          </cell>
        </row>
        <row r="386">
          <cell r="A386" t="str">
            <v>M23</v>
          </cell>
          <cell r="B386" t="str">
            <v>CARROTANQUE IRRIGADOR DE ASFALTO</v>
          </cell>
          <cell r="C386" t="str">
            <v>Equipo</v>
          </cell>
          <cell r="D386" t="str">
            <v>hr</v>
          </cell>
          <cell r="E386">
            <v>93949</v>
          </cell>
          <cell r="F386">
            <v>78948.541621686687</v>
          </cell>
          <cell r="G386">
            <v>0.19</v>
          </cell>
          <cell r="H386" t="str">
            <v>X</v>
          </cell>
          <cell r="I386" t="str">
            <v>X</v>
          </cell>
          <cell r="J386" t="str">
            <v>X</v>
          </cell>
          <cell r="L386" t="str">
            <v>no aplica</v>
          </cell>
          <cell r="M386" t="str">
            <v>no aplica</v>
          </cell>
          <cell r="N386">
            <v>41608</v>
          </cell>
        </row>
        <row r="387">
          <cell r="A387" t="str">
            <v>M12</v>
          </cell>
          <cell r="B387" t="str">
            <v>COMPACTADOR DE ASFALTO</v>
          </cell>
          <cell r="C387" t="str">
            <v>Equipo</v>
          </cell>
          <cell r="D387" t="str">
            <v>hr</v>
          </cell>
          <cell r="E387">
            <v>144539</v>
          </cell>
          <cell r="F387">
            <v>121461.22162686677</v>
          </cell>
          <cell r="G387">
            <v>0.19</v>
          </cell>
          <cell r="H387" t="str">
            <v>X</v>
          </cell>
          <cell r="I387" t="str">
            <v>X</v>
          </cell>
          <cell r="J387" t="str">
            <v>X</v>
          </cell>
          <cell r="L387" t="str">
            <v>no aplica</v>
          </cell>
          <cell r="M387" t="str">
            <v>no aplica</v>
          </cell>
          <cell r="N387">
            <v>41608</v>
          </cell>
        </row>
        <row r="388">
          <cell r="A388" t="str">
            <v>M24</v>
          </cell>
          <cell r="B388" t="str">
            <v>COMPRESOR (BARRIDO Y/O SOPLADO DE LA SUPERFICIE PAVIMENTO)</v>
          </cell>
          <cell r="C388" t="str">
            <v>Equipo</v>
          </cell>
          <cell r="D388" t="str">
            <v>hr</v>
          </cell>
          <cell r="E388">
            <v>97563</v>
          </cell>
          <cell r="F388">
            <v>81986.115858838966</v>
          </cell>
          <cell r="G388">
            <v>0.19</v>
          </cell>
          <cell r="H388" t="str">
            <v>X</v>
          </cell>
          <cell r="I388" t="str">
            <v>X</v>
          </cell>
          <cell r="J388" t="str">
            <v>X</v>
          </cell>
          <cell r="K388" t="str">
            <v>X</v>
          </cell>
          <cell r="L388" t="str">
            <v>no aplica</v>
          </cell>
          <cell r="M388" t="str">
            <v>no aplica</v>
          </cell>
          <cell r="N388">
            <v>41608</v>
          </cell>
        </row>
        <row r="389">
          <cell r="A389" t="str">
            <v>M14</v>
          </cell>
          <cell r="B389" t="str">
            <v>COMPRESOR 2 MARTILLOS (INCLUYE ACPM Y TRANSPORTE)</v>
          </cell>
          <cell r="C389" t="str">
            <v>Equipo</v>
          </cell>
          <cell r="D389" t="str">
            <v>hr</v>
          </cell>
          <cell r="E389">
            <v>99370</v>
          </cell>
          <cell r="F389">
            <v>83504.068020230625</v>
          </cell>
          <cell r="G389">
            <v>0.19</v>
          </cell>
          <cell r="H389" t="str">
            <v>X</v>
          </cell>
          <cell r="I389" t="str">
            <v>X</v>
          </cell>
          <cell r="J389" t="str">
            <v>X</v>
          </cell>
          <cell r="K389" t="str">
            <v>X</v>
          </cell>
          <cell r="L389" t="str">
            <v>no aplica</v>
          </cell>
          <cell r="M389" t="str">
            <v>no aplica</v>
          </cell>
          <cell r="N389">
            <v>41608</v>
          </cell>
        </row>
        <row r="390">
          <cell r="A390" t="str">
            <v>M11</v>
          </cell>
          <cell r="B390" t="str">
            <v xml:space="preserve">CORTADORA INCLUYE DISCO </v>
          </cell>
          <cell r="C390" t="str">
            <v>Equipo</v>
          </cell>
          <cell r="D390" t="str">
            <v>dia</v>
          </cell>
          <cell r="E390">
            <v>63235</v>
          </cell>
          <cell r="F390">
            <v>53138.345134921663</v>
          </cell>
          <cell r="G390">
            <v>0.19</v>
          </cell>
          <cell r="H390" t="str">
            <v>X</v>
          </cell>
          <cell r="I390" t="str">
            <v>X</v>
          </cell>
          <cell r="J390" t="str">
            <v>X</v>
          </cell>
          <cell r="K390" t="str">
            <v>X</v>
          </cell>
          <cell r="L390" t="str">
            <v>no aplica</v>
          </cell>
          <cell r="M390" t="str">
            <v>no aplica</v>
          </cell>
          <cell r="N390">
            <v>41608</v>
          </cell>
        </row>
        <row r="391">
          <cell r="A391" t="str">
            <v>M16</v>
          </cell>
          <cell r="B391" t="str">
            <v>PLUMA  GRUA 250KG CON BALDE</v>
          </cell>
          <cell r="C391" t="str">
            <v>Equipo</v>
          </cell>
          <cell r="D391" t="str">
            <v>dia</v>
          </cell>
          <cell r="E391">
            <v>39744</v>
          </cell>
          <cell r="F391">
            <v>33398.287379354311</v>
          </cell>
          <cell r="G391">
            <v>0.19</v>
          </cell>
          <cell r="H391" t="str">
            <v>X</v>
          </cell>
          <cell r="I391" t="str">
            <v>X</v>
          </cell>
          <cell r="J391" t="str">
            <v>X</v>
          </cell>
          <cell r="K391" t="str">
            <v>X</v>
          </cell>
          <cell r="L391" t="str">
            <v>no aplica</v>
          </cell>
          <cell r="M391" t="str">
            <v>no aplica</v>
          </cell>
          <cell r="N391">
            <v>41608</v>
          </cell>
        </row>
        <row r="392">
          <cell r="A392" t="str">
            <v>M21</v>
          </cell>
          <cell r="B392" t="str">
            <v xml:space="preserve">EQUIPO DE TERMOFUSION </v>
          </cell>
          <cell r="C392" t="str">
            <v>Equipo</v>
          </cell>
          <cell r="D392" t="str">
            <v>dia</v>
          </cell>
          <cell r="E392">
            <v>451686</v>
          </cell>
          <cell r="F392">
            <v>379568.19623762387</v>
          </cell>
          <cell r="G392">
            <v>0.19</v>
          </cell>
          <cell r="H392" t="str">
            <v>X</v>
          </cell>
          <cell r="I392" t="str">
            <v>X</v>
          </cell>
          <cell r="J392" t="str">
            <v>X</v>
          </cell>
          <cell r="L392" t="str">
            <v>no aplica</v>
          </cell>
          <cell r="M392" t="str">
            <v>no aplica</v>
          </cell>
          <cell r="N392">
            <v>41608</v>
          </cell>
        </row>
        <row r="393">
          <cell r="A393" t="str">
            <v>M17</v>
          </cell>
          <cell r="B393" t="str">
            <v>EQUIPO HIDROLAVADORA</v>
          </cell>
          <cell r="C393" t="str">
            <v>Equipo</v>
          </cell>
          <cell r="D393" t="str">
            <v>dia</v>
          </cell>
          <cell r="E393">
            <v>63235</v>
          </cell>
          <cell r="F393">
            <v>53138.345134921663</v>
          </cell>
          <cell r="G393">
            <v>0.19</v>
          </cell>
          <cell r="H393" t="str">
            <v>X</v>
          </cell>
          <cell r="I393" t="str">
            <v>X</v>
          </cell>
          <cell r="J393" t="str">
            <v>X</v>
          </cell>
          <cell r="L393" t="str">
            <v>no aplica</v>
          </cell>
          <cell r="M393" t="str">
            <v>no aplica</v>
          </cell>
          <cell r="N393">
            <v>41608</v>
          </cell>
        </row>
        <row r="394">
          <cell r="A394" t="str">
            <v>M18</v>
          </cell>
          <cell r="B394" t="str">
            <v>EQUIPO DE TRANSPORTE</v>
          </cell>
          <cell r="C394" t="str">
            <v>Equipo</v>
          </cell>
          <cell r="D394" t="str">
            <v>dia</v>
          </cell>
          <cell r="E394">
            <v>171308</v>
          </cell>
          <cell r="F394">
            <v>143956.63809123085</v>
          </cell>
          <cell r="G394">
            <v>0.19</v>
          </cell>
          <cell r="H394" t="str">
            <v>X</v>
          </cell>
          <cell r="I394" t="str">
            <v>X</v>
          </cell>
          <cell r="J394" t="str">
            <v>X</v>
          </cell>
          <cell r="K394" t="str">
            <v>X</v>
          </cell>
          <cell r="L394" t="str">
            <v>no aplica</v>
          </cell>
          <cell r="M394" t="str">
            <v>no aplica</v>
          </cell>
          <cell r="N394">
            <v>41608</v>
          </cell>
        </row>
        <row r="395">
          <cell r="A395" t="str">
            <v>M22</v>
          </cell>
          <cell r="B395" t="str">
            <v>GRUA CON BRAZO HIDRAULICO</v>
          </cell>
          <cell r="C395" t="str">
            <v>Equipo</v>
          </cell>
          <cell r="D395" t="str">
            <v>dia</v>
          </cell>
          <cell r="E395">
            <v>3974396</v>
          </cell>
          <cell r="F395">
            <v>3339828.7379354299</v>
          </cell>
          <cell r="G395">
            <v>0.19</v>
          </cell>
          <cell r="H395" t="str">
            <v>X</v>
          </cell>
          <cell r="I395" t="str">
            <v>X</v>
          </cell>
          <cell r="J395" t="str">
            <v>X</v>
          </cell>
          <cell r="K395" t="str">
            <v>X</v>
          </cell>
          <cell r="L395" t="str">
            <v>no aplica</v>
          </cell>
          <cell r="M395" t="str">
            <v>no aplica</v>
          </cell>
          <cell r="N395">
            <v>41608</v>
          </cell>
        </row>
        <row r="396">
          <cell r="A396" t="str">
            <v>M09</v>
          </cell>
          <cell r="B396" t="str">
            <v>MEZCLADORA A GASOLINA 1 SACO</v>
          </cell>
          <cell r="C396" t="str">
            <v>Equipo</v>
          </cell>
          <cell r="D396" t="str">
            <v>dia</v>
          </cell>
          <cell r="E396">
            <v>45167</v>
          </cell>
          <cell r="F396">
            <v>37955.483692267197</v>
          </cell>
          <cell r="G396">
            <v>0.19</v>
          </cell>
          <cell r="H396" t="str">
            <v>X</v>
          </cell>
          <cell r="I396" t="str">
            <v>X</v>
          </cell>
          <cell r="J396" t="str">
            <v>X</v>
          </cell>
          <cell r="K396" t="str">
            <v>X</v>
          </cell>
          <cell r="L396" t="str">
            <v>no aplica</v>
          </cell>
          <cell r="M396" t="str">
            <v>no aplica</v>
          </cell>
          <cell r="N396">
            <v>41608</v>
          </cell>
        </row>
        <row r="397">
          <cell r="A397" t="str">
            <v>M13</v>
          </cell>
          <cell r="B397" t="str">
            <v>MOTONIVELADORA 120 HP.</v>
          </cell>
          <cell r="C397" t="str">
            <v>Equipo</v>
          </cell>
          <cell r="D397" t="str">
            <v>hr</v>
          </cell>
          <cell r="E397">
            <v>278208</v>
          </cell>
          <cell r="F397">
            <v>233788.01165548016</v>
          </cell>
          <cell r="G397">
            <v>0.19</v>
          </cell>
          <cell r="H397" t="str">
            <v>X</v>
          </cell>
          <cell r="I397" t="str">
            <v>X</v>
          </cell>
          <cell r="J397" t="str">
            <v>X</v>
          </cell>
          <cell r="L397" t="str">
            <v>no aplica</v>
          </cell>
          <cell r="M397" t="str">
            <v>no aplica</v>
          </cell>
          <cell r="N397">
            <v>41608</v>
          </cell>
        </row>
        <row r="398">
          <cell r="A398" t="str">
            <v>M26</v>
          </cell>
          <cell r="B398" t="str">
            <v>REGLA VIBRATORIA</v>
          </cell>
          <cell r="C398" t="str">
            <v>Equipo</v>
          </cell>
          <cell r="D398" t="str">
            <v>dia</v>
          </cell>
          <cell r="E398">
            <v>99370</v>
          </cell>
          <cell r="F398">
            <v>83504.068020230625</v>
          </cell>
          <cell r="G398">
            <v>0.19</v>
          </cell>
          <cell r="H398" t="str">
            <v>X</v>
          </cell>
          <cell r="I398" t="str">
            <v>X</v>
          </cell>
          <cell r="J398" t="str">
            <v>X</v>
          </cell>
          <cell r="K398" t="str">
            <v>X</v>
          </cell>
          <cell r="L398" t="str">
            <v>no aplica</v>
          </cell>
          <cell r="M398" t="str">
            <v>no aplica</v>
          </cell>
          <cell r="N398">
            <v>41608</v>
          </cell>
        </row>
        <row r="399">
          <cell r="A399" t="str">
            <v>M04</v>
          </cell>
          <cell r="B399" t="str">
            <v>RETIRO DE ESCOMBROS (TRANSPORTE HORIZONTAL, CARGUE Y DESCARGUE).</v>
          </cell>
          <cell r="C399" t="str">
            <v>Equipo</v>
          </cell>
          <cell r="D399" t="str">
            <v>m3</v>
          </cell>
          <cell r="E399">
            <v>29534</v>
          </cell>
          <cell r="F399">
            <v>24818.267351598191</v>
          </cell>
          <cell r="G399">
            <v>0.19</v>
          </cell>
          <cell r="H399" t="str">
            <v>X</v>
          </cell>
          <cell r="I399" t="str">
            <v>X</v>
          </cell>
          <cell r="J399" t="str">
            <v>X</v>
          </cell>
          <cell r="K399" t="str">
            <v>X</v>
          </cell>
          <cell r="L399" t="str">
            <v>no aplica</v>
          </cell>
          <cell r="M399" t="str">
            <v>no aplica</v>
          </cell>
          <cell r="N399">
            <v>41608</v>
          </cell>
        </row>
        <row r="400">
          <cell r="A400" t="str">
            <v>M05</v>
          </cell>
          <cell r="B400" t="str">
            <v>RETROEXCAVADORA SOBRE ORUGAS</v>
          </cell>
          <cell r="C400" t="str">
            <v>Equipo</v>
          </cell>
          <cell r="D400" t="str">
            <v>hr</v>
          </cell>
          <cell r="E400">
            <v>278208</v>
          </cell>
          <cell r="F400">
            <v>233788.01165548016</v>
          </cell>
          <cell r="G400">
            <v>0.19</v>
          </cell>
          <cell r="H400" t="str">
            <v>X</v>
          </cell>
          <cell r="I400" t="str">
            <v>X</v>
          </cell>
          <cell r="J400" t="str">
            <v>X</v>
          </cell>
          <cell r="K400" t="str">
            <v>X</v>
          </cell>
          <cell r="L400" t="str">
            <v>no aplica</v>
          </cell>
          <cell r="M400" t="str">
            <v>no aplica</v>
          </cell>
          <cell r="N400">
            <v>41608</v>
          </cell>
        </row>
        <row r="401">
          <cell r="A401" t="str">
            <v>M15</v>
          </cell>
          <cell r="B401" t="str">
            <v>TALADRO ROTO PERCUTOR</v>
          </cell>
          <cell r="C401" t="str">
            <v>Equipo</v>
          </cell>
          <cell r="D401" t="str">
            <v>dia</v>
          </cell>
          <cell r="E401">
            <v>18970</v>
          </cell>
          <cell r="F401">
            <v>15941.002566165815</v>
          </cell>
          <cell r="G401">
            <v>0.19</v>
          </cell>
          <cell r="H401" t="str">
            <v>X</v>
          </cell>
          <cell r="I401" t="str">
            <v>X</v>
          </cell>
          <cell r="J401" t="str">
            <v>X</v>
          </cell>
          <cell r="K401" t="str">
            <v>X</v>
          </cell>
          <cell r="L401" t="str">
            <v>no aplica</v>
          </cell>
          <cell r="M401" t="str">
            <v>no aplica</v>
          </cell>
          <cell r="N401">
            <v>41608</v>
          </cell>
        </row>
        <row r="402">
          <cell r="A402" t="str">
            <v>M25</v>
          </cell>
          <cell r="B402" t="str">
            <v>TERMINADORA DE ASFALTO</v>
          </cell>
          <cell r="C402" t="str">
            <v>Equipo</v>
          </cell>
          <cell r="D402" t="str">
            <v>hr</v>
          </cell>
          <cell r="E402">
            <v>189708</v>
          </cell>
          <cell r="F402">
            <v>159418.37523350297</v>
          </cell>
          <cell r="G402">
            <v>0.19</v>
          </cell>
          <cell r="H402" t="str">
            <v>X</v>
          </cell>
          <cell r="I402" t="str">
            <v>X</v>
          </cell>
          <cell r="J402" t="str">
            <v>X</v>
          </cell>
          <cell r="K402" t="str">
            <v>X</v>
          </cell>
          <cell r="L402" t="str">
            <v>no aplica</v>
          </cell>
          <cell r="M402" t="str">
            <v>no aplica</v>
          </cell>
          <cell r="N402">
            <v>41608</v>
          </cell>
        </row>
        <row r="403">
          <cell r="A403" t="str">
            <v>M06</v>
          </cell>
          <cell r="B403" t="str">
            <v>VIBRADOR A GASOLINA</v>
          </cell>
          <cell r="C403" t="str">
            <v>Equipo</v>
          </cell>
          <cell r="D403" t="str">
            <v>dia</v>
          </cell>
          <cell r="E403">
            <v>67825</v>
          </cell>
          <cell r="F403">
            <v>56995.847327237097</v>
          </cell>
          <cell r="G403">
            <v>0.19</v>
          </cell>
          <cell r="H403" t="str">
            <v>X</v>
          </cell>
          <cell r="I403" t="str">
            <v>X</v>
          </cell>
          <cell r="J403" t="str">
            <v>X</v>
          </cell>
          <cell r="L403" t="str">
            <v>no aplica</v>
          </cell>
          <cell r="M403" t="str">
            <v>no aplica</v>
          </cell>
          <cell r="N403">
            <v>41608</v>
          </cell>
        </row>
        <row r="404">
          <cell r="A404" t="str">
            <v>M20</v>
          </cell>
          <cell r="B404" t="str">
            <v>VIBROCOMPACTADOR DE SUELO</v>
          </cell>
          <cell r="C404" t="str">
            <v>Equipo</v>
          </cell>
          <cell r="D404" t="str">
            <v>hr</v>
          </cell>
          <cell r="E404">
            <v>153573</v>
          </cell>
          <cell r="F404">
            <v>129052.65234819402</v>
          </cell>
          <cell r="G404">
            <v>0.19</v>
          </cell>
          <cell r="H404" t="str">
            <v>X</v>
          </cell>
          <cell r="I404" t="str">
            <v>X</v>
          </cell>
          <cell r="J404" t="str">
            <v>X</v>
          </cell>
          <cell r="L404" t="str">
            <v>no aplica</v>
          </cell>
          <cell r="M404" t="str">
            <v>no aplica</v>
          </cell>
          <cell r="N404">
            <v>41608</v>
          </cell>
        </row>
        <row r="405">
          <cell r="A405" t="str">
            <v>M07</v>
          </cell>
          <cell r="B405" t="str">
            <v>VIBROCOMPACTADOR MANUAL SALTARÍN</v>
          </cell>
          <cell r="C405" t="str">
            <v>Equipo</v>
          </cell>
          <cell r="D405" t="str">
            <v>dia</v>
          </cell>
          <cell r="E405">
            <v>58175</v>
          </cell>
          <cell r="F405">
            <v>48886.743151529852</v>
          </cell>
          <cell r="G405">
            <v>0.19</v>
          </cell>
          <cell r="H405" t="str">
            <v>X</v>
          </cell>
          <cell r="I405" t="str">
            <v>X</v>
          </cell>
          <cell r="J405" t="str">
            <v>X</v>
          </cell>
          <cell r="L405" t="str">
            <v>no aplica</v>
          </cell>
          <cell r="M405" t="str">
            <v>no aplica</v>
          </cell>
          <cell r="N405">
            <v>41608</v>
          </cell>
        </row>
        <row r="406">
          <cell r="A406" t="str">
            <v>M08</v>
          </cell>
          <cell r="B406" t="str">
            <v>VOLQUETA  6M3 (CARGUE A MANO)</v>
          </cell>
          <cell r="C406" t="str">
            <v>Equipo</v>
          </cell>
          <cell r="D406" t="str">
            <v>vje</v>
          </cell>
          <cell r="E406">
            <v>154179</v>
          </cell>
          <cell r="F406">
            <v>129561.97623072921</v>
          </cell>
          <cell r="G406">
            <v>0.19</v>
          </cell>
          <cell r="H406" t="str">
            <v>X</v>
          </cell>
          <cell r="I406" t="str">
            <v>X</v>
          </cell>
          <cell r="J406" t="str">
            <v>X</v>
          </cell>
          <cell r="K406" t="str">
            <v>X</v>
          </cell>
          <cell r="L406" t="str">
            <v>no aplica</v>
          </cell>
          <cell r="M406" t="str">
            <v>no aplica</v>
          </cell>
          <cell r="N406">
            <v>41608</v>
          </cell>
        </row>
        <row r="407">
          <cell r="A407" t="str">
            <v>M75</v>
          </cell>
          <cell r="B407" t="str">
            <v>VOLQUETA  6M3 (CARGUE MECÁNICO)</v>
          </cell>
          <cell r="C407" t="str">
            <v>Equipo</v>
          </cell>
          <cell r="D407" t="str">
            <v>vje</v>
          </cell>
          <cell r="E407">
            <v>82228</v>
          </cell>
          <cell r="F407">
            <v>69099.38667351511</v>
          </cell>
          <cell r="G407">
            <v>0.19</v>
          </cell>
          <cell r="H407" t="str">
            <v>X</v>
          </cell>
          <cell r="I407" t="str">
            <v>X</v>
          </cell>
          <cell r="J407" t="str">
            <v>X</v>
          </cell>
          <cell r="K407" t="str">
            <v>X</v>
          </cell>
          <cell r="L407" t="str">
            <v>no aplica</v>
          </cell>
          <cell r="M407" t="str">
            <v>no aplica</v>
          </cell>
          <cell r="N407">
            <v>41608</v>
          </cell>
        </row>
        <row r="408">
          <cell r="A408" t="str">
            <v>M27</v>
          </cell>
          <cell r="B408" t="str">
            <v>EQUIPO COLOCACION CONCRETO (BOMBEO)</v>
          </cell>
          <cell r="C408" t="str">
            <v>Equipo</v>
          </cell>
          <cell r="D408" t="str">
            <v>m3</v>
          </cell>
          <cell r="E408">
            <v>52394</v>
          </cell>
          <cell r="F408">
            <v>44028.962252202786</v>
          </cell>
          <cell r="G408">
            <v>0.19</v>
          </cell>
          <cell r="H408" t="str">
            <v>X</v>
          </cell>
          <cell r="I408" t="str">
            <v>X</v>
          </cell>
          <cell r="J408" t="str">
            <v>X</v>
          </cell>
          <cell r="K408" t="str">
            <v>X</v>
          </cell>
          <cell r="L408" t="str">
            <v>no aplica</v>
          </cell>
          <cell r="M408" t="str">
            <v>no aplica</v>
          </cell>
          <cell r="N408">
            <v>41608</v>
          </cell>
        </row>
        <row r="409">
          <cell r="A409" t="str">
            <v>M28</v>
          </cell>
          <cell r="B409" t="str">
            <v>VOLQUETA  6M3 (CARGUE A MANO) RETIRO INTERNO</v>
          </cell>
          <cell r="C409" t="str">
            <v>Equipo</v>
          </cell>
          <cell r="D409" t="str">
            <v>vje</v>
          </cell>
          <cell r="E409">
            <v>216809</v>
          </cell>
          <cell r="F409">
            <v>182192.66739748468</v>
          </cell>
          <cell r="G409">
            <v>0.19</v>
          </cell>
          <cell r="H409" t="str">
            <v>X</v>
          </cell>
          <cell r="I409" t="str">
            <v>X</v>
          </cell>
          <cell r="J409" t="str">
            <v>X</v>
          </cell>
          <cell r="K409" t="str">
            <v>X</v>
          </cell>
          <cell r="L409" t="str">
            <v>no aplica</v>
          </cell>
          <cell r="M409" t="str">
            <v>no aplica</v>
          </cell>
          <cell r="N409">
            <v>41608</v>
          </cell>
        </row>
        <row r="410">
          <cell r="A410" t="str">
            <v>M29</v>
          </cell>
          <cell r="B410" t="str">
            <v>VOLQUETA  6M3 (CARGUE A MECANICO) RETIRO INTERNO</v>
          </cell>
          <cell r="C410" t="str">
            <v>Equipo</v>
          </cell>
          <cell r="D410" t="str">
            <v>vje</v>
          </cell>
          <cell r="E410">
            <v>119232</v>
          </cell>
          <cell r="F410">
            <v>100194.86213806293</v>
          </cell>
          <cell r="G410">
            <v>0.19</v>
          </cell>
          <cell r="H410" t="str">
            <v>X</v>
          </cell>
          <cell r="I410" t="str">
            <v>X</v>
          </cell>
          <cell r="J410" t="str">
            <v>X</v>
          </cell>
          <cell r="K410" t="str">
            <v>X</v>
          </cell>
          <cell r="L410" t="str">
            <v>no aplica</v>
          </cell>
          <cell r="M410" t="str">
            <v>no aplica</v>
          </cell>
          <cell r="N410">
            <v>41608</v>
          </cell>
        </row>
        <row r="411">
          <cell r="A411" t="str">
            <v>M30</v>
          </cell>
          <cell r="B411" t="str">
            <v>CORTADORA DE CONCRETO</v>
          </cell>
          <cell r="C411" t="str">
            <v>Equipo</v>
          </cell>
          <cell r="D411" t="str">
            <v>hr</v>
          </cell>
          <cell r="E411">
            <v>3613</v>
          </cell>
          <cell r="F411">
            <v>3035.9043227833076</v>
          </cell>
          <cell r="G411">
            <v>0.19</v>
          </cell>
          <cell r="H411" t="str">
            <v>X</v>
          </cell>
          <cell r="I411" t="str">
            <v>X</v>
          </cell>
          <cell r="J411" t="str">
            <v>X</v>
          </cell>
          <cell r="K411" t="str">
            <v>X</v>
          </cell>
          <cell r="L411" t="str">
            <v>no aplica</v>
          </cell>
          <cell r="M411" t="str">
            <v>no aplica</v>
          </cell>
          <cell r="N411">
            <v>41608</v>
          </cell>
        </row>
        <row r="412">
          <cell r="A412" t="str">
            <v>M53</v>
          </cell>
          <cell r="B412" t="str">
            <v>CORTADORA CON DISCO DIAMANTADO (INCLUYE OPERARIO)</v>
          </cell>
          <cell r="C412" t="str">
            <v>Equipo</v>
          </cell>
          <cell r="D412" t="str">
            <v>hr</v>
          </cell>
          <cell r="E412">
            <v>38544</v>
          </cell>
          <cell r="F412">
            <v>32389.659100497815</v>
          </cell>
          <cell r="G412">
            <v>0.19</v>
          </cell>
          <cell r="H412" t="str">
            <v>X</v>
          </cell>
          <cell r="I412" t="str">
            <v>X</v>
          </cell>
          <cell r="J412" t="str">
            <v>X</v>
          </cell>
          <cell r="K412" t="str">
            <v>X</v>
          </cell>
          <cell r="L412" t="str">
            <v>no aplica</v>
          </cell>
          <cell r="M412" t="str">
            <v>no aplica</v>
          </cell>
          <cell r="N412">
            <v>41608</v>
          </cell>
        </row>
        <row r="413">
          <cell r="A413" t="str">
            <v>M31</v>
          </cell>
          <cell r="B413" t="str">
            <v>DISCO DIAMANTADO DE 14"</v>
          </cell>
          <cell r="C413" t="str">
            <v>Equipo</v>
          </cell>
          <cell r="D413" t="str">
            <v>und</v>
          </cell>
          <cell r="E413">
            <v>218393</v>
          </cell>
          <cell r="F413">
            <v>183523.58914955196</v>
          </cell>
          <cell r="G413">
            <v>0.19</v>
          </cell>
          <cell r="H413" t="str">
            <v>X</v>
          </cell>
          <cell r="I413" t="str">
            <v>X</v>
          </cell>
          <cell r="J413" t="str">
            <v>X</v>
          </cell>
          <cell r="K413" t="str">
            <v>X</v>
          </cell>
          <cell r="L413" t="str">
            <v>no aplica</v>
          </cell>
          <cell r="M413" t="str">
            <v>no aplica</v>
          </cell>
          <cell r="N413">
            <v>41608</v>
          </cell>
        </row>
        <row r="414">
          <cell r="A414" t="str">
            <v>M32</v>
          </cell>
          <cell r="B414" t="str">
            <v>ALLANADORA MECANICA CON CUCHILLAS</v>
          </cell>
          <cell r="C414" t="str">
            <v>Equipo</v>
          </cell>
          <cell r="D414" t="str">
            <v>dia</v>
          </cell>
          <cell r="E414">
            <v>103334</v>
          </cell>
          <cell r="F414">
            <v>86835.547186321215</v>
          </cell>
          <cell r="G414">
            <v>0.19</v>
          </cell>
          <cell r="H414" t="str">
            <v>X</v>
          </cell>
          <cell r="I414" t="str">
            <v>X</v>
          </cell>
          <cell r="J414" t="str">
            <v>X</v>
          </cell>
          <cell r="K414" t="str">
            <v>X</v>
          </cell>
          <cell r="L414" t="str">
            <v>no aplica</v>
          </cell>
          <cell r="M414" t="str">
            <v>no aplica</v>
          </cell>
          <cell r="N414">
            <v>41608</v>
          </cell>
        </row>
        <row r="415">
          <cell r="A415" t="str">
            <v>M33</v>
          </cell>
          <cell r="B415" t="str">
            <v>MONTACARGA</v>
          </cell>
          <cell r="C415" t="str">
            <v>Equipo</v>
          </cell>
          <cell r="D415" t="str">
            <v>dia</v>
          </cell>
          <cell r="E415">
            <v>271012</v>
          </cell>
          <cell r="F415">
            <v>227741.25172544803</v>
          </cell>
          <cell r="G415">
            <v>0.19</v>
          </cell>
          <cell r="H415" t="str">
            <v>X</v>
          </cell>
          <cell r="I415" t="str">
            <v>X</v>
          </cell>
          <cell r="J415" t="str">
            <v>X</v>
          </cell>
          <cell r="L415" t="str">
            <v>no aplica</v>
          </cell>
          <cell r="M415" t="str">
            <v>no aplica</v>
          </cell>
          <cell r="N415">
            <v>41608</v>
          </cell>
        </row>
        <row r="416">
          <cell r="A416" t="str">
            <v>M34</v>
          </cell>
          <cell r="B416" t="str">
            <v>CAMABAJA</v>
          </cell>
          <cell r="C416" t="str">
            <v>Equipo</v>
          </cell>
          <cell r="D416" t="str">
            <v>dia</v>
          </cell>
          <cell r="E416">
            <v>2569652</v>
          </cell>
          <cell r="F416">
            <v>2159371.2802552599</v>
          </cell>
          <cell r="G416">
            <v>0.19</v>
          </cell>
          <cell r="H416" t="str">
            <v>X</v>
          </cell>
          <cell r="I416" t="str">
            <v>X</v>
          </cell>
          <cell r="J416" t="str">
            <v>X</v>
          </cell>
          <cell r="L416" t="str">
            <v>no aplica</v>
          </cell>
          <cell r="M416" t="str">
            <v>no aplica</v>
          </cell>
          <cell r="N416">
            <v>41608</v>
          </cell>
        </row>
        <row r="417">
          <cell r="A417" t="str">
            <v>M35</v>
          </cell>
          <cell r="B417" t="str">
            <v>TABLERO  1.40 X 0,70</v>
          </cell>
          <cell r="C417" t="str">
            <v>Equipo</v>
          </cell>
          <cell r="D417" t="str">
            <v>dia</v>
          </cell>
          <cell r="E417">
            <v>449</v>
          </cell>
          <cell r="F417">
            <v>377.40064738670372</v>
          </cell>
          <cell r="G417">
            <v>0.19</v>
          </cell>
          <cell r="H417" t="str">
            <v>X</v>
          </cell>
          <cell r="I417" t="str">
            <v>X</v>
          </cell>
          <cell r="J417" t="str">
            <v>X</v>
          </cell>
          <cell r="K417" t="str">
            <v>X</v>
          </cell>
          <cell r="L417" t="str">
            <v>no aplica</v>
          </cell>
          <cell r="M417" t="str">
            <v>no aplica</v>
          </cell>
          <cell r="N417">
            <v>41608</v>
          </cell>
        </row>
        <row r="418">
          <cell r="A418" t="str">
            <v>M36</v>
          </cell>
          <cell r="B418" t="str">
            <v>EQUIPO MANEJO DE AGUAS DIFERENTE A AGUAS RESIDUALES</v>
          </cell>
          <cell r="C418" t="str">
            <v>Equipo</v>
          </cell>
          <cell r="D418" t="str">
            <v>dia</v>
          </cell>
          <cell r="E418">
            <v>63235</v>
          </cell>
          <cell r="F418">
            <v>53138.345134921663</v>
          </cell>
          <cell r="G418">
            <v>0.19</v>
          </cell>
          <cell r="H418" t="str">
            <v>X</v>
          </cell>
          <cell r="I418" t="str">
            <v>X</v>
          </cell>
          <cell r="J418" t="str">
            <v>X</v>
          </cell>
          <cell r="L418" t="str">
            <v>no aplica</v>
          </cell>
          <cell r="M418" t="str">
            <v>no aplica</v>
          </cell>
          <cell r="N418">
            <v>41608</v>
          </cell>
        </row>
        <row r="419">
          <cell r="A419" t="str">
            <v>M37</v>
          </cell>
          <cell r="B419" t="str">
            <v>MOTOBOMBA DE 2" A GASOLINA</v>
          </cell>
          <cell r="C419" t="str">
            <v>Equipo</v>
          </cell>
          <cell r="D419" t="str">
            <v>dia</v>
          </cell>
          <cell r="E419">
            <v>63235</v>
          </cell>
          <cell r="F419">
            <v>53138.345134921663</v>
          </cell>
          <cell r="G419">
            <v>0.19</v>
          </cell>
          <cell r="H419" t="str">
            <v>X</v>
          </cell>
          <cell r="I419" t="str">
            <v>X</v>
          </cell>
          <cell r="J419" t="str">
            <v>X</v>
          </cell>
          <cell r="K419" t="str">
            <v>X</v>
          </cell>
          <cell r="L419" t="str">
            <v>no aplica</v>
          </cell>
          <cell r="M419" t="str">
            <v>no aplica</v>
          </cell>
          <cell r="N419">
            <v>41608</v>
          </cell>
        </row>
        <row r="420">
          <cell r="A420" t="str">
            <v>M38</v>
          </cell>
          <cell r="B420" t="str">
            <v>EXPLOSIVOS (INCLUYE PERFORACIÓN, ESTOPINES, CORDON DETONANTE, MECHA LENTA Y DINAMITA)</v>
          </cell>
          <cell r="C420" t="str">
            <v>Equipo</v>
          </cell>
          <cell r="D420" t="str">
            <v>tiro</v>
          </cell>
          <cell r="E420">
            <v>45167</v>
          </cell>
          <cell r="F420">
            <v>37955.483692267197</v>
          </cell>
          <cell r="G420">
            <v>0.19</v>
          </cell>
          <cell r="H420" t="str">
            <v>X</v>
          </cell>
          <cell r="I420" t="str">
            <v>X</v>
          </cell>
          <cell r="J420" t="str">
            <v>X</v>
          </cell>
          <cell r="K420" t="str">
            <v>X</v>
          </cell>
          <cell r="L420" t="str">
            <v>no aplica</v>
          </cell>
          <cell r="M420" t="str">
            <v>no aplica</v>
          </cell>
          <cell r="N420">
            <v>41608</v>
          </cell>
        </row>
        <row r="421">
          <cell r="A421" t="str">
            <v>M39</v>
          </cell>
          <cell r="B421" t="str">
            <v>EQUIPOS-HERRAMIENTA /PRUEBA HIDROSTATICA</v>
          </cell>
          <cell r="C421" t="str">
            <v>Equipo</v>
          </cell>
          <cell r="D421" t="str">
            <v>m</v>
          </cell>
          <cell r="E421">
            <v>2569</v>
          </cell>
          <cell r="F421">
            <v>2159.1992790752561</v>
          </cell>
          <cell r="G421">
            <v>0.19</v>
          </cell>
          <cell r="H421" t="str">
            <v>X</v>
          </cell>
          <cell r="I421" t="str">
            <v>X</v>
          </cell>
          <cell r="J421" t="str">
            <v>X</v>
          </cell>
          <cell r="K421" t="str">
            <v>X</v>
          </cell>
          <cell r="L421" t="str">
            <v>no aplica</v>
          </cell>
          <cell r="M421" t="str">
            <v>no aplica</v>
          </cell>
          <cell r="N421">
            <v>41608</v>
          </cell>
        </row>
        <row r="422">
          <cell r="A422" t="str">
            <v>M40</v>
          </cell>
          <cell r="B422" t="str">
            <v>EQUIPOS-HERRAMIENTA P/FUSION DE TUBERIA</v>
          </cell>
          <cell r="C422" t="str">
            <v>Equipo</v>
          </cell>
          <cell r="D422" t="str">
            <v>m</v>
          </cell>
          <cell r="E422">
            <v>17130</v>
          </cell>
          <cell r="F422">
            <v>14394.661860501708</v>
          </cell>
          <cell r="G422">
            <v>0.19</v>
          </cell>
          <cell r="H422" t="str">
            <v>X</v>
          </cell>
          <cell r="I422" t="str">
            <v>X</v>
          </cell>
          <cell r="J422" t="str">
            <v>X</v>
          </cell>
          <cell r="K422" t="str">
            <v>X</v>
          </cell>
          <cell r="L422" t="str">
            <v>no aplica</v>
          </cell>
          <cell r="M422" t="str">
            <v>no aplica</v>
          </cell>
          <cell r="N422">
            <v>41608</v>
          </cell>
        </row>
        <row r="423">
          <cell r="A423" t="str">
            <v>M41</v>
          </cell>
          <cell r="B423" t="str">
            <v>FUSION TUBERIA SOCKET</v>
          </cell>
          <cell r="C423" t="str">
            <v>Equipo</v>
          </cell>
          <cell r="D423" t="str">
            <v>und</v>
          </cell>
          <cell r="E423">
            <v>42826</v>
          </cell>
          <cell r="F423">
            <v>35988.324565623239</v>
          </cell>
          <cell r="G423">
            <v>0.19</v>
          </cell>
          <cell r="H423" t="str">
            <v>X</v>
          </cell>
          <cell r="I423" t="str">
            <v>X</v>
          </cell>
          <cell r="J423" t="str">
            <v>X</v>
          </cell>
          <cell r="K423" t="str">
            <v>X</v>
          </cell>
          <cell r="L423" t="str">
            <v>no aplica</v>
          </cell>
          <cell r="M423" t="str">
            <v>no aplica</v>
          </cell>
          <cell r="N423">
            <v>41608</v>
          </cell>
        </row>
        <row r="424">
          <cell r="A424" t="str">
            <v>M42</v>
          </cell>
          <cell r="B424" t="str">
            <v>MATERIALES VARIOS PARA LA MOVILIZACION Y ALINEACION DEL MEDIDOR</v>
          </cell>
          <cell r="C424" t="str">
            <v>Equipo</v>
          </cell>
          <cell r="D424" t="str">
            <v>und</v>
          </cell>
          <cell r="E424">
            <v>3768</v>
          </cell>
          <cell r="F424">
            <v>3166.1576435627885</v>
          </cell>
          <cell r="G424">
            <v>0.19</v>
          </cell>
          <cell r="H424" t="str">
            <v>X</v>
          </cell>
          <cell r="I424" t="str">
            <v>X</v>
          </cell>
          <cell r="J424" t="str">
            <v>X</v>
          </cell>
          <cell r="K424" t="str">
            <v>X</v>
          </cell>
          <cell r="L424" t="str">
            <v>no aplica</v>
          </cell>
          <cell r="M424" t="str">
            <v>no aplica</v>
          </cell>
          <cell r="N424">
            <v>41608</v>
          </cell>
        </row>
        <row r="425">
          <cell r="A425" t="str">
            <v>M43</v>
          </cell>
          <cell r="B425" t="str">
            <v>RETROCARGADORA DE LLANTAS</v>
          </cell>
          <cell r="C425" t="str">
            <v>Equipo</v>
          </cell>
          <cell r="D425" t="str">
            <v>hr</v>
          </cell>
          <cell r="E425">
            <v>152037</v>
          </cell>
          <cell r="F425">
            <v>127761.80854098201</v>
          </cell>
          <cell r="G425">
            <v>0.19</v>
          </cell>
          <cell r="H425" t="str">
            <v>X</v>
          </cell>
          <cell r="I425" t="str">
            <v>X</v>
          </cell>
          <cell r="J425" t="str">
            <v>X</v>
          </cell>
          <cell r="K425" t="str">
            <v>X</v>
          </cell>
          <cell r="L425" t="str">
            <v>no aplica</v>
          </cell>
          <cell r="M425" t="str">
            <v>no aplica</v>
          </cell>
          <cell r="N425">
            <v>41608</v>
          </cell>
        </row>
        <row r="426">
          <cell r="A426" t="str">
            <v>M44</v>
          </cell>
          <cell r="B426" t="str">
            <v xml:space="preserve">EQUIPO DE COMPACTACION </v>
          </cell>
          <cell r="C426" t="str">
            <v>Equipo</v>
          </cell>
          <cell r="D426" t="str">
            <v>dia</v>
          </cell>
          <cell r="E426">
            <v>72533</v>
          </cell>
          <cell r="F426">
            <v>60951.874467321628</v>
          </cell>
          <cell r="G426">
            <v>0.19</v>
          </cell>
          <cell r="H426" t="str">
            <v>X</v>
          </cell>
          <cell r="I426" t="str">
            <v>X</v>
          </cell>
          <cell r="J426" t="str">
            <v>X</v>
          </cell>
          <cell r="K426" t="str">
            <v>X</v>
          </cell>
          <cell r="L426" t="str">
            <v>no aplica</v>
          </cell>
          <cell r="M426" t="str">
            <v>no aplica</v>
          </cell>
          <cell r="N426">
            <v>41608</v>
          </cell>
        </row>
        <row r="427">
          <cell r="A427" t="str">
            <v>M45</v>
          </cell>
          <cell r="B427" t="str">
            <v>RETROEXCAVADORA CARGADORA JD-510</v>
          </cell>
          <cell r="C427" t="str">
            <v>Equipo</v>
          </cell>
          <cell r="D427" t="str">
            <v>hr</v>
          </cell>
          <cell r="E427">
            <v>278208</v>
          </cell>
          <cell r="F427">
            <v>233788.01165548016</v>
          </cell>
          <cell r="G427">
            <v>0.19</v>
          </cell>
          <cell r="H427" t="str">
            <v>X</v>
          </cell>
          <cell r="I427" t="str">
            <v>X</v>
          </cell>
          <cell r="J427" t="str">
            <v>X</v>
          </cell>
          <cell r="K427" t="str">
            <v>X</v>
          </cell>
          <cell r="L427" t="str">
            <v>no aplica</v>
          </cell>
          <cell r="M427" t="str">
            <v>no aplica</v>
          </cell>
          <cell r="N427">
            <v>41608</v>
          </cell>
        </row>
        <row r="428">
          <cell r="A428" t="str">
            <v>M46</v>
          </cell>
          <cell r="B428" t="str">
            <v>COMPRESOR 175 Q 2 MARTILLOS</v>
          </cell>
          <cell r="C428" t="str">
            <v>Equipo</v>
          </cell>
          <cell r="D428" t="str">
            <v>hr</v>
          </cell>
          <cell r="E428">
            <v>99370</v>
          </cell>
          <cell r="F428">
            <v>83504.068020230625</v>
          </cell>
          <cell r="G428">
            <v>0.19</v>
          </cell>
          <cell r="H428" t="str">
            <v>X</v>
          </cell>
          <cell r="I428" t="str">
            <v>X</v>
          </cell>
          <cell r="J428" t="str">
            <v>X</v>
          </cell>
          <cell r="K428" t="str">
            <v>X</v>
          </cell>
          <cell r="L428" t="str">
            <v>no aplica</v>
          </cell>
          <cell r="M428" t="str">
            <v>no aplica</v>
          </cell>
          <cell r="N428">
            <v>41608</v>
          </cell>
        </row>
        <row r="429">
          <cell r="A429" t="str">
            <v>M47</v>
          </cell>
          <cell r="B429" t="str">
            <v>VIBROCOMPACTADOR TIPO RANA</v>
          </cell>
          <cell r="C429" t="str">
            <v>Equipo</v>
          </cell>
          <cell r="D429" t="str">
            <v>dia</v>
          </cell>
          <cell r="E429">
            <v>56532</v>
          </cell>
          <cell r="F429">
            <v>47505.723968393562</v>
          </cell>
          <cell r="G429">
            <v>0.19</v>
          </cell>
          <cell r="H429" t="str">
            <v>X</v>
          </cell>
          <cell r="I429" t="str">
            <v>X</v>
          </cell>
          <cell r="J429" t="str">
            <v>X</v>
          </cell>
          <cell r="K429" t="str">
            <v>X</v>
          </cell>
          <cell r="L429" t="str">
            <v>no aplica</v>
          </cell>
          <cell r="M429" t="str">
            <v>no aplica</v>
          </cell>
          <cell r="N429">
            <v>41608</v>
          </cell>
        </row>
        <row r="430">
          <cell r="A430" t="str">
            <v>M48</v>
          </cell>
          <cell r="B430" t="str">
            <v>CANGURO</v>
          </cell>
          <cell r="C430" t="str">
            <v>Equipo</v>
          </cell>
          <cell r="D430" t="str">
            <v>dia</v>
          </cell>
          <cell r="E430">
            <v>61671</v>
          </cell>
          <cell r="F430">
            <v>51824.122526544103</v>
          </cell>
          <cell r="G430">
            <v>0.19</v>
          </cell>
          <cell r="H430" t="str">
            <v>X</v>
          </cell>
          <cell r="I430" t="str">
            <v>X</v>
          </cell>
          <cell r="J430" t="str">
            <v>X</v>
          </cell>
          <cell r="K430" t="str">
            <v>X</v>
          </cell>
          <cell r="L430" t="str">
            <v>no aplica</v>
          </cell>
          <cell r="M430" t="str">
            <v>no aplica</v>
          </cell>
          <cell r="N430">
            <v>41608</v>
          </cell>
        </row>
        <row r="431">
          <cell r="A431" t="str">
            <v>M49</v>
          </cell>
          <cell r="B431" t="str">
            <v>CILINDRO COMPACTADOR 6 TONELADAS</v>
          </cell>
          <cell r="C431" t="str">
            <v>Equipo</v>
          </cell>
          <cell r="D431" t="str">
            <v>hr</v>
          </cell>
          <cell r="E431">
            <v>278208</v>
          </cell>
          <cell r="F431">
            <v>233788.01165548016</v>
          </cell>
          <cell r="G431">
            <v>0.19</v>
          </cell>
          <cell r="H431" t="str">
            <v>X</v>
          </cell>
          <cell r="I431" t="str">
            <v>X</v>
          </cell>
          <cell r="J431" t="str">
            <v>X</v>
          </cell>
          <cell r="L431" t="str">
            <v>no aplica</v>
          </cell>
          <cell r="M431" t="str">
            <v>no aplica</v>
          </cell>
          <cell r="N431">
            <v>41608</v>
          </cell>
        </row>
        <row r="432">
          <cell r="A432" t="str">
            <v>M50</v>
          </cell>
          <cell r="B432" t="str">
            <v>MOTONIVELADORA CAT-12 -F</v>
          </cell>
          <cell r="C432" t="str">
            <v>Equipo</v>
          </cell>
          <cell r="D432" t="str">
            <v>hr</v>
          </cell>
          <cell r="E432">
            <v>278208</v>
          </cell>
          <cell r="F432">
            <v>233788.01165548016</v>
          </cell>
          <cell r="G432">
            <v>0.19</v>
          </cell>
          <cell r="H432" t="str">
            <v>X</v>
          </cell>
          <cell r="I432" t="str">
            <v>X</v>
          </cell>
          <cell r="J432" t="str">
            <v>X</v>
          </cell>
          <cell r="K432" t="str">
            <v>X</v>
          </cell>
          <cell r="L432" t="str">
            <v>no aplica</v>
          </cell>
          <cell r="M432" t="str">
            <v>no aplica</v>
          </cell>
          <cell r="N432">
            <v>41608</v>
          </cell>
        </row>
        <row r="433">
          <cell r="A433" t="str">
            <v>M51</v>
          </cell>
          <cell r="B433" t="str">
            <v>VIBROCOMPACTADOR  TANDEM</v>
          </cell>
          <cell r="C433" t="str">
            <v>Equipo</v>
          </cell>
          <cell r="D433" t="str">
            <v>hr</v>
          </cell>
          <cell r="E433">
            <v>158976</v>
          </cell>
          <cell r="F433">
            <v>133593.14951741725</v>
          </cell>
          <cell r="G433">
            <v>0.19</v>
          </cell>
          <cell r="H433" t="str">
            <v>X</v>
          </cell>
          <cell r="I433" t="str">
            <v>X</v>
          </cell>
          <cell r="J433" t="str">
            <v>X</v>
          </cell>
          <cell r="K433" t="str">
            <v>X</v>
          </cell>
          <cell r="L433" t="str">
            <v>no aplica</v>
          </cell>
          <cell r="M433" t="str">
            <v>no aplica</v>
          </cell>
          <cell r="N433">
            <v>41608</v>
          </cell>
        </row>
        <row r="434">
          <cell r="A434" t="str">
            <v>M52</v>
          </cell>
          <cell r="B434" t="str">
            <v>VIBRADOR</v>
          </cell>
          <cell r="C434" t="str">
            <v>Equipo</v>
          </cell>
          <cell r="D434" t="str">
            <v>hr</v>
          </cell>
          <cell r="E434">
            <v>7708</v>
          </cell>
          <cell r="F434">
            <v>6477.5978372257687</v>
          </cell>
          <cell r="G434">
            <v>0.19</v>
          </cell>
          <cell r="H434" t="str">
            <v>X</v>
          </cell>
          <cell r="I434" t="str">
            <v>X</v>
          </cell>
          <cell r="J434" t="str">
            <v>X</v>
          </cell>
          <cell r="K434" t="str">
            <v>X</v>
          </cell>
          <cell r="L434" t="str">
            <v>no aplica</v>
          </cell>
          <cell r="M434" t="str">
            <v>no aplica</v>
          </cell>
          <cell r="N434">
            <v>41608</v>
          </cell>
        </row>
        <row r="435">
          <cell r="A435" t="str">
            <v>M54</v>
          </cell>
          <cell r="B435" t="str">
            <v>CANASTILLA SOPORTE DOVELAS EN HIERRO DE 1/4"</v>
          </cell>
          <cell r="C435" t="str">
            <v>Equipo</v>
          </cell>
          <cell r="D435" t="str">
            <v>kg</v>
          </cell>
          <cell r="E435">
            <v>7194</v>
          </cell>
          <cell r="F435">
            <v>6045.0900156631315</v>
          </cell>
          <cell r="G435">
            <v>0.19</v>
          </cell>
          <cell r="H435" t="str">
            <v>X</v>
          </cell>
          <cell r="I435" t="str">
            <v>X</v>
          </cell>
          <cell r="J435" t="str">
            <v>X</v>
          </cell>
          <cell r="K435" t="str">
            <v>X</v>
          </cell>
          <cell r="L435" t="str">
            <v>no aplica</v>
          </cell>
          <cell r="M435" t="str">
            <v>no aplica</v>
          </cell>
          <cell r="N435">
            <v>41608</v>
          </cell>
        </row>
        <row r="436">
          <cell r="A436" t="str">
            <v>M55</v>
          </cell>
          <cell r="B436" t="str">
            <v xml:space="preserve">EQUIPO DE EXCAVACION </v>
          </cell>
          <cell r="C436" t="str">
            <v>Equipo</v>
          </cell>
          <cell r="D436" t="str">
            <v>hr</v>
          </cell>
          <cell r="E436">
            <v>1584618</v>
          </cell>
          <cell r="F436">
            <v>1331611.4267016528</v>
          </cell>
          <cell r="G436">
            <v>0.19</v>
          </cell>
          <cell r="H436" t="str">
            <v>X</v>
          </cell>
          <cell r="I436" t="str">
            <v>X</v>
          </cell>
          <cell r="J436" t="str">
            <v>X</v>
          </cell>
          <cell r="K436" t="str">
            <v>X</v>
          </cell>
          <cell r="L436" t="str">
            <v>no aplica</v>
          </cell>
          <cell r="M436" t="str">
            <v>no aplica</v>
          </cell>
          <cell r="N436">
            <v>41608</v>
          </cell>
        </row>
        <row r="437">
          <cell r="A437" t="str">
            <v>M56</v>
          </cell>
          <cell r="B437" t="str">
            <v>PLANCHON Y REMOLCADOR</v>
          </cell>
          <cell r="C437" t="str">
            <v>Equipo</v>
          </cell>
          <cell r="D437" t="str">
            <v>hr</v>
          </cell>
          <cell r="E437">
            <v>702371</v>
          </cell>
          <cell r="F437">
            <v>590227.89388290106</v>
          </cell>
          <cell r="G437">
            <v>0.19</v>
          </cell>
          <cell r="H437" t="str">
            <v>X</v>
          </cell>
          <cell r="I437" t="str">
            <v>X</v>
          </cell>
          <cell r="J437" t="str">
            <v>X</v>
          </cell>
          <cell r="K437" t="str">
            <v>X</v>
          </cell>
          <cell r="L437" t="str">
            <v>no aplica</v>
          </cell>
          <cell r="M437" t="str">
            <v>no aplica</v>
          </cell>
          <cell r="N437">
            <v>41608</v>
          </cell>
        </row>
        <row r="438">
          <cell r="A438" t="str">
            <v>M57</v>
          </cell>
          <cell r="B438" t="str">
            <v>OBRA FALSA Y PUNTALES PARA PILOTES</v>
          </cell>
          <cell r="C438" t="str">
            <v>Equipo</v>
          </cell>
          <cell r="D438" t="str">
            <v>hr</v>
          </cell>
          <cell r="E438">
            <v>80172</v>
          </cell>
          <cell r="F438">
            <v>67371.025301633519</v>
          </cell>
          <cell r="G438">
            <v>0.19</v>
          </cell>
          <cell r="H438" t="str">
            <v>X</v>
          </cell>
          <cell r="I438" t="str">
            <v>X</v>
          </cell>
          <cell r="J438" t="str">
            <v>X</v>
          </cell>
          <cell r="K438" t="str">
            <v>X</v>
          </cell>
          <cell r="L438" t="str">
            <v>no aplica</v>
          </cell>
          <cell r="M438" t="str">
            <v>no aplica</v>
          </cell>
          <cell r="N438">
            <v>41608</v>
          </cell>
        </row>
        <row r="439">
          <cell r="A439" t="str">
            <v>M58</v>
          </cell>
          <cell r="B439" t="str">
            <v>MIXER DE 6 M3 CONCRETO PREMEZCLADO</v>
          </cell>
          <cell r="C439" t="str">
            <v>Equipo</v>
          </cell>
          <cell r="D439" t="str">
            <v>m3</v>
          </cell>
          <cell r="E439">
            <v>1981</v>
          </cell>
          <cell r="F439">
            <v>1664.9046258608128</v>
          </cell>
          <cell r="G439">
            <v>0.19</v>
          </cell>
          <cell r="H439" t="str">
            <v>X</v>
          </cell>
          <cell r="I439" t="str">
            <v>X</v>
          </cell>
          <cell r="J439" t="str">
            <v>X</v>
          </cell>
          <cell r="K439" t="str">
            <v>X</v>
          </cell>
          <cell r="L439" t="str">
            <v>no aplica</v>
          </cell>
          <cell r="M439" t="str">
            <v>no aplica</v>
          </cell>
          <cell r="N439">
            <v>41608</v>
          </cell>
        </row>
        <row r="440">
          <cell r="A440" t="str">
            <v>M59</v>
          </cell>
          <cell r="B440" t="str">
            <v>ANDAMIOS METALICO CERTIFICADO Y FORMALETA PARA SUPERESTRUCTURA</v>
          </cell>
          <cell r="C440" t="str">
            <v>Equipo</v>
          </cell>
          <cell r="D440" t="str">
            <v>und</v>
          </cell>
          <cell r="E440">
            <v>428275</v>
          </cell>
          <cell r="F440">
            <v>359894.93505681504</v>
          </cell>
          <cell r="G440">
            <v>0.19</v>
          </cell>
          <cell r="H440" t="str">
            <v>X</v>
          </cell>
          <cell r="I440" t="str">
            <v>X</v>
          </cell>
          <cell r="J440" t="str">
            <v>X</v>
          </cell>
          <cell r="K440" t="str">
            <v>X</v>
          </cell>
          <cell r="L440" t="str">
            <v>no aplica</v>
          </cell>
          <cell r="M440" t="str">
            <v>no aplica</v>
          </cell>
          <cell r="N440">
            <v>41608</v>
          </cell>
        </row>
        <row r="441">
          <cell r="A441" t="str">
            <v>M60</v>
          </cell>
          <cell r="B441" t="str">
            <v>EQUIPO DE SOLDADURA</v>
          </cell>
          <cell r="C441" t="str">
            <v>Equipo</v>
          </cell>
          <cell r="D441" t="str">
            <v>hr</v>
          </cell>
          <cell r="E441">
            <v>42826</v>
          </cell>
          <cell r="F441">
            <v>35988.324565623239</v>
          </cell>
          <cell r="G441">
            <v>0.19</v>
          </cell>
          <cell r="H441" t="str">
            <v>X</v>
          </cell>
          <cell r="I441" t="str">
            <v>X</v>
          </cell>
          <cell r="J441" t="str">
            <v>X</v>
          </cell>
          <cell r="K441" t="str">
            <v>X</v>
          </cell>
          <cell r="L441" t="str">
            <v>no aplica</v>
          </cell>
          <cell r="M441" t="str">
            <v>no aplica</v>
          </cell>
          <cell r="N441">
            <v>41608</v>
          </cell>
        </row>
        <row r="442">
          <cell r="A442" t="str">
            <v>M61</v>
          </cell>
          <cell r="B442" t="str">
            <v>TALADRO DE PERCUCION</v>
          </cell>
          <cell r="C442" t="str">
            <v>Equipo</v>
          </cell>
          <cell r="D442" t="str">
            <v>hr</v>
          </cell>
          <cell r="E442">
            <v>7494</v>
          </cell>
          <cell r="F442">
            <v>6297.2470853772556</v>
          </cell>
          <cell r="G442">
            <v>0.19</v>
          </cell>
          <cell r="H442" t="str">
            <v>X</v>
          </cell>
          <cell r="I442" t="str">
            <v>X</v>
          </cell>
          <cell r="J442" t="str">
            <v>X</v>
          </cell>
          <cell r="K442" t="str">
            <v>X</v>
          </cell>
          <cell r="L442" t="str">
            <v>no aplica</v>
          </cell>
          <cell r="M442" t="str">
            <v>no aplica</v>
          </cell>
          <cell r="N442">
            <v>41608</v>
          </cell>
        </row>
        <row r="443">
          <cell r="A443" t="str">
            <v>M62</v>
          </cell>
          <cell r="B443" t="str">
            <v>GATO PARA TENSIONAMIENTO</v>
          </cell>
          <cell r="C443" t="str">
            <v>Equipo</v>
          </cell>
          <cell r="D443" t="str">
            <v>hr</v>
          </cell>
          <cell r="E443">
            <v>77089</v>
          </cell>
          <cell r="F443">
            <v>64780.988115364606</v>
          </cell>
          <cell r="G443">
            <v>0.19</v>
          </cell>
          <cell r="H443" t="str">
            <v>X</v>
          </cell>
          <cell r="I443" t="str">
            <v>X</v>
          </cell>
          <cell r="J443" t="str">
            <v>X</v>
          </cell>
          <cell r="K443" t="str">
            <v>X</v>
          </cell>
          <cell r="L443" t="str">
            <v>no aplica</v>
          </cell>
          <cell r="M443" t="str">
            <v>no aplica</v>
          </cell>
          <cell r="N443">
            <v>41608</v>
          </cell>
        </row>
        <row r="444">
          <cell r="A444" t="str">
            <v>M63</v>
          </cell>
          <cell r="B444" t="str">
            <v>BOMBA PARA INYECTAR LECHADA</v>
          </cell>
          <cell r="C444" t="str">
            <v>Equipo</v>
          </cell>
          <cell r="D444" t="str">
            <v>hr</v>
          </cell>
          <cell r="E444">
            <v>51393</v>
          </cell>
          <cell r="F444">
            <v>43187.325410243058</v>
          </cell>
          <cell r="G444">
            <v>0.19</v>
          </cell>
          <cell r="H444" t="str">
            <v>X</v>
          </cell>
          <cell r="I444" t="str">
            <v>X</v>
          </cell>
          <cell r="J444" t="str">
            <v>X</v>
          </cell>
          <cell r="K444" t="str">
            <v>X</v>
          </cell>
          <cell r="L444" t="str">
            <v>no aplica</v>
          </cell>
          <cell r="M444" t="str">
            <v>no aplica</v>
          </cell>
          <cell r="N444">
            <v>41608</v>
          </cell>
        </row>
        <row r="445">
          <cell r="A445" t="str">
            <v>M65</v>
          </cell>
          <cell r="B445" t="str">
            <v>CUÑAS</v>
          </cell>
          <cell r="C445" t="str">
            <v>Equipo</v>
          </cell>
          <cell r="D445" t="str">
            <v>und</v>
          </cell>
          <cell r="E445">
            <v>10278</v>
          </cell>
          <cell r="F445">
            <v>8636.7971163010243</v>
          </cell>
          <cell r="G445">
            <v>0.19</v>
          </cell>
          <cell r="H445" t="str">
            <v>X</v>
          </cell>
          <cell r="I445" t="str">
            <v>X</v>
          </cell>
          <cell r="J445" t="str">
            <v>X</v>
          </cell>
          <cell r="K445" t="str">
            <v>X</v>
          </cell>
          <cell r="L445" t="str">
            <v>no aplica</v>
          </cell>
          <cell r="M445" t="str">
            <v>no aplica</v>
          </cell>
          <cell r="N445">
            <v>41608</v>
          </cell>
        </row>
        <row r="446">
          <cell r="A446" t="str">
            <v>M66</v>
          </cell>
          <cell r="B446" t="str">
            <v>BLOQUE (GALLETA) PARA POSTENSADO 12 TORONES N° 15 E= 75 MM D=170MM</v>
          </cell>
          <cell r="C446" t="str">
            <v>Equipo</v>
          </cell>
          <cell r="D446" t="str">
            <v>und</v>
          </cell>
          <cell r="E446">
            <v>513929</v>
          </cell>
          <cell r="F446">
            <v>431873.25410243048</v>
          </cell>
          <cell r="G446">
            <v>0.19</v>
          </cell>
          <cell r="H446" t="str">
            <v>X</v>
          </cell>
          <cell r="I446" t="str">
            <v>X</v>
          </cell>
          <cell r="J446" t="str">
            <v>X</v>
          </cell>
          <cell r="K446" t="str">
            <v>X</v>
          </cell>
          <cell r="L446" t="str">
            <v>no aplica</v>
          </cell>
          <cell r="M446" t="str">
            <v>no aplica</v>
          </cell>
          <cell r="N446">
            <v>41608</v>
          </cell>
        </row>
        <row r="447">
          <cell r="A447" t="str">
            <v>M67</v>
          </cell>
          <cell r="B447" t="str">
            <v>TORON N°15  GRADO 1860 D =0,6"</v>
          </cell>
          <cell r="C447" t="str">
            <v>Insumo</v>
          </cell>
          <cell r="D447" t="str">
            <v>m</v>
          </cell>
          <cell r="E447">
            <v>7368</v>
          </cell>
          <cell r="F447">
            <v>6191.9058811369077</v>
          </cell>
          <cell r="G447">
            <v>0.19</v>
          </cell>
          <cell r="H447" t="str">
            <v>X</v>
          </cell>
          <cell r="I447" t="str">
            <v>X</v>
          </cell>
          <cell r="J447" t="str">
            <v>X</v>
          </cell>
          <cell r="K447" t="str">
            <v>X</v>
          </cell>
          <cell r="L447" t="str">
            <v>no aplica</v>
          </cell>
          <cell r="M447" t="str">
            <v>no aplica</v>
          </cell>
          <cell r="N447">
            <v>41608</v>
          </cell>
        </row>
        <row r="448">
          <cell r="A448" t="str">
            <v>M68</v>
          </cell>
          <cell r="B448" t="str">
            <v>DUCTO METALICO D = 87 MM PARA CLABLE</v>
          </cell>
          <cell r="C448" t="str">
            <v>Equipo</v>
          </cell>
          <cell r="D448" t="str">
            <v>m</v>
          </cell>
          <cell r="E448">
            <v>16273</v>
          </cell>
          <cell r="F448">
            <v>13674.92876747662</v>
          </cell>
          <cell r="G448">
            <v>0.19</v>
          </cell>
          <cell r="H448" t="str">
            <v>X</v>
          </cell>
          <cell r="I448" t="str">
            <v>X</v>
          </cell>
          <cell r="J448" t="str">
            <v>X</v>
          </cell>
          <cell r="K448" t="str">
            <v>X</v>
          </cell>
          <cell r="L448" t="str">
            <v>no aplica</v>
          </cell>
          <cell r="M448" t="str">
            <v>no aplica</v>
          </cell>
          <cell r="N448">
            <v>41608</v>
          </cell>
        </row>
        <row r="449">
          <cell r="A449" t="str">
            <v>M69</v>
          </cell>
          <cell r="B449" t="str">
            <v>PLACA DE 270MM X270 MM X 40 MM</v>
          </cell>
          <cell r="C449" t="str">
            <v>Equipo</v>
          </cell>
          <cell r="D449" t="str">
            <v>und</v>
          </cell>
          <cell r="E449">
            <v>335425</v>
          </cell>
          <cell r="F449">
            <v>281869.85608116764</v>
          </cell>
          <cell r="G449">
            <v>0.19</v>
          </cell>
          <cell r="H449" t="str">
            <v>X</v>
          </cell>
          <cell r="I449" t="str">
            <v>X</v>
          </cell>
          <cell r="J449" t="str">
            <v>X</v>
          </cell>
          <cell r="K449" t="str">
            <v>X</v>
          </cell>
          <cell r="L449" t="str">
            <v>no aplica</v>
          </cell>
          <cell r="M449" t="str">
            <v>no aplica</v>
          </cell>
          <cell r="N449">
            <v>41608</v>
          </cell>
        </row>
        <row r="450">
          <cell r="A450" t="str">
            <v>M70</v>
          </cell>
          <cell r="B450" t="str">
            <v>TROMPETA LONG 460 MM D1=118 MM D2 = 87 MM</v>
          </cell>
          <cell r="C450" t="str">
            <v>Equipo</v>
          </cell>
          <cell r="D450" t="str">
            <v>und</v>
          </cell>
          <cell r="E450">
            <v>214136</v>
          </cell>
          <cell r="F450">
            <v>179946.63257122308</v>
          </cell>
          <cell r="G450">
            <v>0.19</v>
          </cell>
          <cell r="H450" t="str">
            <v>X</v>
          </cell>
          <cell r="I450" t="str">
            <v>X</v>
          </cell>
          <cell r="J450" t="str">
            <v>X</v>
          </cell>
          <cell r="K450" t="str">
            <v>X</v>
          </cell>
          <cell r="L450" t="str">
            <v>no aplica</v>
          </cell>
          <cell r="M450" t="str">
            <v>no aplica</v>
          </cell>
          <cell r="N450">
            <v>41608</v>
          </cell>
        </row>
        <row r="451">
          <cell r="A451" t="str">
            <v>M71</v>
          </cell>
          <cell r="B451" t="str">
            <v>TUBO DE INYECCION</v>
          </cell>
          <cell r="C451" t="str">
            <v>Equipo</v>
          </cell>
          <cell r="D451" t="str">
            <v>und</v>
          </cell>
          <cell r="E451">
            <v>27066</v>
          </cell>
          <cell r="F451">
            <v>22744.233705340281</v>
          </cell>
          <cell r="G451">
            <v>0.19</v>
          </cell>
          <cell r="H451" t="str">
            <v>X</v>
          </cell>
          <cell r="I451" t="str">
            <v>X</v>
          </cell>
          <cell r="J451" t="str">
            <v>X</v>
          </cell>
          <cell r="K451" t="str">
            <v>X</v>
          </cell>
          <cell r="L451" t="str">
            <v>no aplica</v>
          </cell>
          <cell r="M451" t="str">
            <v>no aplica</v>
          </cell>
          <cell r="N451">
            <v>41608</v>
          </cell>
        </row>
        <row r="452">
          <cell r="A452" t="str">
            <v>M72</v>
          </cell>
          <cell r="B452" t="str">
            <v>RANA COMPACTADORA (INCLUYE COMBUSTIBLE)</v>
          </cell>
          <cell r="C452" t="str">
            <v>Equipo</v>
          </cell>
          <cell r="D452" t="str">
            <v>hr</v>
          </cell>
          <cell r="E452">
            <v>12847</v>
          </cell>
          <cell r="F452">
            <v>10795.996395376282</v>
          </cell>
          <cell r="G452">
            <v>0.19</v>
          </cell>
          <cell r="H452" t="str">
            <v>X</v>
          </cell>
          <cell r="I452" t="str">
            <v>X</v>
          </cell>
          <cell r="J452" t="str">
            <v>X</v>
          </cell>
          <cell r="K452" t="str">
            <v>X</v>
          </cell>
          <cell r="L452" t="str">
            <v>no aplica</v>
          </cell>
          <cell r="M452" t="str">
            <v>no aplica</v>
          </cell>
          <cell r="N452">
            <v>41608</v>
          </cell>
        </row>
        <row r="453">
          <cell r="A453" t="str">
            <v>M73</v>
          </cell>
          <cell r="B453" t="str">
            <v>CARRETA O BUGGY</v>
          </cell>
          <cell r="C453" t="str">
            <v>Equipo</v>
          </cell>
          <cell r="D453" t="str">
            <v>und</v>
          </cell>
          <cell r="E453">
            <v>222701</v>
          </cell>
          <cell r="F453">
            <v>187143.96350147398</v>
          </cell>
          <cell r="G453">
            <v>0.19</v>
          </cell>
          <cell r="H453" t="str">
            <v>X</v>
          </cell>
          <cell r="I453" t="str">
            <v>X</v>
          </cell>
          <cell r="J453" t="str">
            <v>X</v>
          </cell>
          <cell r="K453" t="str">
            <v>X</v>
          </cell>
          <cell r="L453" t="str">
            <v>no aplica</v>
          </cell>
          <cell r="M453" t="str">
            <v>no aplica</v>
          </cell>
          <cell r="N453">
            <v>41608</v>
          </cell>
        </row>
        <row r="454">
          <cell r="A454" t="str">
            <v>M74</v>
          </cell>
          <cell r="B454" t="str">
            <v>CAMABAJA</v>
          </cell>
          <cell r="C454" t="str">
            <v>Equipo</v>
          </cell>
          <cell r="D454" t="str">
            <v>vje</v>
          </cell>
          <cell r="E454">
            <v>1027860</v>
          </cell>
          <cell r="F454">
            <v>863748.17811922985</v>
          </cell>
          <cell r="G454">
            <v>0.19</v>
          </cell>
          <cell r="H454" t="str">
            <v>X</v>
          </cell>
          <cell r="I454" t="str">
            <v>X</v>
          </cell>
          <cell r="J454" t="str">
            <v>X</v>
          </cell>
          <cell r="K454" t="str">
            <v>X</v>
          </cell>
          <cell r="L454" t="str">
            <v>no aplica</v>
          </cell>
          <cell r="M454" t="str">
            <v>no aplica</v>
          </cell>
          <cell r="N454">
            <v>41608</v>
          </cell>
        </row>
        <row r="455">
          <cell r="A455" t="str">
            <v>M76</v>
          </cell>
          <cell r="B455" t="str">
            <v>ACARREO CAMIONETA</v>
          </cell>
          <cell r="C455" t="str">
            <v>Equipo</v>
          </cell>
          <cell r="D455" t="str">
            <v>vje</v>
          </cell>
          <cell r="E455">
            <v>71539</v>
          </cell>
          <cell r="F455">
            <v>60116.917282837763</v>
          </cell>
          <cell r="G455">
            <v>0.19</v>
          </cell>
          <cell r="H455" t="str">
            <v>X</v>
          </cell>
          <cell r="I455" t="str">
            <v>X</v>
          </cell>
          <cell r="J455" t="str">
            <v>X</v>
          </cell>
          <cell r="K455" t="str">
            <v>X</v>
          </cell>
          <cell r="L455" t="str">
            <v>no aplica</v>
          </cell>
          <cell r="M455" t="str">
            <v>no aplica</v>
          </cell>
          <cell r="N455">
            <v>41608</v>
          </cell>
        </row>
        <row r="456">
          <cell r="A456" t="str">
            <v>M77</v>
          </cell>
          <cell r="B456" t="str">
            <v>DESTRONCADORA DE PISOS 10HP</v>
          </cell>
          <cell r="C456" t="str">
            <v>Equipo</v>
          </cell>
          <cell r="D456" t="str">
            <v>dia</v>
          </cell>
          <cell r="E456">
            <v>57629</v>
          </cell>
          <cell r="F456">
            <v>48427.516700063752</v>
          </cell>
          <cell r="G456">
            <v>0.19</v>
          </cell>
          <cell r="H456" t="str">
            <v>X</v>
          </cell>
          <cell r="I456" t="str">
            <v>X</v>
          </cell>
          <cell r="J456" t="str">
            <v>X</v>
          </cell>
          <cell r="K456" t="str">
            <v>X</v>
          </cell>
          <cell r="L456" t="str">
            <v>no aplica</v>
          </cell>
          <cell r="M456" t="str">
            <v>no aplica</v>
          </cell>
          <cell r="N456">
            <v>41608</v>
          </cell>
        </row>
        <row r="457">
          <cell r="A457" t="str">
            <v>M78</v>
          </cell>
          <cell r="B457" t="str">
            <v>PULIDORA PISOS</v>
          </cell>
          <cell r="C457" t="str">
            <v>Equipo</v>
          </cell>
          <cell r="D457" t="str">
            <v>dia</v>
          </cell>
          <cell r="E457">
            <v>57629</v>
          </cell>
          <cell r="F457">
            <v>48427.516700063752</v>
          </cell>
          <cell r="G457">
            <v>0.19</v>
          </cell>
          <cell r="H457" t="str">
            <v>X</v>
          </cell>
          <cell r="I457" t="str">
            <v>X</v>
          </cell>
          <cell r="J457" t="str">
            <v>X</v>
          </cell>
          <cell r="K457" t="str">
            <v>X</v>
          </cell>
          <cell r="L457" t="str">
            <v>no aplica</v>
          </cell>
          <cell r="M457" t="str">
            <v>no aplica</v>
          </cell>
          <cell r="N457">
            <v>41608</v>
          </cell>
        </row>
        <row r="458">
          <cell r="A458" t="str">
            <v>M79</v>
          </cell>
          <cell r="B458" t="str">
            <v>BRILLADORA</v>
          </cell>
          <cell r="C458" t="str">
            <v>Equipo</v>
          </cell>
          <cell r="D458" t="str">
            <v>dia</v>
          </cell>
          <cell r="E458">
            <v>57629</v>
          </cell>
          <cell r="F458">
            <v>48427.516700063752</v>
          </cell>
          <cell r="G458">
            <v>0.19</v>
          </cell>
          <cell r="H458" t="str">
            <v>X</v>
          </cell>
          <cell r="I458" t="str">
            <v>X</v>
          </cell>
          <cell r="J458" t="str">
            <v>X</v>
          </cell>
          <cell r="K458" t="str">
            <v>X</v>
          </cell>
          <cell r="L458" t="str">
            <v>no aplica</v>
          </cell>
          <cell r="M458" t="str">
            <v>no aplica</v>
          </cell>
          <cell r="N458">
            <v>41608</v>
          </cell>
        </row>
        <row r="459">
          <cell r="A459" t="str">
            <v>M80</v>
          </cell>
          <cell r="B459" t="str">
            <v>MOTOSIERRA GRANDE</v>
          </cell>
          <cell r="C459" t="str">
            <v>Equipo</v>
          </cell>
          <cell r="D459" t="str">
            <v>dia</v>
          </cell>
          <cell r="E459">
            <v>53654</v>
          </cell>
          <cell r="F459">
            <v>45087.687962128315</v>
          </cell>
          <cell r="G459">
            <v>0.19</v>
          </cell>
          <cell r="H459" t="str">
            <v>X</v>
          </cell>
          <cell r="I459" t="str">
            <v>X</v>
          </cell>
          <cell r="J459" t="str">
            <v>X</v>
          </cell>
          <cell r="K459" t="str">
            <v>X</v>
          </cell>
          <cell r="L459" t="str">
            <v>no aplica</v>
          </cell>
          <cell r="M459" t="str">
            <v>no aplica</v>
          </cell>
          <cell r="N459">
            <v>41608</v>
          </cell>
        </row>
        <row r="460">
          <cell r="A460" t="str">
            <v>M81</v>
          </cell>
          <cell r="B460" t="str">
            <v>EQUIPO DE PERFORACION 6"</v>
          </cell>
          <cell r="C460" t="str">
            <v>Equipo</v>
          </cell>
          <cell r="D460" t="str">
            <v>hr</v>
          </cell>
          <cell r="E460">
            <v>198720</v>
          </cell>
          <cell r="F460">
            <v>166991.4368967716</v>
          </cell>
          <cell r="G460">
            <v>0.19</v>
          </cell>
          <cell r="H460" t="str">
            <v>X</v>
          </cell>
          <cell r="I460" t="str">
            <v>X</v>
          </cell>
          <cell r="J460" t="str">
            <v>X</v>
          </cell>
          <cell r="K460" t="str">
            <v>X</v>
          </cell>
          <cell r="L460" t="str">
            <v>no aplica</v>
          </cell>
          <cell r="M460" t="str">
            <v>no aplica</v>
          </cell>
          <cell r="N460">
            <v>41608</v>
          </cell>
        </row>
        <row r="461">
          <cell r="A461" t="str">
            <v>M82</v>
          </cell>
          <cell r="B461" t="str">
            <v>COMPRESOR</v>
          </cell>
          <cell r="C461" t="str">
            <v>Equipo</v>
          </cell>
          <cell r="D461" t="str">
            <v>hr</v>
          </cell>
          <cell r="E461">
            <v>59616</v>
          </cell>
          <cell r="F461">
            <v>50097.431069031467</v>
          </cell>
          <cell r="G461">
            <v>0.19</v>
          </cell>
          <cell r="H461" t="str">
            <v>X</v>
          </cell>
          <cell r="I461" t="str">
            <v>X</v>
          </cell>
          <cell r="J461" t="str">
            <v>X</v>
          </cell>
          <cell r="K461" t="str">
            <v>X</v>
          </cell>
          <cell r="L461" t="str">
            <v>no aplica</v>
          </cell>
          <cell r="M461" t="str">
            <v>no aplica</v>
          </cell>
          <cell r="N461">
            <v>41608</v>
          </cell>
        </row>
        <row r="462">
          <cell r="A462" t="str">
            <v>M82A</v>
          </cell>
          <cell r="B462" t="str">
            <v>COMPRESOR 2 MARTILLOS (INCLUYE ACPM, DARDA, ROTOMARTILLO Y OPERADOR)</v>
          </cell>
          <cell r="C462" t="str">
            <v>Equipo</v>
          </cell>
          <cell r="D462" t="str">
            <v>hr</v>
          </cell>
          <cell r="E462">
            <v>99370</v>
          </cell>
          <cell r="F462">
            <v>83504.068020230625</v>
          </cell>
          <cell r="G462">
            <v>0.19</v>
          </cell>
          <cell r="H462" t="str">
            <v>X</v>
          </cell>
          <cell r="I462" t="str">
            <v>X</v>
          </cell>
          <cell r="J462" t="str">
            <v>X</v>
          </cell>
          <cell r="K462" t="str">
            <v>X</v>
          </cell>
          <cell r="L462" t="str">
            <v>no aplica</v>
          </cell>
          <cell r="M462" t="str">
            <v>no aplica</v>
          </cell>
          <cell r="N462">
            <v>41608</v>
          </cell>
        </row>
        <row r="463">
          <cell r="A463" t="str">
            <v>M83</v>
          </cell>
          <cell r="B463" t="str">
            <v>ANDAMIO COLGANTE</v>
          </cell>
          <cell r="C463" t="str">
            <v>Equipo</v>
          </cell>
          <cell r="D463" t="str">
            <v>dia</v>
          </cell>
          <cell r="E463">
            <v>2981</v>
          </cell>
          <cell r="F463">
            <v>2504.8715534515736</v>
          </cell>
          <cell r="G463">
            <v>0.19</v>
          </cell>
          <cell r="H463" t="str">
            <v>X</v>
          </cell>
          <cell r="I463" t="str">
            <v>X</v>
          </cell>
          <cell r="J463" t="str">
            <v>X</v>
          </cell>
          <cell r="K463" t="str">
            <v>X</v>
          </cell>
          <cell r="L463" t="str">
            <v>no aplica</v>
          </cell>
          <cell r="M463" t="str">
            <v>no aplica</v>
          </cell>
          <cell r="N463">
            <v>41608</v>
          </cell>
        </row>
        <row r="464">
          <cell r="A464" t="str">
            <v>M84</v>
          </cell>
          <cell r="B464" t="str">
            <v>ALQUILER DE MULA</v>
          </cell>
          <cell r="C464" t="str">
            <v>Equipo</v>
          </cell>
          <cell r="D464" t="str">
            <v>m3</v>
          </cell>
          <cell r="E464">
            <v>29808</v>
          </cell>
          <cell r="F464">
            <v>25048.715534515733</v>
          </cell>
          <cell r="G464">
            <v>0.19</v>
          </cell>
          <cell r="H464" t="str">
            <v>X</v>
          </cell>
          <cell r="I464" t="str">
            <v>X</v>
          </cell>
          <cell r="J464" t="str">
            <v>X</v>
          </cell>
          <cell r="K464" t="str">
            <v>X</v>
          </cell>
          <cell r="L464" t="str">
            <v>no aplica</v>
          </cell>
          <cell r="M464" t="str">
            <v>no aplica</v>
          </cell>
          <cell r="N464">
            <v>41608</v>
          </cell>
        </row>
        <row r="465">
          <cell r="A465" t="str">
            <v>M85</v>
          </cell>
          <cell r="B465" t="str">
            <v>VEHICULO DE APOYO DEMARCACION VIAS</v>
          </cell>
          <cell r="C465" t="str">
            <v>Equipo</v>
          </cell>
          <cell r="D465" t="str">
            <v>vje</v>
          </cell>
          <cell r="E465">
            <v>258336</v>
          </cell>
          <cell r="F465">
            <v>217088.86796580302</v>
          </cell>
          <cell r="G465">
            <v>0.19</v>
          </cell>
          <cell r="H465" t="str">
            <v>X</v>
          </cell>
          <cell r="I465" t="str">
            <v>X</v>
          </cell>
          <cell r="J465" t="str">
            <v>X</v>
          </cell>
          <cell r="K465" t="str">
            <v>X</v>
          </cell>
          <cell r="L465" t="str">
            <v>no aplica</v>
          </cell>
          <cell r="M465" t="str">
            <v>no aplica</v>
          </cell>
          <cell r="N465">
            <v>41608</v>
          </cell>
        </row>
        <row r="466">
          <cell r="A466" t="str">
            <v>M86</v>
          </cell>
          <cell r="B466" t="str">
            <v>ESCALERA CERTIFICADA</v>
          </cell>
          <cell r="C466" t="str">
            <v>Equipo</v>
          </cell>
          <cell r="D466" t="str">
            <v>dia</v>
          </cell>
          <cell r="E466">
            <v>49680</v>
          </cell>
          <cell r="F466">
            <v>41747.8592241929</v>
          </cell>
          <cell r="G466">
            <v>0.19</v>
          </cell>
          <cell r="H466" t="str">
            <v>X</v>
          </cell>
          <cell r="I466" t="str">
            <v>X</v>
          </cell>
          <cell r="J466" t="str">
            <v>X</v>
          </cell>
          <cell r="K466" t="str">
            <v>X</v>
          </cell>
          <cell r="L466" t="str">
            <v>no aplica</v>
          </cell>
          <cell r="M466" t="str">
            <v>no aplica</v>
          </cell>
          <cell r="N466">
            <v>41608</v>
          </cell>
        </row>
        <row r="467">
          <cell r="A467" t="str">
            <v>M87</v>
          </cell>
          <cell r="B467" t="str">
            <v>SOPLETE GAS CON GATILLO QUEMADOR 25-35-50MM</v>
          </cell>
          <cell r="C467" t="str">
            <v>Equipo</v>
          </cell>
          <cell r="D467" t="str">
            <v>dia</v>
          </cell>
          <cell r="E467">
            <v>49680</v>
          </cell>
          <cell r="F467">
            <v>41747.8592241929</v>
          </cell>
          <cell r="G467">
            <v>0.19</v>
          </cell>
          <cell r="H467" t="str">
            <v>X</v>
          </cell>
          <cell r="I467" t="str">
            <v>X</v>
          </cell>
          <cell r="J467" t="str">
            <v>X</v>
          </cell>
          <cell r="K467" t="str">
            <v>X</v>
          </cell>
          <cell r="L467" t="str">
            <v>no aplica</v>
          </cell>
          <cell r="M467" t="str">
            <v>no aplica</v>
          </cell>
          <cell r="N467">
            <v>41608</v>
          </cell>
        </row>
        <row r="468">
          <cell r="A468" t="str">
            <v>M88</v>
          </cell>
          <cell r="B468" t="str">
            <v>CAMIONETA ALQUILER</v>
          </cell>
          <cell r="C468" t="str">
            <v>Equipo</v>
          </cell>
          <cell r="D468" t="str">
            <v>dia</v>
          </cell>
          <cell r="E468">
            <v>208656</v>
          </cell>
          <cell r="F468">
            <v>175341.00874161019</v>
          </cell>
          <cell r="G468">
            <v>0.19</v>
          </cell>
          <cell r="H468" t="str">
            <v>X</v>
          </cell>
          <cell r="I468" t="str">
            <v>X</v>
          </cell>
          <cell r="J468" t="str">
            <v>X</v>
          </cell>
          <cell r="K468" t="str">
            <v>X</v>
          </cell>
          <cell r="L468" t="str">
            <v>no aplica</v>
          </cell>
          <cell r="M468" t="str">
            <v>no aplica</v>
          </cell>
          <cell r="N468">
            <v>41608</v>
          </cell>
        </row>
        <row r="469">
          <cell r="A469" t="str">
            <v>M89</v>
          </cell>
          <cell r="B469" t="str">
            <v>EQUIPO DE TRANSPORTE PARA MAQUINARIA PESADA</v>
          </cell>
          <cell r="C469" t="str">
            <v>Equipo</v>
          </cell>
          <cell r="D469" t="str">
            <v>vje</v>
          </cell>
          <cell r="E469">
            <v>1043279</v>
          </cell>
          <cell r="F469">
            <v>876705.04370805062</v>
          </cell>
          <cell r="G469">
            <v>0.19</v>
          </cell>
          <cell r="H469" t="str">
            <v>X</v>
          </cell>
          <cell r="I469" t="str">
            <v>X</v>
          </cell>
          <cell r="J469" t="str">
            <v>X</v>
          </cell>
          <cell r="K469" t="str">
            <v>X</v>
          </cell>
          <cell r="L469" t="str">
            <v>no aplica</v>
          </cell>
          <cell r="M469" t="str">
            <v>no aplica</v>
          </cell>
          <cell r="N469">
            <v>41608</v>
          </cell>
        </row>
        <row r="470">
          <cell r="A470" t="str">
            <v>M90</v>
          </cell>
          <cell r="B470" t="str">
            <v>PULIDORA INDUSTRIAL</v>
          </cell>
          <cell r="C470" t="str">
            <v>Equipo</v>
          </cell>
          <cell r="D470" t="str">
            <v>dia</v>
          </cell>
          <cell r="E470">
            <v>51667</v>
          </cell>
          <cell r="F470">
            <v>43417.773593160608</v>
          </cell>
          <cell r="G470">
            <v>0.19</v>
          </cell>
          <cell r="H470" t="str">
            <v>X</v>
          </cell>
          <cell r="I470" t="str">
            <v>X</v>
          </cell>
          <cell r="J470" t="str">
            <v>X</v>
          </cell>
          <cell r="K470" t="str">
            <v>X</v>
          </cell>
          <cell r="L470" t="str">
            <v>no aplica</v>
          </cell>
          <cell r="M470" t="str">
            <v>no aplica</v>
          </cell>
          <cell r="N470">
            <v>41608</v>
          </cell>
        </row>
        <row r="471">
          <cell r="A471" t="str">
            <v>M91</v>
          </cell>
          <cell r="B471" t="str">
            <v>BALDE DE CONSTRUCCIÓN</v>
          </cell>
          <cell r="C471" t="str">
            <v>Equipo</v>
          </cell>
          <cell r="D471" t="str">
            <v>und</v>
          </cell>
          <cell r="E471">
            <v>3974</v>
          </cell>
          <cell r="F471">
            <v>3339.8287379354315</v>
          </cell>
          <cell r="G471">
            <v>0.19</v>
          </cell>
          <cell r="H471" t="str">
            <v>X</v>
          </cell>
          <cell r="I471" t="str">
            <v>X</v>
          </cell>
          <cell r="J471" t="str">
            <v>X</v>
          </cell>
          <cell r="L471" t="str">
            <v>no aplica</v>
          </cell>
          <cell r="M471" t="str">
            <v>no aplica</v>
          </cell>
          <cell r="N471">
            <v>41608</v>
          </cell>
        </row>
        <row r="472">
          <cell r="A472" t="str">
            <v>M92</v>
          </cell>
          <cell r="B472" t="str">
            <v xml:space="preserve">CUÑETE </v>
          </cell>
          <cell r="C472" t="str">
            <v>Equipo</v>
          </cell>
          <cell r="D472" t="str">
            <v>und</v>
          </cell>
          <cell r="E472">
            <v>1169</v>
          </cell>
          <cell r="F472">
            <v>1168.9400582774008</v>
          </cell>
          <cell r="G472">
            <v>0</v>
          </cell>
          <cell r="H472" t="str">
            <v>X</v>
          </cell>
          <cell r="I472" t="str">
            <v>X</v>
          </cell>
          <cell r="J472" t="str">
            <v>X</v>
          </cell>
          <cell r="L472" t="str">
            <v>no aplica</v>
          </cell>
          <cell r="M472" t="str">
            <v>no aplica</v>
          </cell>
          <cell r="N472">
            <v>41608</v>
          </cell>
        </row>
        <row r="473">
          <cell r="A473" t="str">
            <v>M93</v>
          </cell>
          <cell r="B473" t="str">
            <v>MARTILLO HIDRAULICO BOBCAT</v>
          </cell>
          <cell r="C473" t="str">
            <v>Equipo</v>
          </cell>
          <cell r="D473" t="str">
            <v>hr</v>
          </cell>
          <cell r="E473">
            <v>119232</v>
          </cell>
          <cell r="F473">
            <v>100194.86213806293</v>
          </cell>
          <cell r="G473">
            <v>0.19</v>
          </cell>
          <cell r="H473" t="str">
            <v>X</v>
          </cell>
          <cell r="I473" t="str">
            <v>X</v>
          </cell>
          <cell r="J473" t="str">
            <v>X</v>
          </cell>
          <cell r="L473" t="str">
            <v>no aplica</v>
          </cell>
          <cell r="M473" t="str">
            <v>no aplica</v>
          </cell>
          <cell r="N473">
            <v>41608</v>
          </cell>
        </row>
        <row r="474">
          <cell r="A474" t="str">
            <v>M94</v>
          </cell>
          <cell r="B474" t="str">
            <v>BARRENO</v>
          </cell>
          <cell r="C474" t="str">
            <v>Equipo</v>
          </cell>
          <cell r="D474" t="str">
            <v>dia</v>
          </cell>
          <cell r="E474">
            <v>29808</v>
          </cell>
          <cell r="F474">
            <v>25048.715534515733</v>
          </cell>
          <cell r="G474">
            <v>0.19</v>
          </cell>
          <cell r="H474" t="str">
            <v>X</v>
          </cell>
          <cell r="I474" t="str">
            <v>X</v>
          </cell>
          <cell r="J474" t="str">
            <v>X</v>
          </cell>
          <cell r="L474" t="str">
            <v>no aplica</v>
          </cell>
          <cell r="M474" t="str">
            <v>no aplica</v>
          </cell>
          <cell r="N474">
            <v>41608</v>
          </cell>
        </row>
        <row r="475">
          <cell r="A475" t="str">
            <v>M95</v>
          </cell>
          <cell r="B475" t="str">
            <v>EQUIPO DE PINTURA DE ALTA PRESION</v>
          </cell>
          <cell r="C475" t="str">
            <v>Equipo</v>
          </cell>
          <cell r="D475" t="str">
            <v>dia</v>
          </cell>
          <cell r="E475">
            <v>49680</v>
          </cell>
          <cell r="F475">
            <v>41747.8592241929</v>
          </cell>
          <cell r="G475">
            <v>0.19</v>
          </cell>
          <cell r="H475" t="str">
            <v>X</v>
          </cell>
          <cell r="I475" t="str">
            <v>X</v>
          </cell>
          <cell r="J475" t="str">
            <v>X</v>
          </cell>
          <cell r="L475" t="str">
            <v>no aplica</v>
          </cell>
          <cell r="M475" t="str">
            <v>no aplica</v>
          </cell>
          <cell r="N475">
            <v>41608</v>
          </cell>
        </row>
        <row r="476">
          <cell r="A476" t="str">
            <v>M96</v>
          </cell>
          <cell r="B476" t="str">
            <v>EQUIPO DE LIMPIEZA MECANICA</v>
          </cell>
          <cell r="C476" t="str">
            <v>Equipo</v>
          </cell>
          <cell r="D476" t="str">
            <v>dia</v>
          </cell>
          <cell r="E476">
            <v>49680</v>
          </cell>
          <cell r="F476">
            <v>41747.8592241929</v>
          </cell>
          <cell r="G476">
            <v>0.19</v>
          </cell>
          <cell r="H476" t="str">
            <v>X</v>
          </cell>
          <cell r="I476" t="str">
            <v>X</v>
          </cell>
          <cell r="J476" t="str">
            <v>X</v>
          </cell>
          <cell r="L476" t="str">
            <v>no aplica</v>
          </cell>
          <cell r="M476" t="str">
            <v>no aplica</v>
          </cell>
          <cell r="N476">
            <v>41608</v>
          </cell>
        </row>
        <row r="477">
          <cell r="A477" t="str">
            <v>N</v>
          </cell>
          <cell r="B477" t="str">
            <v>EXTERIORES Y VIAS</v>
          </cell>
          <cell r="E477">
            <v>0</v>
          </cell>
          <cell r="F477">
            <v>0</v>
          </cell>
          <cell r="N477">
            <v>41608</v>
          </cell>
        </row>
        <row r="478">
          <cell r="A478" t="str">
            <v>N04</v>
          </cell>
          <cell r="B478" t="str">
            <v>EMULSION ASFALTICA TIPO CRL-1</v>
          </cell>
          <cell r="C478" t="str">
            <v>Insumo</v>
          </cell>
          <cell r="D478" t="str">
            <v>lt</v>
          </cell>
          <cell r="E478">
            <v>3578</v>
          </cell>
          <cell r="F478">
            <v>3578.0456964802875</v>
          </cell>
          <cell r="G478">
            <v>0</v>
          </cell>
          <cell r="H478" t="str">
            <v>X</v>
          </cell>
          <cell r="I478" t="str">
            <v>X</v>
          </cell>
          <cell r="J478" t="str">
            <v>X</v>
          </cell>
          <cell r="L478" t="str">
            <v>emulsiones_asfalticas</v>
          </cell>
          <cell r="M478" t="str">
            <v>VER ARCHIVO ANEXO</v>
          </cell>
          <cell r="N478">
            <v>41608</v>
          </cell>
        </row>
        <row r="479">
          <cell r="A479" t="str">
            <v>N05</v>
          </cell>
          <cell r="B479" t="str">
            <v>EMULSION ASFALTICA TIPO CRR-1</v>
          </cell>
          <cell r="C479" t="str">
            <v>Insumo</v>
          </cell>
          <cell r="D479" t="str">
            <v>lt</v>
          </cell>
          <cell r="E479">
            <v>3604</v>
          </cell>
          <cell r="F479">
            <v>3604.0111950033665</v>
          </cell>
          <cell r="G479">
            <v>0</v>
          </cell>
          <cell r="H479" t="str">
            <v>X</v>
          </cell>
          <cell r="I479" t="str">
            <v>X</v>
          </cell>
          <cell r="J479" t="str">
            <v>X</v>
          </cell>
          <cell r="L479" t="str">
            <v>emulsiones_asfalticas</v>
          </cell>
          <cell r="M479" t="str">
            <v>VER ARCHIVO ANEXO</v>
          </cell>
          <cell r="N479">
            <v>41608</v>
          </cell>
        </row>
        <row r="480">
          <cell r="A480" t="str">
            <v>N06</v>
          </cell>
          <cell r="B480" t="str">
            <v>MEZCLA ASFALTICA TIPO MDC-1</v>
          </cell>
          <cell r="C480" t="str">
            <v>Insumo</v>
          </cell>
          <cell r="D480" t="str">
            <v>m3</v>
          </cell>
          <cell r="E480">
            <v>711455</v>
          </cell>
          <cell r="F480">
            <v>711454.65953236492</v>
          </cell>
          <cell r="G480">
            <v>0</v>
          </cell>
          <cell r="H480" t="str">
            <v>X</v>
          </cell>
          <cell r="I480" t="str">
            <v>X</v>
          </cell>
          <cell r="J480" t="str">
            <v>X</v>
          </cell>
          <cell r="L480" t="str">
            <v>diseñosMDC</v>
          </cell>
          <cell r="M480" t="str">
            <v>VER ARCHIVO ANEXO</v>
          </cell>
          <cell r="N480">
            <v>41608</v>
          </cell>
        </row>
        <row r="481">
          <cell r="A481" t="str">
            <v>N07</v>
          </cell>
          <cell r="B481" t="str">
            <v xml:space="preserve">MEZCLA ASFALTICA TIPO MDC-2 </v>
          </cell>
          <cell r="C481" t="str">
            <v>Insumo</v>
          </cell>
          <cell r="D481" t="str">
            <v>m3</v>
          </cell>
          <cell r="E481">
            <v>733958</v>
          </cell>
          <cell r="F481">
            <v>733958.09158569993</v>
          </cell>
          <cell r="G481">
            <v>0</v>
          </cell>
          <cell r="H481" t="str">
            <v>X</v>
          </cell>
          <cell r="I481" t="str">
            <v>X</v>
          </cell>
          <cell r="J481" t="str">
            <v>X</v>
          </cell>
          <cell r="L481" t="str">
            <v>diseñosMDC</v>
          </cell>
          <cell r="M481" t="str">
            <v>VER ARCHIVO ANEXO</v>
          </cell>
          <cell r="N481">
            <v>41608</v>
          </cell>
        </row>
        <row r="482">
          <cell r="A482" t="str">
            <v>N08</v>
          </cell>
          <cell r="B482" t="str">
            <v>MEZCLA ASFALTICA TIPO MDC-3</v>
          </cell>
          <cell r="C482" t="str">
            <v>Insumo</v>
          </cell>
          <cell r="D482" t="str">
            <v>m3</v>
          </cell>
          <cell r="E482">
            <v>785889</v>
          </cell>
          <cell r="F482">
            <v>785889.08863185789</v>
          </cell>
          <cell r="G482">
            <v>0</v>
          </cell>
          <cell r="H482" t="str">
            <v>X</v>
          </cell>
          <cell r="I482" t="str">
            <v>X</v>
          </cell>
          <cell r="J482" t="str">
            <v>X</v>
          </cell>
          <cell r="L482" t="str">
            <v>diseñosMDC</v>
          </cell>
          <cell r="M482" t="str">
            <v>VER ARCHIVO ANEXO</v>
          </cell>
          <cell r="N482">
            <v>41608</v>
          </cell>
        </row>
        <row r="483">
          <cell r="A483" t="str">
            <v>N02</v>
          </cell>
          <cell r="B483" t="str">
            <v>PASTO KIKUYO (CORTADO)</v>
          </cell>
          <cell r="C483" t="str">
            <v>Insumo</v>
          </cell>
          <cell r="D483" t="str">
            <v>m2</v>
          </cell>
          <cell r="E483">
            <v>11866</v>
          </cell>
          <cell r="F483">
            <v>11866.232825047106</v>
          </cell>
          <cell r="G483">
            <v>0</v>
          </cell>
          <cell r="H483" t="str">
            <v>X</v>
          </cell>
          <cell r="I483" t="str">
            <v>X</v>
          </cell>
          <cell r="J483" t="str">
            <v>X</v>
          </cell>
          <cell r="L483" t="str">
            <v>pasto kikuyo</v>
          </cell>
          <cell r="M483" t="str">
            <v>VER ARCHIVO ANEXO</v>
          </cell>
          <cell r="N483">
            <v>41608</v>
          </cell>
        </row>
        <row r="484">
          <cell r="A484" t="str">
            <v>N03</v>
          </cell>
          <cell r="B484" t="str">
            <v>PLANTAS ORNAMENTALES VARIAS</v>
          </cell>
          <cell r="C484" t="str">
            <v>Insumo</v>
          </cell>
          <cell r="D484" t="str">
            <v>und</v>
          </cell>
          <cell r="E484">
            <v>3833</v>
          </cell>
          <cell r="F484">
            <v>3832.5075820064612</v>
          </cell>
          <cell r="G484">
            <v>0</v>
          </cell>
          <cell r="H484" t="str">
            <v>X</v>
          </cell>
          <cell r="I484" t="str">
            <v>X</v>
          </cell>
          <cell r="J484" t="str">
            <v>X</v>
          </cell>
          <cell r="L484" t="str">
            <v>catalogo plantas ornamentales</v>
          </cell>
          <cell r="M484" t="str">
            <v>VER ARCHIVO ANEXO</v>
          </cell>
          <cell r="N484">
            <v>41608</v>
          </cell>
        </row>
        <row r="485">
          <cell r="A485" t="str">
            <v>N01</v>
          </cell>
          <cell r="B485" t="str">
            <v>TIERRA NEGRA</v>
          </cell>
          <cell r="C485" t="str">
            <v>Insumo</v>
          </cell>
          <cell r="D485" t="str">
            <v>m3</v>
          </cell>
          <cell r="E485">
            <v>115624</v>
          </cell>
          <cell r="F485">
            <v>115624.36492327083</v>
          </cell>
          <cell r="G485">
            <v>0</v>
          </cell>
          <cell r="H485" t="str">
            <v>X</v>
          </cell>
          <cell r="I485" t="str">
            <v>X</v>
          </cell>
          <cell r="J485" t="str">
            <v>X</v>
          </cell>
          <cell r="L485" t="str">
            <v>no aplica</v>
          </cell>
          <cell r="M485" t="str">
            <v>no aplica</v>
          </cell>
          <cell r="N485">
            <v>41608</v>
          </cell>
        </row>
        <row r="486">
          <cell r="A486" t="str">
            <v>N09</v>
          </cell>
          <cell r="B486" t="str">
            <v>GRAMA TIPO BERMUDA GRASS</v>
          </cell>
          <cell r="C486" t="str">
            <v>Insumo</v>
          </cell>
          <cell r="D486" t="str">
            <v>m2</v>
          </cell>
          <cell r="E486">
            <v>10589</v>
          </cell>
          <cell r="F486">
            <v>10588.730297711621</v>
          </cell>
          <cell r="G486">
            <v>0</v>
          </cell>
          <cell r="H486" t="str">
            <v>X</v>
          </cell>
          <cell r="I486" t="str">
            <v>X</v>
          </cell>
          <cell r="J486" t="str">
            <v>X</v>
          </cell>
          <cell r="L486" t="str">
            <v>no aplica</v>
          </cell>
          <cell r="M486" t="str">
            <v>no aplica</v>
          </cell>
          <cell r="N486">
            <v>41608</v>
          </cell>
        </row>
        <row r="487">
          <cell r="A487" t="str">
            <v>N10</v>
          </cell>
          <cell r="B487" t="str">
            <v>AISLADOR SISMICO DIS DI=650</v>
          </cell>
          <cell r="C487" t="str">
            <v>Insumo</v>
          </cell>
          <cell r="D487" t="str">
            <v>und</v>
          </cell>
          <cell r="E487">
            <v>44039872</v>
          </cell>
          <cell r="F487">
            <v>37008296.148629881</v>
          </cell>
          <cell r="G487">
            <v>0.19</v>
          </cell>
          <cell r="H487" t="str">
            <v>X</v>
          </cell>
          <cell r="I487" t="str">
            <v>X</v>
          </cell>
          <cell r="J487" t="str">
            <v>X</v>
          </cell>
          <cell r="L487" t="str">
            <v>no aplica</v>
          </cell>
          <cell r="M487" t="str">
            <v>no aplica</v>
          </cell>
          <cell r="N487">
            <v>41608</v>
          </cell>
        </row>
        <row r="488">
          <cell r="A488" t="str">
            <v>N11</v>
          </cell>
          <cell r="B488" t="str">
            <v>PERNOS, TUERCA Y ARANDELA PARA FIJACION DE AISLADORES</v>
          </cell>
          <cell r="C488" t="str">
            <v>Insumo</v>
          </cell>
          <cell r="D488" t="str">
            <v>und</v>
          </cell>
          <cell r="E488">
            <v>6215</v>
          </cell>
          <cell r="F488">
            <v>5222.527269608624</v>
          </cell>
          <cell r="G488">
            <v>0.19</v>
          </cell>
          <cell r="H488" t="str">
            <v>X</v>
          </cell>
          <cell r="I488" t="str">
            <v>X</v>
          </cell>
          <cell r="J488" t="str">
            <v>X</v>
          </cell>
          <cell r="L488" t="str">
            <v>no aplica</v>
          </cell>
          <cell r="M488" t="str">
            <v>no aplica</v>
          </cell>
          <cell r="N488">
            <v>41608</v>
          </cell>
        </row>
        <row r="489">
          <cell r="A489" t="str">
            <v>N12</v>
          </cell>
          <cell r="B489" t="str">
            <v>PLANTILLA PARA UBICACIÓN DE PERNOS PARA FIJAR AISLADOR SISMICO</v>
          </cell>
          <cell r="C489" t="str">
            <v>Insumo</v>
          </cell>
          <cell r="D489" t="str">
            <v>und</v>
          </cell>
          <cell r="E489">
            <v>319643</v>
          </cell>
          <cell r="F489">
            <v>268607.88912154769</v>
          </cell>
          <cell r="G489">
            <v>0.19</v>
          </cell>
          <cell r="H489" t="str">
            <v>X</v>
          </cell>
          <cell r="I489" t="str">
            <v>X</v>
          </cell>
          <cell r="J489" t="str">
            <v>X</v>
          </cell>
          <cell r="L489" t="str">
            <v>no aplica</v>
          </cell>
          <cell r="M489" t="str">
            <v>no aplica</v>
          </cell>
          <cell r="N489">
            <v>41608</v>
          </cell>
        </row>
        <row r="490">
          <cell r="A490" t="str">
            <v>N13</v>
          </cell>
          <cell r="B490" t="str">
            <v>AISLADOR SISMICO DIS DI=1000</v>
          </cell>
          <cell r="C490" t="str">
            <v>Insumo</v>
          </cell>
          <cell r="D490" t="str">
            <v>und</v>
          </cell>
          <cell r="E490">
            <v>51320658</v>
          </cell>
          <cell r="F490">
            <v>43126603.689719737</v>
          </cell>
          <cell r="G490">
            <v>0.19</v>
          </cell>
          <cell r="H490" t="str">
            <v>X</v>
          </cell>
          <cell r="I490" t="str">
            <v>X</v>
          </cell>
          <cell r="J490" t="str">
            <v>X</v>
          </cell>
          <cell r="L490" t="str">
            <v>no aplica</v>
          </cell>
          <cell r="M490" t="str">
            <v>no aplica</v>
          </cell>
          <cell r="N490">
            <v>41608</v>
          </cell>
        </row>
        <row r="491">
          <cell r="A491" t="str">
            <v>N14</v>
          </cell>
          <cell r="B491" t="str">
            <v>TUBO GALVANIZADO 4"</v>
          </cell>
          <cell r="C491" t="str">
            <v>Insumo</v>
          </cell>
          <cell r="D491" t="str">
            <v>und</v>
          </cell>
          <cell r="E491">
            <v>514982</v>
          </cell>
          <cell r="F491">
            <v>432758.30871798348</v>
          </cell>
          <cell r="G491">
            <v>0.19</v>
          </cell>
          <cell r="H491" t="str">
            <v>X</v>
          </cell>
          <cell r="I491" t="str">
            <v>X</v>
          </cell>
          <cell r="J491" t="str">
            <v>X</v>
          </cell>
          <cell r="L491" t="str">
            <v>no aplica</v>
          </cell>
          <cell r="M491" t="str">
            <v>no aplica</v>
          </cell>
          <cell r="N491">
            <v>41608</v>
          </cell>
        </row>
        <row r="492">
          <cell r="A492" t="str">
            <v>N15</v>
          </cell>
          <cell r="B492" t="str">
            <v>LAMINA METALICA DE 1/2"</v>
          </cell>
          <cell r="C492" t="str">
            <v>Insumo</v>
          </cell>
          <cell r="D492" t="str">
            <v>und</v>
          </cell>
          <cell r="E492">
            <v>649055</v>
          </cell>
          <cell r="F492">
            <v>545424.33784285816</v>
          </cell>
          <cell r="G492">
            <v>0.19</v>
          </cell>
          <cell r="H492" t="str">
            <v>X</v>
          </cell>
          <cell r="I492" t="str">
            <v>X</v>
          </cell>
          <cell r="J492" t="str">
            <v>X</v>
          </cell>
          <cell r="L492" t="str">
            <v>no aplica</v>
          </cell>
          <cell r="M492" t="str">
            <v>no aplica</v>
          </cell>
          <cell r="N492">
            <v>41608</v>
          </cell>
        </row>
        <row r="493">
          <cell r="A493" t="str">
            <v>N16</v>
          </cell>
          <cell r="B493" t="str">
            <v>JUNTA TIPO VSL T -100 O SIMILAR</v>
          </cell>
          <cell r="C493" t="str">
            <v>Insumo</v>
          </cell>
          <cell r="D493" t="str">
            <v>m</v>
          </cell>
          <cell r="E493">
            <v>2986898</v>
          </cell>
          <cell r="F493">
            <v>2509998.1905643041</v>
          </cell>
          <cell r="G493">
            <v>0.19</v>
          </cell>
          <cell r="H493" t="str">
            <v>X</v>
          </cell>
          <cell r="I493" t="str">
            <v>X</v>
          </cell>
          <cell r="J493" t="str">
            <v>X</v>
          </cell>
          <cell r="L493" t="str">
            <v>no aplica</v>
          </cell>
          <cell r="M493" t="str">
            <v>no aplica</v>
          </cell>
          <cell r="N493">
            <v>41608</v>
          </cell>
        </row>
        <row r="494">
          <cell r="A494" t="str">
            <v>N17</v>
          </cell>
          <cell r="B494" t="str">
            <v>BLOQUES DE CESPED</v>
          </cell>
          <cell r="C494" t="str">
            <v>Insumo</v>
          </cell>
          <cell r="D494" t="str">
            <v>m2</v>
          </cell>
          <cell r="E494">
            <v>9001</v>
          </cell>
          <cell r="F494">
            <v>9001.3728213340546</v>
          </cell>
          <cell r="G494">
            <v>0</v>
          </cell>
          <cell r="H494" t="str">
            <v>X</v>
          </cell>
          <cell r="I494" t="str">
            <v>X</v>
          </cell>
          <cell r="J494" t="str">
            <v>X</v>
          </cell>
          <cell r="L494" t="str">
            <v>no aplica</v>
          </cell>
          <cell r="M494" t="str">
            <v>no aplica</v>
          </cell>
          <cell r="N494">
            <v>41608</v>
          </cell>
        </row>
        <row r="495">
          <cell r="A495" t="str">
            <v>N18</v>
          </cell>
          <cell r="B495" t="str">
            <v>ARBOL DE GRAN PORTE</v>
          </cell>
          <cell r="C495" t="str">
            <v>Insumo</v>
          </cell>
          <cell r="D495" t="str">
            <v>und</v>
          </cell>
          <cell r="E495">
            <v>225034</v>
          </cell>
          <cell r="F495">
            <v>225034.32053335133</v>
          </cell>
          <cell r="G495">
            <v>0</v>
          </cell>
          <cell r="H495" t="str">
            <v>X</v>
          </cell>
          <cell r="I495" t="str">
            <v>X</v>
          </cell>
          <cell r="J495" t="str">
            <v>X</v>
          </cell>
          <cell r="L495" t="str">
            <v>no aplica</v>
          </cell>
          <cell r="M495" t="str">
            <v>no aplica</v>
          </cell>
          <cell r="N495">
            <v>41608</v>
          </cell>
        </row>
        <row r="496">
          <cell r="A496" t="str">
            <v>N19</v>
          </cell>
          <cell r="B496" t="str">
            <v>CANECA METALICA PARA BASUREROS</v>
          </cell>
          <cell r="C496" t="str">
            <v>Insumo</v>
          </cell>
          <cell r="D496" t="str">
            <v>und</v>
          </cell>
          <cell r="E496">
            <v>328522</v>
          </cell>
          <cell r="F496">
            <v>276068.64236384578</v>
          </cell>
          <cell r="G496">
            <v>0.19</v>
          </cell>
          <cell r="H496" t="str">
            <v>X</v>
          </cell>
          <cell r="I496" t="str">
            <v>X</v>
          </cell>
          <cell r="J496" t="str">
            <v>X</v>
          </cell>
          <cell r="L496" t="str">
            <v>no aplica</v>
          </cell>
          <cell r="M496" t="str">
            <v>no aplica</v>
          </cell>
          <cell r="N496">
            <v>41608</v>
          </cell>
        </row>
        <row r="497">
          <cell r="A497" t="str">
            <v>N20</v>
          </cell>
          <cell r="B497" t="str">
            <v>TUBO PVC CONDUIT 2"</v>
          </cell>
          <cell r="C497" t="str">
            <v>Insumo</v>
          </cell>
          <cell r="D497" t="str">
            <v>m</v>
          </cell>
          <cell r="E497">
            <v>7457</v>
          </cell>
          <cell r="F497">
            <v>6266.3403102364</v>
          </cell>
          <cell r="G497">
            <v>0.19</v>
          </cell>
          <cell r="H497" t="str">
            <v>X</v>
          </cell>
          <cell r="I497" t="str">
            <v>X</v>
          </cell>
          <cell r="J497" t="str">
            <v>X</v>
          </cell>
          <cell r="L497" t="str">
            <v>Centelsa</v>
          </cell>
          <cell r="M497" t="str">
            <v>VER ARCHIVO ANEXO</v>
          </cell>
          <cell r="N497">
            <v>41608</v>
          </cell>
        </row>
        <row r="498">
          <cell r="A498" t="str">
            <v>N21</v>
          </cell>
          <cell r="B498" t="str">
            <v>SOLUCION</v>
          </cell>
          <cell r="C498" t="str">
            <v>Insumo</v>
          </cell>
          <cell r="D498" t="str">
            <v>lt</v>
          </cell>
          <cell r="E498">
            <v>92340</v>
          </cell>
          <cell r="F498">
            <v>77597.026819604172</v>
          </cell>
          <cell r="G498">
            <v>0.19</v>
          </cell>
          <cell r="H498" t="str">
            <v>X</v>
          </cell>
          <cell r="I498" t="str">
            <v>X</v>
          </cell>
          <cell r="J498" t="str">
            <v>X</v>
          </cell>
          <cell r="L498" t="str">
            <v>no aplica</v>
          </cell>
          <cell r="M498" t="str">
            <v>no aplica</v>
          </cell>
          <cell r="N498">
            <v>41608</v>
          </cell>
        </row>
        <row r="499">
          <cell r="A499" t="str">
            <v>N22</v>
          </cell>
          <cell r="B499" t="str">
            <v>VARILLA DE 1" ROSCADA PARA ANCLAJES DE LUMINARIA</v>
          </cell>
          <cell r="C499" t="str">
            <v>Insumo</v>
          </cell>
          <cell r="D499" t="str">
            <v>m</v>
          </cell>
          <cell r="E499">
            <v>28056</v>
          </cell>
          <cell r="F499">
            <v>23576.67265895574</v>
          </cell>
          <cell r="G499">
            <v>0.19</v>
          </cell>
          <cell r="H499" t="str">
            <v>X</v>
          </cell>
          <cell r="I499" t="str">
            <v>X</v>
          </cell>
          <cell r="J499" t="str">
            <v>X</v>
          </cell>
          <cell r="L499" t="str">
            <v>aceros,mallas,tubo estructural, y catalogo de producto 2012 acesco</v>
          </cell>
          <cell r="M499" t="str">
            <v>VER ARCHIVO ANEXO</v>
          </cell>
          <cell r="N499">
            <v>41608</v>
          </cell>
        </row>
        <row r="500">
          <cell r="A500" t="str">
            <v>N23</v>
          </cell>
          <cell r="B500" t="str">
            <v xml:space="preserve">PLANTILLA PARA UBICACIÓN  DE PERNOS BASES LUMINARIAS </v>
          </cell>
          <cell r="C500" t="str">
            <v>Insumo</v>
          </cell>
          <cell r="D500" t="str">
            <v>und</v>
          </cell>
          <cell r="E500">
            <v>88789</v>
          </cell>
          <cell r="F500">
            <v>74612.725522684952</v>
          </cell>
          <cell r="G500">
            <v>0.19</v>
          </cell>
          <cell r="H500" t="str">
            <v>X</v>
          </cell>
          <cell r="I500" t="str">
            <v>X</v>
          </cell>
          <cell r="J500" t="str">
            <v>X</v>
          </cell>
          <cell r="L500" t="str">
            <v>aceros,mallas,tubo estructural, y catalogo de producto 2012 acesco</v>
          </cell>
          <cell r="M500" t="str">
            <v>VER ARCHIVO ANEXO</v>
          </cell>
          <cell r="N500">
            <v>41608</v>
          </cell>
        </row>
        <row r="501">
          <cell r="A501" t="str">
            <v>N24</v>
          </cell>
          <cell r="B501" t="str">
            <v>POSTE EN CONCRETO PREFABRICADO</v>
          </cell>
          <cell r="C501" t="str">
            <v>Insumo</v>
          </cell>
          <cell r="D501" t="str">
            <v>m</v>
          </cell>
          <cell r="E501">
            <v>72098</v>
          </cell>
          <cell r="F501">
            <v>60586.163220517687</v>
          </cell>
          <cell r="G501">
            <v>0.19</v>
          </cell>
          <cell r="H501" t="str">
            <v>X</v>
          </cell>
          <cell r="I501" t="str">
            <v>X</v>
          </cell>
          <cell r="J501" t="str">
            <v>X</v>
          </cell>
          <cell r="L501" t="str">
            <v>postes prefabricados</v>
          </cell>
          <cell r="M501" t="str">
            <v>VER ARCHIVO ANEXO</v>
          </cell>
          <cell r="N501">
            <v>41608</v>
          </cell>
        </row>
        <row r="502">
          <cell r="A502" t="str">
            <v>N25</v>
          </cell>
          <cell r="B502" t="str">
            <v>PLANTULA DE  LIMONCILLO Y/O CITRONELA O SIMILAR</v>
          </cell>
          <cell r="C502" t="str">
            <v>Insumo</v>
          </cell>
          <cell r="D502" t="str">
            <v>und</v>
          </cell>
          <cell r="E502">
            <v>1385</v>
          </cell>
          <cell r="F502">
            <v>1384.8265878975467</v>
          </cell>
          <cell r="G502">
            <v>0</v>
          </cell>
          <cell r="H502" t="str">
            <v>X</v>
          </cell>
          <cell r="I502" t="str">
            <v>X</v>
          </cell>
          <cell r="J502" t="str">
            <v>X</v>
          </cell>
          <cell r="L502" t="str">
            <v>filtros vivos</v>
          </cell>
          <cell r="M502" t="str">
            <v>VER ARCHIVO ANEXO</v>
          </cell>
          <cell r="N502">
            <v>41608</v>
          </cell>
        </row>
        <row r="503">
          <cell r="A503" t="str">
            <v>N26</v>
          </cell>
          <cell r="B503" t="str">
            <v>REPOSICION PLANTULAS</v>
          </cell>
          <cell r="C503" t="str">
            <v>Insumo</v>
          </cell>
          <cell r="D503" t="str">
            <v>und</v>
          </cell>
          <cell r="E503">
            <v>4328</v>
          </cell>
          <cell r="F503">
            <v>4327.5830871798344</v>
          </cell>
          <cell r="G503">
            <v>0</v>
          </cell>
          <cell r="H503" t="str">
            <v>X</v>
          </cell>
          <cell r="I503" t="str">
            <v>X</v>
          </cell>
          <cell r="J503" t="str">
            <v>X</v>
          </cell>
          <cell r="L503" t="str">
            <v>filtros vivos</v>
          </cell>
          <cell r="M503" t="str">
            <v>VER ARCHIVO ANEXO</v>
          </cell>
          <cell r="N503">
            <v>41608</v>
          </cell>
        </row>
        <row r="504">
          <cell r="A504" t="str">
            <v>N27</v>
          </cell>
          <cell r="B504" t="str">
            <v>SEMILLAS PARA BIOMANTO</v>
          </cell>
          <cell r="C504" t="str">
            <v>Insumo</v>
          </cell>
          <cell r="D504" t="str">
            <v>kg</v>
          </cell>
          <cell r="E504">
            <v>69241</v>
          </cell>
          <cell r="F504">
            <v>69241.32939487735</v>
          </cell>
          <cell r="G504">
            <v>0</v>
          </cell>
          <cell r="H504" t="str">
            <v>X</v>
          </cell>
          <cell r="I504" t="str">
            <v>X</v>
          </cell>
          <cell r="J504" t="str">
            <v>X</v>
          </cell>
          <cell r="L504" t="str">
            <v>filtros vivos</v>
          </cell>
          <cell r="M504" t="str">
            <v>VER ARCHIVO ANEXO</v>
          </cell>
          <cell r="N504">
            <v>41608</v>
          </cell>
        </row>
        <row r="505">
          <cell r="A505" t="str">
            <v>N28</v>
          </cell>
          <cell r="B505" t="str">
            <v>GALLINAZA</v>
          </cell>
          <cell r="C505" t="str">
            <v>Insumo</v>
          </cell>
          <cell r="D505" t="str">
            <v>kg</v>
          </cell>
          <cell r="E505">
            <v>519</v>
          </cell>
          <cell r="F505">
            <v>519.30997046158029</v>
          </cell>
          <cell r="G505">
            <v>0</v>
          </cell>
          <cell r="H505" t="str">
            <v>X</v>
          </cell>
          <cell r="I505" t="str">
            <v>X</v>
          </cell>
          <cell r="J505" t="str">
            <v>X</v>
          </cell>
          <cell r="L505" t="str">
            <v>filtros vivos</v>
          </cell>
          <cell r="M505" t="str">
            <v>VER ARCHIVO ANEXO</v>
          </cell>
          <cell r="N505">
            <v>41608</v>
          </cell>
        </row>
        <row r="506">
          <cell r="A506" t="str">
            <v>N29</v>
          </cell>
          <cell r="B506" t="str">
            <v>PLANTULA DE CAÑABRAVA O SIMILAR</v>
          </cell>
          <cell r="C506" t="str">
            <v>Insumo</v>
          </cell>
          <cell r="D506" t="str">
            <v>und</v>
          </cell>
          <cell r="E506">
            <v>866</v>
          </cell>
          <cell r="F506">
            <v>865.51661743596685</v>
          </cell>
          <cell r="G506">
            <v>0</v>
          </cell>
          <cell r="H506" t="str">
            <v>X</v>
          </cell>
          <cell r="I506" t="str">
            <v>X</v>
          </cell>
          <cell r="J506" t="str">
            <v>X</v>
          </cell>
          <cell r="L506" t="str">
            <v>filtros vivos</v>
          </cell>
          <cell r="M506" t="str">
            <v>VER ARCHIVO ANEXO</v>
          </cell>
          <cell r="N506">
            <v>41608</v>
          </cell>
        </row>
        <row r="507">
          <cell r="A507" t="str">
            <v>N30</v>
          </cell>
          <cell r="B507" t="str">
            <v>ESTACAS DE MARATON</v>
          </cell>
          <cell r="C507" t="str">
            <v>Insumo</v>
          </cell>
          <cell r="D507" t="str">
            <v>und</v>
          </cell>
          <cell r="E507">
            <v>1212</v>
          </cell>
          <cell r="F507">
            <v>1211.7232644103537</v>
          </cell>
          <cell r="G507">
            <v>0</v>
          </cell>
          <cell r="H507" t="str">
            <v>X</v>
          </cell>
          <cell r="I507" t="str">
            <v>X</v>
          </cell>
          <cell r="J507" t="str">
            <v>X</v>
          </cell>
          <cell r="L507" t="str">
            <v>filtros vivos</v>
          </cell>
          <cell r="M507" t="str">
            <v>VER ARCHIVO ANEXO</v>
          </cell>
          <cell r="N507">
            <v>41608</v>
          </cell>
        </row>
        <row r="508">
          <cell r="A508" t="str">
            <v>N31</v>
          </cell>
          <cell r="B508" t="str">
            <v>ESTACAS DE GUADUA</v>
          </cell>
          <cell r="C508" t="str">
            <v>Insumo</v>
          </cell>
          <cell r="D508" t="str">
            <v>und</v>
          </cell>
          <cell r="E508">
            <v>4328</v>
          </cell>
          <cell r="F508">
            <v>4327.5830871798344</v>
          </cell>
          <cell r="G508">
            <v>0</v>
          </cell>
          <cell r="H508" t="str">
            <v>X</v>
          </cell>
          <cell r="I508" t="str">
            <v>X</v>
          </cell>
          <cell r="J508" t="str">
            <v>X</v>
          </cell>
          <cell r="L508" t="str">
            <v>filtros vivos</v>
          </cell>
          <cell r="M508" t="str">
            <v>VER ARCHIVO ANEXO</v>
          </cell>
          <cell r="N508">
            <v>41608</v>
          </cell>
        </row>
        <row r="509">
          <cell r="A509" t="str">
            <v>O</v>
          </cell>
          <cell r="B509" t="str">
            <v>FERRETERIA Y OTROS</v>
          </cell>
          <cell r="E509">
            <v>0</v>
          </cell>
          <cell r="F509">
            <v>0</v>
          </cell>
          <cell r="N509">
            <v>41608</v>
          </cell>
        </row>
        <row r="510">
          <cell r="A510" t="str">
            <v>O36</v>
          </cell>
          <cell r="B510" t="str">
            <v>ALFALISTO BLANCO O SIMILAR</v>
          </cell>
          <cell r="C510" t="str">
            <v>Insumo</v>
          </cell>
          <cell r="D510" t="str">
            <v>kg</v>
          </cell>
          <cell r="E510">
            <v>2748</v>
          </cell>
          <cell r="F510">
            <v>2309.1983353191599</v>
          </cell>
          <cell r="G510">
            <v>0.19</v>
          </cell>
          <cell r="H510" t="str">
            <v>X</v>
          </cell>
          <cell r="I510" t="str">
            <v>X</v>
          </cell>
          <cell r="J510" t="str">
            <v>X</v>
          </cell>
          <cell r="K510" t="str">
            <v>X</v>
          </cell>
          <cell r="L510" t="str">
            <v>alfalisto</v>
          </cell>
          <cell r="M510" t="str">
            <v>VER ARCHIVO ANEXO</v>
          </cell>
          <cell r="N510">
            <v>41608</v>
          </cell>
        </row>
        <row r="511">
          <cell r="A511" t="str">
            <v>O12</v>
          </cell>
          <cell r="B511" t="str">
            <v>ALFALISTO GRIS O SIMILAR.</v>
          </cell>
          <cell r="C511" t="str">
            <v>Insumo</v>
          </cell>
          <cell r="D511" t="str">
            <v>kg</v>
          </cell>
          <cell r="E511">
            <v>2097</v>
          </cell>
          <cell r="F511">
            <v>1762.1918330996284</v>
          </cell>
          <cell r="G511">
            <v>0.19</v>
          </cell>
          <cell r="H511" t="str">
            <v>X</v>
          </cell>
          <cell r="I511" t="str">
            <v>X</v>
          </cell>
          <cell r="J511" t="str">
            <v>X</v>
          </cell>
          <cell r="K511" t="str">
            <v>X</v>
          </cell>
          <cell r="L511" t="str">
            <v>alfalisto</v>
          </cell>
          <cell r="M511" t="str">
            <v>VER ARCHIVO ANEXO</v>
          </cell>
          <cell r="N511">
            <v>41608</v>
          </cell>
        </row>
        <row r="512">
          <cell r="A512" t="str">
            <v>O32</v>
          </cell>
          <cell r="B512" t="str">
            <v>ALFALISTOPLUS O SIMILAR.</v>
          </cell>
          <cell r="C512" t="str">
            <v>Insumo</v>
          </cell>
          <cell r="D512" t="str">
            <v>kg</v>
          </cell>
          <cell r="E512">
            <v>5082</v>
          </cell>
          <cell r="F512">
            <v>4270.4589904290606</v>
          </cell>
          <cell r="G512">
            <v>0.19</v>
          </cell>
          <cell r="H512" t="str">
            <v>X</v>
          </cell>
          <cell r="I512" t="str">
            <v>X</v>
          </cell>
          <cell r="J512" t="str">
            <v>X</v>
          </cell>
          <cell r="K512" t="str">
            <v>X</v>
          </cell>
          <cell r="L512" t="str">
            <v>alfalisto</v>
          </cell>
          <cell r="M512" t="str">
            <v>VER ARCHIVO ANEXO</v>
          </cell>
          <cell r="N512">
            <v>41608</v>
          </cell>
        </row>
        <row r="513">
          <cell r="A513" t="str">
            <v>O39</v>
          </cell>
          <cell r="B513" t="str">
            <v>BISAGRAS ALUMINIO 3"</v>
          </cell>
          <cell r="C513" t="str">
            <v>Insumo</v>
          </cell>
          <cell r="D513" t="str">
            <v>und</v>
          </cell>
          <cell r="E513">
            <v>4680</v>
          </cell>
          <cell r="F513">
            <v>3932.9075096290344</v>
          </cell>
          <cell r="G513">
            <v>0.19</v>
          </cell>
          <cell r="H513" t="str">
            <v>X</v>
          </cell>
          <cell r="I513" t="str">
            <v>X</v>
          </cell>
          <cell r="J513" t="str">
            <v>X</v>
          </cell>
          <cell r="K513" t="str">
            <v>X</v>
          </cell>
          <cell r="L513" t="str">
            <v>herrajes</v>
          </cell>
          <cell r="M513" t="str">
            <v>VER ARCHIVO ANEXO</v>
          </cell>
          <cell r="N513">
            <v>41608</v>
          </cell>
        </row>
        <row r="514">
          <cell r="A514" t="str">
            <v>O28</v>
          </cell>
          <cell r="B514" t="str">
            <v>BROCA PARA MURO 5/8" X 8"</v>
          </cell>
          <cell r="C514" t="str">
            <v>Insumo</v>
          </cell>
          <cell r="D514" t="str">
            <v>und</v>
          </cell>
          <cell r="E514">
            <v>15917</v>
          </cell>
          <cell r="F514">
            <v>13375.693805855433</v>
          </cell>
          <cell r="G514">
            <v>0.19</v>
          </cell>
          <cell r="H514" t="str">
            <v>X</v>
          </cell>
          <cell r="I514" t="str">
            <v>X</v>
          </cell>
          <cell r="J514" t="str">
            <v>X</v>
          </cell>
          <cell r="K514" t="str">
            <v>X</v>
          </cell>
          <cell r="L514" t="str">
            <v>herramienta electrica y accesorios</v>
          </cell>
          <cell r="M514" t="str">
            <v>VER ARCHIVO ANEXO</v>
          </cell>
          <cell r="N514">
            <v>41608</v>
          </cell>
        </row>
        <row r="515">
          <cell r="A515" t="str">
            <v>O28A</v>
          </cell>
          <cell r="B515" t="str">
            <v>BROCA PARA MURO 7/8" X 8"</v>
          </cell>
          <cell r="C515" t="str">
            <v>Insumo</v>
          </cell>
          <cell r="D515" t="str">
            <v>und</v>
          </cell>
          <cell r="E515">
            <v>15917</v>
          </cell>
          <cell r="F515">
            <v>13375.693805855433</v>
          </cell>
          <cell r="G515">
            <v>0.19</v>
          </cell>
          <cell r="H515" t="str">
            <v>X</v>
          </cell>
          <cell r="I515" t="str">
            <v>X</v>
          </cell>
          <cell r="J515" t="str">
            <v>X</v>
          </cell>
          <cell r="K515" t="str">
            <v>X</v>
          </cell>
          <cell r="L515" t="str">
            <v>herramienta electrica y accesorios</v>
          </cell>
          <cell r="M515" t="str">
            <v>VER ARCHIVO ANEXO</v>
          </cell>
          <cell r="N515">
            <v>41608</v>
          </cell>
        </row>
        <row r="516">
          <cell r="A516" t="str">
            <v>O01</v>
          </cell>
          <cell r="B516" t="str">
            <v>CEMENTO BLANCO</v>
          </cell>
          <cell r="C516" t="str">
            <v>Insumo</v>
          </cell>
          <cell r="D516" t="str">
            <v>kg</v>
          </cell>
          <cell r="E516">
            <v>2808</v>
          </cell>
          <cell r="F516">
            <v>2359.398299130446</v>
          </cell>
          <cell r="G516">
            <v>0.19</v>
          </cell>
          <cell r="H516" t="str">
            <v>X</v>
          </cell>
          <cell r="I516" t="str">
            <v>X</v>
          </cell>
          <cell r="J516" t="str">
            <v>X</v>
          </cell>
          <cell r="K516" t="str">
            <v>X</v>
          </cell>
          <cell r="L516" t="str">
            <v>cemento blanco</v>
          </cell>
          <cell r="M516" t="str">
            <v>VER ARCHIVO ANEXO</v>
          </cell>
          <cell r="N516">
            <v>41608</v>
          </cell>
        </row>
        <row r="517">
          <cell r="A517" t="str">
            <v>O33</v>
          </cell>
          <cell r="B517" t="str">
            <v>CHAZO PUNTILLA</v>
          </cell>
          <cell r="C517" t="str">
            <v>Insumo</v>
          </cell>
          <cell r="D517" t="str">
            <v>und</v>
          </cell>
          <cell r="E517">
            <v>373</v>
          </cell>
          <cell r="F517">
            <v>313.3170155118201</v>
          </cell>
          <cell r="G517">
            <v>0.19</v>
          </cell>
          <cell r="H517" t="str">
            <v>X</v>
          </cell>
          <cell r="I517" t="str">
            <v>X</v>
          </cell>
          <cell r="J517" t="str">
            <v>X</v>
          </cell>
          <cell r="K517" t="str">
            <v>X</v>
          </cell>
          <cell r="L517" t="str">
            <v>fijaciones mecanicas</v>
          </cell>
          <cell r="M517" t="str">
            <v>VER ARCHIVO ANEXO</v>
          </cell>
          <cell r="N517">
            <v>41608</v>
          </cell>
        </row>
        <row r="518">
          <cell r="A518" t="str">
            <v>O24</v>
          </cell>
          <cell r="B518" t="str">
            <v xml:space="preserve">CHAZOS 3/8 X 2" </v>
          </cell>
          <cell r="C518" t="str">
            <v>Insumo</v>
          </cell>
          <cell r="D518" t="str">
            <v>und</v>
          </cell>
          <cell r="E518">
            <v>1403</v>
          </cell>
          <cell r="F518">
            <v>1178.8336329477868</v>
          </cell>
          <cell r="G518">
            <v>0.19</v>
          </cell>
          <cell r="H518" t="str">
            <v>X</v>
          </cell>
          <cell r="I518" t="str">
            <v>X</v>
          </cell>
          <cell r="J518" t="str">
            <v>X</v>
          </cell>
          <cell r="K518" t="str">
            <v>X</v>
          </cell>
          <cell r="L518" t="str">
            <v>fijaciones mecanicas</v>
          </cell>
          <cell r="M518" t="str">
            <v>VER ARCHIVO ANEXO</v>
          </cell>
          <cell r="N518">
            <v>41608</v>
          </cell>
        </row>
        <row r="519">
          <cell r="A519" t="str">
            <v>O02</v>
          </cell>
          <cell r="B519" t="str">
            <v>CINTA DE DEMARCACION * 10 M.</v>
          </cell>
          <cell r="C519" t="str">
            <v>Insumo</v>
          </cell>
          <cell r="D519" t="str">
            <v>m</v>
          </cell>
          <cell r="E519">
            <v>185</v>
          </cell>
          <cell r="F519">
            <v>155.79299113847404</v>
          </cell>
          <cell r="G519">
            <v>0.19</v>
          </cell>
          <cell r="H519" t="str">
            <v>X</v>
          </cell>
          <cell r="I519" t="str">
            <v>X</v>
          </cell>
          <cell r="J519" t="str">
            <v>X</v>
          </cell>
          <cell r="K519" t="str">
            <v>X</v>
          </cell>
          <cell r="L519" t="str">
            <v>DEL3M</v>
          </cell>
          <cell r="M519" t="str">
            <v>VER ARCHIVO ANEXO</v>
          </cell>
          <cell r="N519">
            <v>41608</v>
          </cell>
        </row>
        <row r="520">
          <cell r="A520" t="str">
            <v>O03</v>
          </cell>
          <cell r="B520" t="str">
            <v>COLOR MINERAL</v>
          </cell>
          <cell r="C520" t="str">
            <v>Insumo</v>
          </cell>
          <cell r="D520" t="str">
            <v>kg</v>
          </cell>
          <cell r="E520">
            <v>19852</v>
          </cell>
          <cell r="F520">
            <v>16681.967284460829</v>
          </cell>
          <cell r="G520">
            <v>0.19</v>
          </cell>
          <cell r="H520" t="str">
            <v>X</v>
          </cell>
          <cell r="I520" t="str">
            <v>X</v>
          </cell>
          <cell r="J520" t="str">
            <v>X</v>
          </cell>
          <cell r="K520" t="str">
            <v>X</v>
          </cell>
          <cell r="L520" t="str">
            <v>no aplica</v>
          </cell>
          <cell r="M520" t="str">
            <v>no aplica</v>
          </cell>
          <cell r="N520">
            <v>41608</v>
          </cell>
        </row>
        <row r="521">
          <cell r="A521" t="str">
            <v>O22</v>
          </cell>
          <cell r="B521" t="str">
            <v>DILATACION EN BRONCE PC09</v>
          </cell>
          <cell r="C521" t="str">
            <v>Insumo</v>
          </cell>
          <cell r="D521" t="str">
            <v>m</v>
          </cell>
          <cell r="E521">
            <v>18727</v>
          </cell>
          <cell r="F521">
            <v>15736.823138220747</v>
          </cell>
          <cell r="G521">
            <v>0.19</v>
          </cell>
          <cell r="H521" t="str">
            <v>X</v>
          </cell>
          <cell r="I521" t="str">
            <v>X</v>
          </cell>
          <cell r="J521" t="str">
            <v>X</v>
          </cell>
          <cell r="K521" t="str">
            <v>X</v>
          </cell>
          <cell r="L521" t="str">
            <v>Dilatacionesbronce</v>
          </cell>
          <cell r="M521" t="str">
            <v>VER ARCHIVO ANEXO</v>
          </cell>
          <cell r="N521">
            <v>41608</v>
          </cell>
        </row>
        <row r="522">
          <cell r="A522" t="str">
            <v>O06</v>
          </cell>
          <cell r="B522" t="str">
            <v>ENDURECEDOR COLOR GRIS  TIPO ROCKTOP DE TOXEMENT O SIMILAR.</v>
          </cell>
          <cell r="C522" t="str">
            <v>Insumo</v>
          </cell>
          <cell r="D522" t="str">
            <v>kg</v>
          </cell>
          <cell r="E522">
            <v>1487</v>
          </cell>
          <cell r="F522">
            <v>1249.8059955775364</v>
          </cell>
          <cell r="G522">
            <v>0.19</v>
          </cell>
          <cell r="H522" t="str">
            <v>X</v>
          </cell>
          <cell r="I522" t="str">
            <v>X</v>
          </cell>
          <cell r="J522" t="str">
            <v>X</v>
          </cell>
          <cell r="K522" t="str">
            <v>X</v>
          </cell>
          <cell r="L522" t="str">
            <v>rocktop</v>
          </cell>
          <cell r="M522" t="str">
            <v>VER ARCHIVO ANEXO</v>
          </cell>
          <cell r="N522">
            <v>41608</v>
          </cell>
        </row>
        <row r="523">
          <cell r="A523" t="str">
            <v>O27</v>
          </cell>
          <cell r="B523" t="str">
            <v>ESTOPA</v>
          </cell>
          <cell r="C523" t="str">
            <v>Insumo</v>
          </cell>
          <cell r="D523" t="str">
            <v>kg</v>
          </cell>
          <cell r="E523">
            <v>82405</v>
          </cell>
          <cell r="F523">
            <v>69248.253527816836</v>
          </cell>
          <cell r="G523">
            <v>0.19</v>
          </cell>
          <cell r="H523" t="str">
            <v>X</v>
          </cell>
          <cell r="I523" t="str">
            <v>X</v>
          </cell>
          <cell r="J523" t="str">
            <v>X</v>
          </cell>
          <cell r="K523" t="str">
            <v>X</v>
          </cell>
          <cell r="L523" t="str">
            <v>no aplica</v>
          </cell>
          <cell r="M523" t="str">
            <v>no aplica</v>
          </cell>
          <cell r="N523">
            <v>41608</v>
          </cell>
        </row>
        <row r="524">
          <cell r="A524" t="str">
            <v>O26</v>
          </cell>
          <cell r="B524" t="str">
            <v>EXTRACTOR EOLICO VERTICAL DE 12"</v>
          </cell>
          <cell r="C524" t="str">
            <v>Insumo</v>
          </cell>
          <cell r="D524" t="str">
            <v>und</v>
          </cell>
          <cell r="E524">
            <v>224557</v>
          </cell>
          <cell r="F524">
            <v>188703.39499985933</v>
          </cell>
          <cell r="G524">
            <v>0.19</v>
          </cell>
          <cell r="H524" t="str">
            <v>X</v>
          </cell>
          <cell r="I524" t="str">
            <v>X</v>
          </cell>
          <cell r="J524" t="str">
            <v>X</v>
          </cell>
          <cell r="K524" t="str">
            <v>X</v>
          </cell>
          <cell r="L524" t="str">
            <v>no aplica</v>
          </cell>
          <cell r="M524" t="str">
            <v>no aplica</v>
          </cell>
          <cell r="N524">
            <v>41608</v>
          </cell>
        </row>
        <row r="525">
          <cell r="A525" t="str">
            <v>O07</v>
          </cell>
          <cell r="B525" t="str">
            <v>GRAVILLA MONA ( 25 KILOS )</v>
          </cell>
          <cell r="C525" t="str">
            <v>Insumo</v>
          </cell>
          <cell r="D525" t="str">
            <v>bul</v>
          </cell>
          <cell r="E525">
            <v>8987</v>
          </cell>
          <cell r="F525">
            <v>7552.4980037462492</v>
          </cell>
          <cell r="G525">
            <v>0.19</v>
          </cell>
          <cell r="H525" t="str">
            <v>X</v>
          </cell>
          <cell r="I525" t="str">
            <v>X</v>
          </cell>
          <cell r="J525" t="str">
            <v>X</v>
          </cell>
          <cell r="K525" t="str">
            <v>X</v>
          </cell>
          <cell r="L525" t="str">
            <v>no aplica</v>
          </cell>
          <cell r="M525" t="str">
            <v>no aplica</v>
          </cell>
          <cell r="N525">
            <v>41608</v>
          </cell>
        </row>
        <row r="526">
          <cell r="A526" t="str">
            <v>O08</v>
          </cell>
          <cell r="B526" t="str">
            <v xml:space="preserve">LAMINA METAL DECK  LAMINA 2"  CAL.16  - TIPO ACESCO O SIMILAR. </v>
          </cell>
          <cell r="C526" t="str">
            <v>Insumo</v>
          </cell>
          <cell r="D526" t="str">
            <v>m2</v>
          </cell>
          <cell r="E526">
            <v>38476</v>
          </cell>
          <cell r="F526">
            <v>32332.517318010257</v>
          </cell>
          <cell r="G526">
            <v>0.19</v>
          </cell>
          <cell r="H526" t="str">
            <v>X</v>
          </cell>
          <cell r="I526" t="str">
            <v>X</v>
          </cell>
          <cell r="J526" t="str">
            <v>X</v>
          </cell>
          <cell r="K526" t="str">
            <v>X</v>
          </cell>
          <cell r="L526" t="str">
            <v>aceros,mallas,tubo estructural, y catalogo de producto 2012 acesco</v>
          </cell>
          <cell r="M526" t="str">
            <v>VER ARCHIVO ANEXO</v>
          </cell>
          <cell r="N526">
            <v>41608</v>
          </cell>
        </row>
        <row r="527">
          <cell r="A527" t="str">
            <v>O08A</v>
          </cell>
          <cell r="B527" t="str">
            <v xml:space="preserve">LAMINA CORPALOSA </v>
          </cell>
          <cell r="C527" t="str">
            <v>Insumo</v>
          </cell>
          <cell r="D527" t="str">
            <v>m2</v>
          </cell>
          <cell r="E527">
            <v>52812</v>
          </cell>
          <cell r="F527">
            <v>44380.23007564665</v>
          </cell>
          <cell r="G527">
            <v>0.19</v>
          </cell>
          <cell r="H527" t="str">
            <v>X</v>
          </cell>
          <cell r="I527" t="str">
            <v>X</v>
          </cell>
          <cell r="J527" t="str">
            <v>X</v>
          </cell>
          <cell r="K527" t="str">
            <v>X</v>
          </cell>
          <cell r="L527" t="str">
            <v>corpalosa</v>
          </cell>
          <cell r="M527" t="str">
            <v>VER ARCHIVO ANEXO</v>
          </cell>
          <cell r="N527">
            <v>41608</v>
          </cell>
        </row>
        <row r="528">
          <cell r="A528" t="str">
            <v>O09</v>
          </cell>
          <cell r="B528" t="str">
            <v>LLAVE TERMINAL MANGUERA 1/2"</v>
          </cell>
          <cell r="C528" t="str">
            <v>Insumo</v>
          </cell>
          <cell r="D528" t="str">
            <v>und</v>
          </cell>
          <cell r="E528">
            <v>29778</v>
          </cell>
          <cell r="F528">
            <v>25023.816443308679</v>
          </cell>
          <cell r="G528">
            <v>0.19</v>
          </cell>
          <cell r="H528" t="str">
            <v>X</v>
          </cell>
          <cell r="I528" t="str">
            <v>X</v>
          </cell>
          <cell r="J528" t="str">
            <v>X</v>
          </cell>
          <cell r="K528" t="str">
            <v>X</v>
          </cell>
          <cell r="L528" t="str">
            <v>llave terminal</v>
          </cell>
          <cell r="M528" t="str">
            <v>VER ARCHIVO ANEXO</v>
          </cell>
          <cell r="N528">
            <v>41608</v>
          </cell>
        </row>
        <row r="529">
          <cell r="A529" t="str">
            <v>O10</v>
          </cell>
          <cell r="B529" t="str">
            <v>PABMERIL PLIEGO 9" X 11"</v>
          </cell>
          <cell r="C529" t="str">
            <v>Insumo</v>
          </cell>
          <cell r="D529" t="str">
            <v>und</v>
          </cell>
          <cell r="E529">
            <v>4429</v>
          </cell>
          <cell r="F529">
            <v>3721.7214549746577</v>
          </cell>
          <cell r="G529">
            <v>0.19</v>
          </cell>
          <cell r="H529" t="str">
            <v>X</v>
          </cell>
          <cell r="I529" t="str">
            <v>X</v>
          </cell>
          <cell r="J529" t="str">
            <v>X</v>
          </cell>
          <cell r="K529" t="str">
            <v>X</v>
          </cell>
          <cell r="L529" t="str">
            <v>no aplica</v>
          </cell>
          <cell r="M529" t="str">
            <v>no aplica</v>
          </cell>
          <cell r="N529">
            <v>41608</v>
          </cell>
        </row>
        <row r="530">
          <cell r="A530" t="str">
            <v>O11</v>
          </cell>
          <cell r="B530" t="str">
            <v>PEGACOR BLANCO</v>
          </cell>
          <cell r="C530" t="str">
            <v>Insumo</v>
          </cell>
          <cell r="D530" t="str">
            <v>kg</v>
          </cell>
          <cell r="E530">
            <v>2995</v>
          </cell>
          <cell r="F530">
            <v>2516.9223235037921</v>
          </cell>
          <cell r="G530">
            <v>0.19</v>
          </cell>
          <cell r="H530" t="str">
            <v>X</v>
          </cell>
          <cell r="I530" t="str">
            <v>X</v>
          </cell>
          <cell r="J530" t="str">
            <v>X</v>
          </cell>
          <cell r="K530" t="str">
            <v>X</v>
          </cell>
          <cell r="L530" t="str">
            <v>pegacor</v>
          </cell>
          <cell r="M530" t="str">
            <v>VER ARCHIVO ANEXO</v>
          </cell>
          <cell r="N530">
            <v>41608</v>
          </cell>
        </row>
        <row r="531">
          <cell r="A531" t="str">
            <v>O38</v>
          </cell>
          <cell r="B531" t="str">
            <v>PEGANTE BOXER</v>
          </cell>
          <cell r="C531" t="str">
            <v>Insumo</v>
          </cell>
          <cell r="D531" t="str">
            <v>gal</v>
          </cell>
          <cell r="E531">
            <v>112371</v>
          </cell>
          <cell r="F531">
            <v>94429.593995498886</v>
          </cell>
          <cell r="G531">
            <v>0.19</v>
          </cell>
          <cell r="H531" t="str">
            <v>X</v>
          </cell>
          <cell r="I531" t="str">
            <v>X</v>
          </cell>
          <cell r="J531" t="str">
            <v>X</v>
          </cell>
          <cell r="K531" t="str">
            <v>X</v>
          </cell>
          <cell r="L531" t="str">
            <v>boxer</v>
          </cell>
          <cell r="M531" t="str">
            <v>VER ARCHIVO ANEXO</v>
          </cell>
          <cell r="N531">
            <v>41608</v>
          </cell>
        </row>
        <row r="532">
          <cell r="A532" t="str">
            <v>O29</v>
          </cell>
          <cell r="B532" t="str">
            <v>PISTOLA INYECTOR PARA EPOXICO</v>
          </cell>
          <cell r="C532" t="str">
            <v>Insumo</v>
          </cell>
          <cell r="D532" t="str">
            <v>und</v>
          </cell>
          <cell r="E532">
            <v>543508</v>
          </cell>
          <cell r="F532">
            <v>456729.65695449</v>
          </cell>
          <cell r="G532">
            <v>0.19</v>
          </cell>
          <cell r="H532" t="str">
            <v>X</v>
          </cell>
          <cell r="I532" t="str">
            <v>X</v>
          </cell>
          <cell r="J532" t="str">
            <v>X</v>
          </cell>
          <cell r="K532" t="str">
            <v>X</v>
          </cell>
          <cell r="L532" t="str">
            <v>otros</v>
          </cell>
          <cell r="M532" t="str">
            <v>VER ARCHIVO ANEXO</v>
          </cell>
          <cell r="N532">
            <v>41608</v>
          </cell>
        </row>
        <row r="533">
          <cell r="A533" t="str">
            <v>O05</v>
          </cell>
          <cell r="B533" t="str">
            <v>PLACA DE IDENTIFICACION EN ALUMINIO ALTO RELIEVE DE 12 X 5 CM. SEGÚN NORMA CS 278-1</v>
          </cell>
          <cell r="C533" t="str">
            <v>Insumo</v>
          </cell>
          <cell r="D533" t="str">
            <v>und</v>
          </cell>
          <cell r="E533">
            <v>6553</v>
          </cell>
          <cell r="F533">
            <v>5506.4167201276223</v>
          </cell>
          <cell r="G533">
            <v>0.19</v>
          </cell>
          <cell r="H533" t="str">
            <v>X</v>
          </cell>
          <cell r="I533" t="str">
            <v>X</v>
          </cell>
          <cell r="J533" t="str">
            <v>X</v>
          </cell>
          <cell r="K533" t="str">
            <v>X</v>
          </cell>
          <cell r="L533" t="str">
            <v>no aplica</v>
          </cell>
          <cell r="M533" t="str">
            <v>no aplica</v>
          </cell>
          <cell r="N533">
            <v>41608</v>
          </cell>
        </row>
        <row r="534">
          <cell r="A534" t="str">
            <v>O31</v>
          </cell>
          <cell r="B534" t="str">
            <v>PLASTOCRETE DM DE SIKA IMPERMEABILIZANTE PARA CONCRETOS O SIMILAR.</v>
          </cell>
          <cell r="C534" t="str">
            <v>Insumo</v>
          </cell>
          <cell r="D534" t="str">
            <v>kg</v>
          </cell>
          <cell r="E534">
            <v>13468</v>
          </cell>
          <cell r="F534">
            <v>11317.495289592704</v>
          </cell>
          <cell r="G534">
            <v>0.19</v>
          </cell>
          <cell r="H534" t="str">
            <v>X</v>
          </cell>
          <cell r="I534" t="str">
            <v>X</v>
          </cell>
          <cell r="J534" t="str">
            <v>X</v>
          </cell>
          <cell r="K534" t="str">
            <v>X</v>
          </cell>
          <cell r="L534" t="str">
            <v>Manual de producto sika</v>
          </cell>
          <cell r="M534" t="str">
            <v>VER ARCHIVO ANEXO</v>
          </cell>
          <cell r="N534">
            <v>41608</v>
          </cell>
        </row>
        <row r="535">
          <cell r="A535" t="str">
            <v>O13</v>
          </cell>
          <cell r="B535" t="str">
            <v>POLIETILENO NO. 6</v>
          </cell>
          <cell r="C535" t="str">
            <v>Insumo</v>
          </cell>
          <cell r="D535" t="str">
            <v>m2</v>
          </cell>
          <cell r="E535">
            <v>4680</v>
          </cell>
          <cell r="F535">
            <v>3932.9075096290344</v>
          </cell>
          <cell r="G535">
            <v>0.19</v>
          </cell>
          <cell r="H535" t="str">
            <v>X</v>
          </cell>
          <cell r="I535" t="str">
            <v>X</v>
          </cell>
          <cell r="J535" t="str">
            <v>X</v>
          </cell>
          <cell r="K535" t="str">
            <v>X</v>
          </cell>
          <cell r="L535" t="str">
            <v>tubosistemas pead pavco</v>
          </cell>
          <cell r="M535" t="str">
            <v>VER ARCHIVO ANEXO</v>
          </cell>
          <cell r="N535">
            <v>41608</v>
          </cell>
        </row>
        <row r="536">
          <cell r="A536" t="str">
            <v>O14</v>
          </cell>
          <cell r="B536" t="str">
            <v>PUNTILLA CON CABEZA 1"</v>
          </cell>
          <cell r="C536" t="str">
            <v>Insumo</v>
          </cell>
          <cell r="D536" t="str">
            <v>lb</v>
          </cell>
          <cell r="E536">
            <v>4680</v>
          </cell>
          <cell r="F536">
            <v>3932.9075096290344</v>
          </cell>
          <cell r="G536">
            <v>0.19</v>
          </cell>
          <cell r="H536" t="str">
            <v>X</v>
          </cell>
          <cell r="I536" t="str">
            <v>X</v>
          </cell>
          <cell r="J536" t="str">
            <v>X</v>
          </cell>
          <cell r="K536" t="str">
            <v>X</v>
          </cell>
          <cell r="L536" t="str">
            <v>puntillas</v>
          </cell>
          <cell r="M536" t="str">
            <v>VER ARCHIVO ANEXO</v>
          </cell>
          <cell r="N536">
            <v>41608</v>
          </cell>
        </row>
        <row r="537">
          <cell r="A537" t="str">
            <v>O15</v>
          </cell>
          <cell r="B537" t="str">
            <v>PUNTILLA CON CABEZA 2"</v>
          </cell>
          <cell r="C537" t="str">
            <v>Insumo</v>
          </cell>
          <cell r="D537" t="str">
            <v>lb</v>
          </cell>
          <cell r="E537">
            <v>4680</v>
          </cell>
          <cell r="F537">
            <v>3932.9075096290344</v>
          </cell>
          <cell r="G537">
            <v>0.19</v>
          </cell>
          <cell r="H537" t="str">
            <v>X</v>
          </cell>
          <cell r="I537" t="str">
            <v>X</v>
          </cell>
          <cell r="J537" t="str">
            <v>X</v>
          </cell>
          <cell r="K537" t="str">
            <v>X</v>
          </cell>
          <cell r="L537" t="str">
            <v>puntillas</v>
          </cell>
          <cell r="M537" t="str">
            <v>VER ARCHIVO ANEXO</v>
          </cell>
          <cell r="N537">
            <v>41608</v>
          </cell>
        </row>
        <row r="538">
          <cell r="A538" t="str">
            <v>O04</v>
          </cell>
          <cell r="B538" t="str">
            <v>PUNTILLA CON CABEZA 3"</v>
          </cell>
          <cell r="C538" t="str">
            <v>Insumo</v>
          </cell>
          <cell r="D538" t="str">
            <v>lb</v>
          </cell>
          <cell r="E538">
            <v>4680</v>
          </cell>
          <cell r="F538">
            <v>3932.9075096290344</v>
          </cell>
          <cell r="G538">
            <v>0.19</v>
          </cell>
          <cell r="H538" t="str">
            <v>X</v>
          </cell>
          <cell r="I538" t="str">
            <v>X</v>
          </cell>
          <cell r="J538" t="str">
            <v>X</v>
          </cell>
          <cell r="K538" t="str">
            <v>X</v>
          </cell>
          <cell r="L538" t="str">
            <v>puntillas</v>
          </cell>
          <cell r="M538" t="str">
            <v>VER ARCHIVO ANEXO</v>
          </cell>
          <cell r="N538">
            <v>41608</v>
          </cell>
        </row>
        <row r="539">
          <cell r="A539" t="str">
            <v>O16</v>
          </cell>
          <cell r="B539" t="str">
            <v>SIKA-1 IMPERMEABILIZANTE INTEGRAL MORTEROS O SIMILAR.</v>
          </cell>
          <cell r="C539" t="str">
            <v>Insumo</v>
          </cell>
          <cell r="D539" t="str">
            <v>kg</v>
          </cell>
          <cell r="E539">
            <v>13249</v>
          </cell>
          <cell r="F539">
            <v>11134.005766696277</v>
          </cell>
          <cell r="G539">
            <v>0.19</v>
          </cell>
          <cell r="H539" t="str">
            <v>X</v>
          </cell>
          <cell r="I539" t="str">
            <v>X</v>
          </cell>
          <cell r="J539" t="str">
            <v>X</v>
          </cell>
          <cell r="K539" t="str">
            <v>X</v>
          </cell>
          <cell r="L539" t="str">
            <v>Manual de producto sika</v>
          </cell>
          <cell r="M539" t="str">
            <v>VER ARCHIVO ANEXO</v>
          </cell>
          <cell r="N539">
            <v>41608</v>
          </cell>
        </row>
        <row r="540">
          <cell r="A540" t="str">
            <v>O17</v>
          </cell>
          <cell r="B540" t="str">
            <v>SIKADUR -42  ANCLAJE O SIMILAR.</v>
          </cell>
          <cell r="C540" t="str">
            <v>Insumo</v>
          </cell>
          <cell r="D540" t="str">
            <v>kg</v>
          </cell>
          <cell r="E540">
            <v>43013</v>
          </cell>
          <cell r="F540">
            <v>36145.704977360852</v>
          </cell>
          <cell r="G540">
            <v>0.19</v>
          </cell>
          <cell r="H540" t="str">
            <v>X</v>
          </cell>
          <cell r="I540" t="str">
            <v>X</v>
          </cell>
          <cell r="J540" t="str">
            <v>X</v>
          </cell>
          <cell r="K540" t="str">
            <v>X</v>
          </cell>
          <cell r="L540" t="str">
            <v>Manual de producto sika</v>
          </cell>
          <cell r="M540" t="str">
            <v>VER ARCHIVO ANEXO</v>
          </cell>
          <cell r="N540">
            <v>41608</v>
          </cell>
        </row>
        <row r="541">
          <cell r="A541" t="str">
            <v>O17A</v>
          </cell>
          <cell r="B541" t="str">
            <v>SIKADUR -32 PRIMER</v>
          </cell>
          <cell r="C541" t="str">
            <v>Insumo</v>
          </cell>
          <cell r="D541" t="str">
            <v>kg</v>
          </cell>
          <cell r="E541">
            <v>107116</v>
          </cell>
          <cell r="F541">
            <v>90013.728213340553</v>
          </cell>
          <cell r="G541">
            <v>0.19</v>
          </cell>
          <cell r="H541" t="str">
            <v>X</v>
          </cell>
          <cell r="I541" t="str">
            <v>X</v>
          </cell>
          <cell r="J541" t="str">
            <v>X</v>
          </cell>
          <cell r="K541" t="str">
            <v>X</v>
          </cell>
          <cell r="L541" t="str">
            <v>Manual de producto sika</v>
          </cell>
          <cell r="M541" t="str">
            <v>VER ARCHIVO ANEXO</v>
          </cell>
          <cell r="N541">
            <v>41608</v>
          </cell>
        </row>
        <row r="542">
          <cell r="A542" t="str">
            <v>O30</v>
          </cell>
          <cell r="B542" t="str">
            <v>SIKADUR PANEL O SIMILAR.</v>
          </cell>
          <cell r="C542" t="str">
            <v>Insumo</v>
          </cell>
          <cell r="D542" t="str">
            <v>kg</v>
          </cell>
          <cell r="E542">
            <v>63436</v>
          </cell>
          <cell r="F542">
            <v>53307.168467881202</v>
          </cell>
          <cell r="G542">
            <v>0.19</v>
          </cell>
          <cell r="H542" t="str">
            <v>X</v>
          </cell>
          <cell r="I542" t="str">
            <v>X</v>
          </cell>
          <cell r="J542" t="str">
            <v>X</v>
          </cell>
          <cell r="K542" t="str">
            <v>X</v>
          </cell>
          <cell r="L542" t="str">
            <v>Manual de producto sika</v>
          </cell>
          <cell r="M542" t="str">
            <v>VER ARCHIVO ANEXO</v>
          </cell>
          <cell r="N542">
            <v>41608</v>
          </cell>
        </row>
        <row r="543">
          <cell r="A543" t="str">
            <v>O35</v>
          </cell>
          <cell r="B543" t="str">
            <v>SIKAFLEX 1A TUBO 305 CC O SIMILAR.</v>
          </cell>
          <cell r="C543" t="str">
            <v>Insumo</v>
          </cell>
          <cell r="D543" t="str">
            <v>und</v>
          </cell>
          <cell r="E543">
            <v>42146</v>
          </cell>
          <cell r="F543">
            <v>35416.939985479767</v>
          </cell>
          <cell r="G543">
            <v>0.19</v>
          </cell>
          <cell r="H543" t="str">
            <v>X</v>
          </cell>
          <cell r="I543" t="str">
            <v>X</v>
          </cell>
          <cell r="J543" t="str">
            <v>X</v>
          </cell>
          <cell r="K543" t="str">
            <v>X</v>
          </cell>
          <cell r="L543" t="str">
            <v>Manual de producto sika</v>
          </cell>
          <cell r="M543" t="str">
            <v>VER ARCHIVO ANEXO</v>
          </cell>
          <cell r="N543">
            <v>41608</v>
          </cell>
        </row>
        <row r="544">
          <cell r="A544" t="str">
            <v>O25</v>
          </cell>
          <cell r="B544" t="str">
            <v>SIKAFLEX PRO 3 WF TUBO 600 CC O SIMILAR.</v>
          </cell>
          <cell r="C544" t="str">
            <v>Insumo</v>
          </cell>
          <cell r="D544" t="str">
            <v>und</v>
          </cell>
          <cell r="E544">
            <v>100152</v>
          </cell>
          <cell r="F544">
            <v>84161.104846238566</v>
          </cell>
          <cell r="G544">
            <v>0.19</v>
          </cell>
          <cell r="H544" t="str">
            <v>X</v>
          </cell>
          <cell r="I544" t="str">
            <v>X</v>
          </cell>
          <cell r="J544" t="str">
            <v>X</v>
          </cell>
          <cell r="K544" t="str">
            <v>X</v>
          </cell>
          <cell r="L544" t="str">
            <v>Manual de producto sika</v>
          </cell>
          <cell r="M544" t="str">
            <v>VER ARCHIVO ANEXO</v>
          </cell>
          <cell r="N544">
            <v>41608</v>
          </cell>
        </row>
        <row r="545">
          <cell r="A545" t="str">
            <v>O18</v>
          </cell>
          <cell r="B545" t="str">
            <v>SILICONA TUBO 280 ML</v>
          </cell>
          <cell r="C545" t="str">
            <v>Insumo</v>
          </cell>
          <cell r="D545" t="str">
            <v>und</v>
          </cell>
          <cell r="E545">
            <v>14607</v>
          </cell>
          <cell r="F545">
            <v>12274.756668476883</v>
          </cell>
          <cell r="G545">
            <v>0.19</v>
          </cell>
          <cell r="H545" t="str">
            <v>X</v>
          </cell>
          <cell r="I545" t="str">
            <v>X</v>
          </cell>
          <cell r="J545" t="str">
            <v>X</v>
          </cell>
          <cell r="K545" t="str">
            <v>X</v>
          </cell>
          <cell r="L545" t="str">
            <v>Manual de producto sika</v>
          </cell>
          <cell r="M545" t="str">
            <v>VER ARCHIVO ANEXO</v>
          </cell>
          <cell r="N545">
            <v>41608</v>
          </cell>
        </row>
        <row r="546">
          <cell r="A546" t="str">
            <v>O34</v>
          </cell>
          <cell r="B546" t="str">
            <v>SOLDADURA DE ESTAÑO 60-40 250GR 1/16"  (1.6 MM)</v>
          </cell>
          <cell r="C546" t="str">
            <v>Insumo</v>
          </cell>
          <cell r="D546" t="str">
            <v>und</v>
          </cell>
          <cell r="E546">
            <v>34084</v>
          </cell>
          <cell r="F546">
            <v>28641.675904191019</v>
          </cell>
          <cell r="G546">
            <v>0.19</v>
          </cell>
          <cell r="H546" t="str">
            <v>X</v>
          </cell>
          <cell r="I546" t="str">
            <v>X</v>
          </cell>
          <cell r="J546" t="str">
            <v>X</v>
          </cell>
          <cell r="K546" t="str">
            <v>X</v>
          </cell>
          <cell r="L546" t="str">
            <v>soldadura</v>
          </cell>
          <cell r="M546" t="str">
            <v>VER ARCHIVO ANEXO</v>
          </cell>
          <cell r="N546">
            <v>41608</v>
          </cell>
        </row>
        <row r="547">
          <cell r="A547" t="str">
            <v>O19</v>
          </cell>
          <cell r="B547" t="str">
            <v>SOLDADURA ELECTRICA TIPO WESTARCO SUPER E- 6013  DE 1/8 O SIMILAR.</v>
          </cell>
          <cell r="C547" t="str">
            <v>Insumo</v>
          </cell>
          <cell r="D547" t="str">
            <v>kg</v>
          </cell>
          <cell r="E547">
            <v>14045</v>
          </cell>
          <cell r="F547">
            <v>11802.184595356845</v>
          </cell>
          <cell r="G547">
            <v>0.19</v>
          </cell>
          <cell r="H547" t="str">
            <v>X</v>
          </cell>
          <cell r="I547" t="str">
            <v>X</v>
          </cell>
          <cell r="J547" t="str">
            <v>X</v>
          </cell>
          <cell r="K547" t="str">
            <v>X</v>
          </cell>
          <cell r="L547" t="str">
            <v>soldadura</v>
          </cell>
          <cell r="M547" t="str">
            <v>VER ARCHIVO ANEXO</v>
          </cell>
          <cell r="N547">
            <v>41608</v>
          </cell>
        </row>
        <row r="548">
          <cell r="A548" t="str">
            <v>O20</v>
          </cell>
          <cell r="B548" t="str">
            <v>SOLDADURA EXOTERMICA TIPO CADWELD O SIMILAR  DE 115 GRADOS</v>
          </cell>
          <cell r="C548" t="str">
            <v>Insumo</v>
          </cell>
          <cell r="D548" t="str">
            <v>und</v>
          </cell>
          <cell r="E548">
            <v>37456</v>
          </cell>
          <cell r="F548">
            <v>31475.377309676376</v>
          </cell>
          <cell r="G548">
            <v>0.19</v>
          </cell>
          <cell r="H548" t="str">
            <v>X</v>
          </cell>
          <cell r="I548" t="str">
            <v>X</v>
          </cell>
          <cell r="J548" t="str">
            <v>X</v>
          </cell>
          <cell r="K548" t="str">
            <v>X</v>
          </cell>
          <cell r="L548" t="str">
            <v>soldadura</v>
          </cell>
          <cell r="M548" t="str">
            <v>VER ARCHIVO ANEXO</v>
          </cell>
          <cell r="N548">
            <v>41608</v>
          </cell>
        </row>
        <row r="549">
          <cell r="A549" t="str">
            <v>O20A</v>
          </cell>
          <cell r="B549" t="str">
            <v xml:space="preserve">SOLDADURA E 6013 </v>
          </cell>
          <cell r="C549" t="str">
            <v>Insumo</v>
          </cell>
          <cell r="D549" t="str">
            <v>kg</v>
          </cell>
          <cell r="E549">
            <v>11797</v>
          </cell>
          <cell r="F549">
            <v>9913.6273361115673</v>
          </cell>
          <cell r="G549">
            <v>0.19</v>
          </cell>
          <cell r="H549" t="str">
            <v>X</v>
          </cell>
          <cell r="I549" t="str">
            <v>X</v>
          </cell>
          <cell r="J549" t="str">
            <v>X</v>
          </cell>
          <cell r="K549" t="str">
            <v>X</v>
          </cell>
          <cell r="L549" t="str">
            <v>soldadura</v>
          </cell>
          <cell r="M549" t="str">
            <v>VER ARCHIVO ANEXO</v>
          </cell>
          <cell r="N549">
            <v>41608</v>
          </cell>
        </row>
        <row r="550">
          <cell r="A550" t="str">
            <v>O20B</v>
          </cell>
          <cell r="B550" t="str">
            <v>SOLDADURA Y LIMPIADOR</v>
          </cell>
          <cell r="C550" t="str">
            <v>Insumo</v>
          </cell>
          <cell r="D550" t="str">
            <v>und</v>
          </cell>
          <cell r="E550">
            <v>2766</v>
          </cell>
          <cell r="F550">
            <v>2324.7776344330073</v>
          </cell>
          <cell r="G550">
            <v>0.19</v>
          </cell>
          <cell r="H550" t="str">
            <v>X</v>
          </cell>
          <cell r="I550" t="str">
            <v>X</v>
          </cell>
          <cell r="J550" t="str">
            <v>X</v>
          </cell>
          <cell r="K550" t="str">
            <v>X</v>
          </cell>
          <cell r="L550" t="str">
            <v>soldadura</v>
          </cell>
          <cell r="M550" t="str">
            <v>VER ARCHIVO ANEXO</v>
          </cell>
          <cell r="N550">
            <v>41608</v>
          </cell>
        </row>
        <row r="551">
          <cell r="A551" t="str">
            <v>O20C</v>
          </cell>
          <cell r="B551" t="str">
            <v>SOLDADURA E7018</v>
          </cell>
          <cell r="C551" t="str">
            <v>Insumo</v>
          </cell>
          <cell r="D551" t="str">
            <v>kg</v>
          </cell>
          <cell r="E551">
            <v>16869</v>
          </cell>
          <cell r="F551">
            <v>14175.431160366266</v>
          </cell>
          <cell r="G551">
            <v>0.19</v>
          </cell>
          <cell r="H551" t="str">
            <v>X</v>
          </cell>
          <cell r="I551" t="str">
            <v>X</v>
          </cell>
          <cell r="J551" t="str">
            <v>X</v>
          </cell>
          <cell r="K551" t="str">
            <v>X</v>
          </cell>
          <cell r="L551" t="str">
            <v>soldadura</v>
          </cell>
          <cell r="M551" t="str">
            <v>VER ARCHIVO ANEXO</v>
          </cell>
          <cell r="N551">
            <v>41608</v>
          </cell>
        </row>
        <row r="552">
          <cell r="A552" t="str">
            <v>O21</v>
          </cell>
          <cell r="B552" t="str">
            <v>WIN PLASTICO</v>
          </cell>
          <cell r="C552" t="str">
            <v>Insumo</v>
          </cell>
          <cell r="D552" t="str">
            <v>m</v>
          </cell>
          <cell r="E552">
            <v>5243</v>
          </cell>
          <cell r="F552">
            <v>4405.4795827490725</v>
          </cell>
          <cell r="G552">
            <v>0.19</v>
          </cell>
          <cell r="H552" t="str">
            <v>X</v>
          </cell>
          <cell r="I552" t="str">
            <v>X</v>
          </cell>
          <cell r="J552" t="str">
            <v>X</v>
          </cell>
          <cell r="K552" t="str">
            <v>X</v>
          </cell>
          <cell r="L552" t="str">
            <v>Manual de producto sika</v>
          </cell>
          <cell r="M552" t="str">
            <v>VER ARCHIVO ANEXO</v>
          </cell>
          <cell r="N552">
            <v>41608</v>
          </cell>
        </row>
        <row r="553">
          <cell r="A553" t="str">
            <v>O23</v>
          </cell>
          <cell r="B553" t="str">
            <v xml:space="preserve">SIKA ANTISOL ROJO </v>
          </cell>
          <cell r="C553" t="str">
            <v>Insumo</v>
          </cell>
          <cell r="D553" t="str">
            <v>kg</v>
          </cell>
          <cell r="E553">
            <v>19442</v>
          </cell>
          <cell r="F553">
            <v>16337.491670721312</v>
          </cell>
          <cell r="G553">
            <v>0.19</v>
          </cell>
          <cell r="H553" t="str">
            <v>X</v>
          </cell>
          <cell r="I553" t="str">
            <v>X</v>
          </cell>
          <cell r="J553" t="str">
            <v>X</v>
          </cell>
          <cell r="K553" t="str">
            <v>X</v>
          </cell>
          <cell r="L553" t="str">
            <v>Manual de producto sika</v>
          </cell>
          <cell r="M553" t="str">
            <v>VER ARCHIVO ANEXO</v>
          </cell>
          <cell r="N553">
            <v>41608</v>
          </cell>
        </row>
        <row r="554">
          <cell r="A554" t="str">
            <v>O40</v>
          </cell>
          <cell r="B554" t="str">
            <v xml:space="preserve">SIKA SEPAROL </v>
          </cell>
          <cell r="C554" t="str">
            <v>Insumo</v>
          </cell>
          <cell r="D554" t="str">
            <v>kg</v>
          </cell>
          <cell r="E554">
            <v>25199</v>
          </cell>
          <cell r="F554">
            <v>21175.729562188371</v>
          </cell>
          <cell r="G554">
            <v>0.19</v>
          </cell>
          <cell r="H554" t="str">
            <v>X</v>
          </cell>
          <cell r="I554" t="str">
            <v>X</v>
          </cell>
          <cell r="J554" t="str">
            <v>X</v>
          </cell>
          <cell r="K554" t="str">
            <v>X</v>
          </cell>
          <cell r="L554" t="str">
            <v>Manual de producto sika</v>
          </cell>
          <cell r="M554" t="str">
            <v>VER ARCHIVO ANEXO</v>
          </cell>
          <cell r="N554">
            <v>41608</v>
          </cell>
        </row>
        <row r="555">
          <cell r="A555" t="str">
            <v>O41</v>
          </cell>
          <cell r="B555" t="str">
            <v xml:space="preserve">POLIETILENO NEGRO CAL 3.5 </v>
          </cell>
          <cell r="C555" t="str">
            <v>Insumo</v>
          </cell>
          <cell r="D555" t="str">
            <v>m</v>
          </cell>
          <cell r="E555">
            <v>6928</v>
          </cell>
          <cell r="F555">
            <v>5821.4647688743153</v>
          </cell>
          <cell r="G555">
            <v>0.19</v>
          </cell>
          <cell r="H555" t="str">
            <v>X</v>
          </cell>
          <cell r="I555" t="str">
            <v>X</v>
          </cell>
          <cell r="J555" t="str">
            <v>X</v>
          </cell>
          <cell r="K555" t="str">
            <v>X</v>
          </cell>
          <cell r="L555" t="str">
            <v>no aplica</v>
          </cell>
          <cell r="M555" t="str">
            <v>no aplica</v>
          </cell>
          <cell r="N555">
            <v>41608</v>
          </cell>
        </row>
        <row r="556">
          <cell r="A556" t="str">
            <v>O42</v>
          </cell>
          <cell r="B556" t="str">
            <v>FALLEBA +PORTA CANDADO</v>
          </cell>
          <cell r="C556" t="str">
            <v>Insumo</v>
          </cell>
          <cell r="D556" t="str">
            <v>und</v>
          </cell>
          <cell r="E556">
            <v>65549</v>
          </cell>
          <cell r="F556">
            <v>55083.208566859816</v>
          </cell>
          <cell r="G556">
            <v>0.19</v>
          </cell>
          <cell r="H556" t="str">
            <v>X</v>
          </cell>
          <cell r="I556" t="str">
            <v>X</v>
          </cell>
          <cell r="J556" t="str">
            <v>X</v>
          </cell>
          <cell r="K556" t="str">
            <v>X</v>
          </cell>
          <cell r="L556" t="str">
            <v>herrajes</v>
          </cell>
          <cell r="M556" t="str">
            <v>VER ARCHIVO ANEXO</v>
          </cell>
          <cell r="N556">
            <v>41608</v>
          </cell>
        </row>
        <row r="557">
          <cell r="A557" t="str">
            <v>O43</v>
          </cell>
          <cell r="B557" t="str">
            <v xml:space="preserve">BISAGRA EN TUBO </v>
          </cell>
          <cell r="C557" t="str">
            <v>Insumo</v>
          </cell>
          <cell r="D557" t="str">
            <v>und</v>
          </cell>
          <cell r="E557">
            <v>46820</v>
          </cell>
          <cell r="F557">
            <v>39344.654395404184</v>
          </cell>
          <cell r="G557">
            <v>0.19</v>
          </cell>
          <cell r="H557" t="str">
            <v>X</v>
          </cell>
          <cell r="I557" t="str">
            <v>X</v>
          </cell>
          <cell r="J557" t="str">
            <v>X</v>
          </cell>
          <cell r="K557" t="str">
            <v>X</v>
          </cell>
          <cell r="L557" t="str">
            <v>herrajes</v>
          </cell>
          <cell r="M557" t="str">
            <v>VER ARCHIVO ANEXO</v>
          </cell>
          <cell r="N557">
            <v>41608</v>
          </cell>
        </row>
        <row r="558">
          <cell r="A558" t="str">
            <v>O44</v>
          </cell>
          <cell r="B558" t="str">
            <v>BISAGRAS ALUMINIO VAIVEN 3"</v>
          </cell>
          <cell r="C558" t="str">
            <v>Insumo</v>
          </cell>
          <cell r="D558" t="str">
            <v>und</v>
          </cell>
          <cell r="E558">
            <v>29029</v>
          </cell>
          <cell r="F558">
            <v>24393.720345815294</v>
          </cell>
          <cell r="G558">
            <v>0.19</v>
          </cell>
          <cell r="H558" t="str">
            <v>X</v>
          </cell>
          <cell r="I558" t="str">
            <v>X</v>
          </cell>
          <cell r="J558" t="str">
            <v>X</v>
          </cell>
          <cell r="K558" t="str">
            <v>X</v>
          </cell>
          <cell r="L558" t="str">
            <v>herrajes</v>
          </cell>
          <cell r="M558" t="str">
            <v>VER ARCHIVO ANEXO</v>
          </cell>
          <cell r="N558">
            <v>41608</v>
          </cell>
        </row>
        <row r="559">
          <cell r="A559" t="str">
            <v>O45</v>
          </cell>
          <cell r="B559" t="str">
            <v>FIBRA PARA CERRAMIENTO PROVISIONAL H=2,1M</v>
          </cell>
          <cell r="C559" t="str">
            <v>Insumo</v>
          </cell>
          <cell r="D559" t="str">
            <v>m</v>
          </cell>
          <cell r="E559">
            <v>4120</v>
          </cell>
          <cell r="F559">
            <v>3462.0664697438674</v>
          </cell>
          <cell r="G559">
            <v>0.19</v>
          </cell>
          <cell r="H559" t="str">
            <v>X</v>
          </cell>
          <cell r="I559" t="str">
            <v>X</v>
          </cell>
          <cell r="J559" t="str">
            <v>X</v>
          </cell>
          <cell r="K559" t="str">
            <v>X</v>
          </cell>
          <cell r="L559" t="str">
            <v>no aplica</v>
          </cell>
          <cell r="M559" t="str">
            <v>no aplica</v>
          </cell>
          <cell r="N559">
            <v>41608</v>
          </cell>
        </row>
        <row r="560">
          <cell r="A560" t="str">
            <v>O46</v>
          </cell>
          <cell r="B560" t="str">
            <v>VALLA EN LONA</v>
          </cell>
          <cell r="C560" t="str">
            <v>Insumo</v>
          </cell>
          <cell r="D560" t="str">
            <v>m2</v>
          </cell>
          <cell r="E560">
            <v>93642</v>
          </cell>
          <cell r="F560">
            <v>78691.039824043241</v>
          </cell>
          <cell r="G560">
            <v>0.19</v>
          </cell>
          <cell r="H560" t="str">
            <v>X</v>
          </cell>
          <cell r="I560" t="str">
            <v>X</v>
          </cell>
          <cell r="J560" t="str">
            <v>X</v>
          </cell>
          <cell r="K560" t="str">
            <v>X</v>
          </cell>
          <cell r="L560" t="str">
            <v>no aplica</v>
          </cell>
          <cell r="M560" t="str">
            <v>no aplica</v>
          </cell>
          <cell r="N560">
            <v>41608</v>
          </cell>
        </row>
        <row r="561">
          <cell r="A561" t="str">
            <v>O47</v>
          </cell>
          <cell r="B561" t="str">
            <v>VALLA EN LONA TIPO TRIPODE (3 USOS)</v>
          </cell>
          <cell r="C561" t="str">
            <v>Insumo</v>
          </cell>
          <cell r="D561" t="str">
            <v>und</v>
          </cell>
          <cell r="E561">
            <v>337118</v>
          </cell>
          <cell r="F561">
            <v>283292.24405296636</v>
          </cell>
          <cell r="G561">
            <v>0.19</v>
          </cell>
          <cell r="H561" t="str">
            <v>X</v>
          </cell>
          <cell r="I561" t="str">
            <v>X</v>
          </cell>
          <cell r="J561" t="str">
            <v>X</v>
          </cell>
          <cell r="K561" t="str">
            <v>X</v>
          </cell>
          <cell r="L561" t="str">
            <v>no aplica</v>
          </cell>
          <cell r="M561" t="str">
            <v>no aplica</v>
          </cell>
          <cell r="N561">
            <v>41608</v>
          </cell>
        </row>
        <row r="562">
          <cell r="A562" t="str">
            <v>O48</v>
          </cell>
          <cell r="B562" t="str">
            <v>SEÑAL PREVENTIVA, REGLAMENTARIA E INFORMATIVA (2 USOS)</v>
          </cell>
          <cell r="C562" t="str">
            <v>Insumo</v>
          </cell>
          <cell r="D562" t="str">
            <v>und</v>
          </cell>
          <cell r="E562">
            <v>187285</v>
          </cell>
          <cell r="F562">
            <v>157382.07964808648</v>
          </cell>
          <cell r="G562">
            <v>0.19</v>
          </cell>
          <cell r="H562" t="str">
            <v>X</v>
          </cell>
          <cell r="I562" t="str">
            <v>X</v>
          </cell>
          <cell r="J562" t="str">
            <v>X</v>
          </cell>
          <cell r="K562" t="str">
            <v>X</v>
          </cell>
          <cell r="L562" t="str">
            <v>no aplica</v>
          </cell>
          <cell r="M562" t="str">
            <v>no aplica</v>
          </cell>
          <cell r="N562">
            <v>41608</v>
          </cell>
        </row>
        <row r="563">
          <cell r="A563" t="str">
            <v>048A</v>
          </cell>
          <cell r="B563" t="str">
            <v xml:space="preserve">SEÑAL PREVENTIVA, REGLAMENTARIA E INFORMATIVA (4 USOS) tipo invias minimo 0,70 m </v>
          </cell>
          <cell r="C563" t="str">
            <v>Insumo</v>
          </cell>
          <cell r="D563" t="str">
            <v>und</v>
          </cell>
          <cell r="E563">
            <v>342281</v>
          </cell>
          <cell r="F563">
            <v>287631.20278817962</v>
          </cell>
          <cell r="G563">
            <v>0.19</v>
          </cell>
          <cell r="H563" t="str">
            <v>X</v>
          </cell>
          <cell r="I563" t="str">
            <v>X</v>
          </cell>
          <cell r="J563" t="str">
            <v>X</v>
          </cell>
          <cell r="K563" t="str">
            <v>X</v>
          </cell>
          <cell r="L563" t="str">
            <v>no aplica</v>
          </cell>
          <cell r="M563" t="str">
            <v>no aplica</v>
          </cell>
          <cell r="N563">
            <v>43937</v>
          </cell>
        </row>
        <row r="564">
          <cell r="A564" t="str">
            <v>048B</v>
          </cell>
          <cell r="B564" t="str">
            <v>BARRICADA / MALETIN VIAL PLASTICO REFLECTIVO</v>
          </cell>
          <cell r="C564" t="str">
            <v>Insumo</v>
          </cell>
          <cell r="D564" t="str">
            <v>und</v>
          </cell>
          <cell r="E564">
            <v>351050</v>
          </cell>
          <cell r="F564">
            <v>295000</v>
          </cell>
          <cell r="G564">
            <v>0.19</v>
          </cell>
          <cell r="H564" t="str">
            <v>X</v>
          </cell>
          <cell r="I564" t="str">
            <v>X</v>
          </cell>
          <cell r="J564" t="str">
            <v>X</v>
          </cell>
          <cell r="K564" t="str">
            <v>X</v>
          </cell>
          <cell r="L564" t="str">
            <v>no aplica</v>
          </cell>
          <cell r="M564" t="str">
            <v>no aplica</v>
          </cell>
          <cell r="N564">
            <v>43938</v>
          </cell>
        </row>
        <row r="565">
          <cell r="A565" t="str">
            <v>O49</v>
          </cell>
          <cell r="B565" t="str">
            <v>DELINEADOR PLASTICO ( 4  USOS)</v>
          </cell>
          <cell r="C565" t="str">
            <v>Insumo</v>
          </cell>
          <cell r="D565" t="str">
            <v>und</v>
          </cell>
          <cell r="E565">
            <v>56185</v>
          </cell>
          <cell r="F565">
            <v>47213.931481131985</v>
          </cell>
          <cell r="G565">
            <v>0.19</v>
          </cell>
          <cell r="H565" t="str">
            <v>X</v>
          </cell>
          <cell r="I565" t="str">
            <v>X</v>
          </cell>
          <cell r="J565" t="str">
            <v>X</v>
          </cell>
          <cell r="K565" t="str">
            <v>X</v>
          </cell>
          <cell r="L565" t="str">
            <v>no aplica</v>
          </cell>
          <cell r="M565" t="str">
            <v>no aplica</v>
          </cell>
          <cell r="N565">
            <v>41608</v>
          </cell>
        </row>
        <row r="566">
          <cell r="A566" t="str">
            <v>O50</v>
          </cell>
          <cell r="B566" t="str">
            <v>CINTA REFLECTIVA DE SEGURIDAD (2 HILERAS)</v>
          </cell>
          <cell r="C566" t="str">
            <v>Insumo</v>
          </cell>
          <cell r="D566" t="str">
            <v>m</v>
          </cell>
          <cell r="E566">
            <v>148</v>
          </cell>
          <cell r="F566">
            <v>124.63439291077923</v>
          </cell>
          <cell r="G566">
            <v>0.19</v>
          </cell>
          <cell r="H566" t="str">
            <v>X</v>
          </cell>
          <cell r="I566" t="str">
            <v>X</v>
          </cell>
          <cell r="J566" t="str">
            <v>X</v>
          </cell>
          <cell r="K566" t="str">
            <v>X</v>
          </cell>
          <cell r="L566" t="str">
            <v>no aplica</v>
          </cell>
          <cell r="M566" t="str">
            <v>no aplica</v>
          </cell>
          <cell r="N566">
            <v>41608</v>
          </cell>
        </row>
        <row r="567">
          <cell r="A567" t="str">
            <v>O50A</v>
          </cell>
          <cell r="B567" t="str">
            <v>CINTA DE SEÑALIZACION AGUAS DE MANIZALES (2 HILERAS)</v>
          </cell>
          <cell r="C567" t="str">
            <v>Insumo</v>
          </cell>
          <cell r="D567" t="str">
            <v>m</v>
          </cell>
          <cell r="E567">
            <v>64</v>
          </cell>
          <cell r="F567">
            <v>53.781512605042018</v>
          </cell>
          <cell r="G567">
            <v>0.19</v>
          </cell>
          <cell r="H567" t="str">
            <v>X</v>
          </cell>
          <cell r="I567" t="str">
            <v>X</v>
          </cell>
          <cell r="J567" t="str">
            <v>X</v>
          </cell>
          <cell r="K567" t="str">
            <v>X</v>
          </cell>
          <cell r="L567" t="str">
            <v>no aplica</v>
          </cell>
          <cell r="M567" t="str">
            <v>no aplica</v>
          </cell>
          <cell r="N567">
            <v>45306</v>
          </cell>
        </row>
        <row r="568">
          <cell r="A568" t="str">
            <v>O51</v>
          </cell>
          <cell r="B568" t="str">
            <v>ESTRUCTURA EN GUADUA-CUARTÓN</v>
          </cell>
          <cell r="C568" t="str">
            <v>Insumo</v>
          </cell>
          <cell r="D568" t="str">
            <v>m</v>
          </cell>
          <cell r="E568">
            <v>37456</v>
          </cell>
          <cell r="F568">
            <v>31475.377309676376</v>
          </cell>
          <cell r="G568">
            <v>0.19</v>
          </cell>
          <cell r="H568" t="str">
            <v>X</v>
          </cell>
          <cell r="I568" t="str">
            <v>X</v>
          </cell>
          <cell r="J568" t="str">
            <v>X</v>
          </cell>
          <cell r="K568" t="str">
            <v>X</v>
          </cell>
          <cell r="L568" t="str">
            <v>no aplica</v>
          </cell>
          <cell r="M568" t="str">
            <v>no aplica</v>
          </cell>
          <cell r="N568">
            <v>41608</v>
          </cell>
        </row>
        <row r="569">
          <cell r="A569" t="str">
            <v>O52</v>
          </cell>
          <cell r="B569" t="str">
            <v>PASAMANOS EN LISTÓN</v>
          </cell>
          <cell r="C569" t="str">
            <v>Insumo</v>
          </cell>
          <cell r="D569" t="str">
            <v>m</v>
          </cell>
          <cell r="E569">
            <v>13107</v>
          </cell>
          <cell r="F569">
            <v>11014.564473490114</v>
          </cell>
          <cell r="G569">
            <v>0.19</v>
          </cell>
          <cell r="H569" t="str">
            <v>X</v>
          </cell>
          <cell r="I569" t="str">
            <v>X</v>
          </cell>
          <cell r="J569" t="str">
            <v>X</v>
          </cell>
          <cell r="K569" t="str">
            <v>X</v>
          </cell>
          <cell r="L569" t="str">
            <v>no aplica</v>
          </cell>
          <cell r="M569" t="str">
            <v>no aplica</v>
          </cell>
          <cell r="N569">
            <v>41608</v>
          </cell>
        </row>
        <row r="570">
          <cell r="A570" t="str">
            <v>O53</v>
          </cell>
          <cell r="B570" t="str">
            <v>ESTRUCTURA EN GUADUA</v>
          </cell>
          <cell r="C570" t="str">
            <v>Insumo</v>
          </cell>
          <cell r="D570" t="str">
            <v>m2</v>
          </cell>
          <cell r="E570">
            <v>2995</v>
          </cell>
          <cell r="F570">
            <v>2516.9223235037921</v>
          </cell>
          <cell r="G570">
            <v>0.19</v>
          </cell>
          <cell r="H570" t="str">
            <v>X</v>
          </cell>
          <cell r="I570" t="str">
            <v>X</v>
          </cell>
          <cell r="J570" t="str">
            <v>X</v>
          </cell>
          <cell r="K570" t="str">
            <v>X</v>
          </cell>
          <cell r="L570" t="str">
            <v>no aplica</v>
          </cell>
          <cell r="M570" t="str">
            <v>no aplica</v>
          </cell>
          <cell r="N570">
            <v>41608</v>
          </cell>
        </row>
        <row r="571">
          <cell r="A571" t="str">
            <v>O54</v>
          </cell>
          <cell r="B571" t="str">
            <v>PLÁSTICO TRANSPARENTE CALIBRE 6</v>
          </cell>
          <cell r="C571" t="str">
            <v>Insumo</v>
          </cell>
          <cell r="D571" t="str">
            <v>m2</v>
          </cell>
          <cell r="E571">
            <v>3370</v>
          </cell>
          <cell r="F571">
            <v>2831.9703722504846</v>
          </cell>
          <cell r="G571">
            <v>0.19</v>
          </cell>
          <cell r="H571" t="str">
            <v>X</v>
          </cell>
          <cell r="I571" t="str">
            <v>X</v>
          </cell>
          <cell r="J571" t="str">
            <v>X</v>
          </cell>
          <cell r="K571" t="str">
            <v>X</v>
          </cell>
          <cell r="L571" t="str">
            <v>no aplica</v>
          </cell>
          <cell r="M571" t="str">
            <v>no aplica</v>
          </cell>
          <cell r="N571">
            <v>41608</v>
          </cell>
        </row>
        <row r="572">
          <cell r="A572" t="str">
            <v>O55</v>
          </cell>
          <cell r="B572" t="str">
            <v>MATERIALES VARIOS PARA RANSPORTE/INSTALACION/FIJACION  DE CAMARAS CIRCULARES</v>
          </cell>
          <cell r="C572" t="str">
            <v>Insumo</v>
          </cell>
          <cell r="D572" t="str">
            <v>und</v>
          </cell>
          <cell r="E572">
            <v>10654</v>
          </cell>
          <cell r="F572">
            <v>8952.9038907576414</v>
          </cell>
          <cell r="G572">
            <v>0.19</v>
          </cell>
          <cell r="I572" t="str">
            <v>X</v>
          </cell>
          <cell r="L572" t="str">
            <v>no aplica</v>
          </cell>
          <cell r="M572" t="str">
            <v>no aplica</v>
          </cell>
          <cell r="N572">
            <v>41608</v>
          </cell>
        </row>
        <row r="573">
          <cell r="A573" t="str">
            <v>O56</v>
          </cell>
          <cell r="B573" t="str">
            <v>ARO-TAPA HD DE 0.58 M - SELLO ELASTICO - LLAVE SEGURIDAD</v>
          </cell>
          <cell r="C573" t="str">
            <v>Insumo</v>
          </cell>
          <cell r="D573" t="str">
            <v>und</v>
          </cell>
          <cell r="E573">
            <v>1266857</v>
          </cell>
          <cell r="F573">
            <v>1064585.4394462393</v>
          </cell>
          <cell r="G573">
            <v>0.19</v>
          </cell>
          <cell r="I573" t="str">
            <v>X</v>
          </cell>
          <cell r="L573" t="str">
            <v>Anexo especificaciones tecnicas aguas</v>
          </cell>
          <cell r="M573" t="str">
            <v>VER ARCHIVO ANEXO</v>
          </cell>
          <cell r="N573">
            <v>41608</v>
          </cell>
        </row>
        <row r="574">
          <cell r="A574" t="str">
            <v>O57</v>
          </cell>
          <cell r="B574" t="str">
            <v>ARO-TAPA HFDE 0.60X 100 KG</v>
          </cell>
          <cell r="C574" t="str">
            <v>Insumo</v>
          </cell>
          <cell r="D574" t="str">
            <v>und</v>
          </cell>
          <cell r="E574">
            <v>617979</v>
          </cell>
          <cell r="F574">
            <v>519309.9704615802</v>
          </cell>
          <cell r="G574">
            <v>0.19</v>
          </cell>
          <cell r="I574" t="str">
            <v>X</v>
          </cell>
          <cell r="L574" t="str">
            <v>Anexo especificaciones tecnicas aguas</v>
          </cell>
          <cell r="M574" t="str">
            <v>VER ARCHIVO ANEXO</v>
          </cell>
          <cell r="N574">
            <v>41608</v>
          </cell>
        </row>
        <row r="575">
          <cell r="A575" t="str">
            <v>O58</v>
          </cell>
          <cell r="B575" t="str">
            <v>ARO EN POLIPROPILENO RECICLADO CUELLO 13 CM</v>
          </cell>
          <cell r="C575" t="str">
            <v>Insumo</v>
          </cell>
          <cell r="D575" t="str">
            <v>und</v>
          </cell>
          <cell r="E575">
            <v>259551</v>
          </cell>
          <cell r="F575">
            <v>218110.18759386367</v>
          </cell>
          <cell r="G575">
            <v>0.19</v>
          </cell>
          <cell r="I575" t="str">
            <v>X</v>
          </cell>
          <cell r="L575" t="str">
            <v>Anexo especificaciones tecnicas aguas</v>
          </cell>
          <cell r="M575" t="str">
            <v>VER ARCHIVO ANEXO</v>
          </cell>
          <cell r="N575">
            <v>41608</v>
          </cell>
        </row>
        <row r="576">
          <cell r="A576" t="str">
            <v>O59</v>
          </cell>
          <cell r="B576" t="str">
            <v>TAPA D= 0,70 M POLIPROPILENO RECICLADO</v>
          </cell>
          <cell r="C576" t="str">
            <v>Insumo</v>
          </cell>
          <cell r="D576" t="str">
            <v>und</v>
          </cell>
          <cell r="E576">
            <v>226592</v>
          </cell>
          <cell r="F576">
            <v>190413.65583591277</v>
          </cell>
          <cell r="G576">
            <v>0.19</v>
          </cell>
          <cell r="I576" t="str">
            <v>X</v>
          </cell>
          <cell r="L576" t="str">
            <v>Anexo especificaciones tecnicas aguas</v>
          </cell>
          <cell r="M576" t="str">
            <v>VER ARCHIVO ANEXO</v>
          </cell>
          <cell r="N576">
            <v>41608</v>
          </cell>
        </row>
        <row r="577">
          <cell r="A577" t="str">
            <v>O60</v>
          </cell>
          <cell r="B577" t="str">
            <v>ARO EN POLIPROPILENO RECICLADO CUELLO 20 CM</v>
          </cell>
          <cell r="C577" t="str">
            <v>Insumo</v>
          </cell>
          <cell r="D577" t="str">
            <v>und</v>
          </cell>
          <cell r="E577">
            <v>317868</v>
          </cell>
          <cell r="F577">
            <v>267115.73847308813</v>
          </cell>
          <cell r="G577">
            <v>0.19</v>
          </cell>
          <cell r="I577" t="str">
            <v>X</v>
          </cell>
          <cell r="L577" t="str">
            <v>Anexo especificaciones tecnicas aguas</v>
          </cell>
          <cell r="M577" t="str">
            <v>VER ARCHIVO ANEXO</v>
          </cell>
          <cell r="N577">
            <v>41608</v>
          </cell>
        </row>
        <row r="578">
          <cell r="A578" t="str">
            <v>O60A</v>
          </cell>
          <cell r="B578" t="str">
            <v>LAMINA DE POLIPROPILENO PARA CAMARAS DE INSPECCION</v>
          </cell>
          <cell r="C578" t="str">
            <v>Insumo</v>
          </cell>
          <cell r="D578" t="str">
            <v>m2</v>
          </cell>
          <cell r="E578">
            <v>236892</v>
          </cell>
          <cell r="F578">
            <v>199068.82201027236</v>
          </cell>
          <cell r="G578">
            <v>0.19</v>
          </cell>
          <cell r="I578" t="str">
            <v>X</v>
          </cell>
          <cell r="L578" t="str">
            <v>Anexo especificaciones tecnicas aguas</v>
          </cell>
          <cell r="M578" t="str">
            <v>VER ARCHIVO ANEXO</v>
          </cell>
          <cell r="N578">
            <v>41608</v>
          </cell>
        </row>
        <row r="579">
          <cell r="A579" t="str">
            <v>O61</v>
          </cell>
          <cell r="B579" t="str">
            <v>HIDROSELLO DE 24 "</v>
          </cell>
          <cell r="C579" t="str">
            <v>Insumo</v>
          </cell>
          <cell r="D579" t="str">
            <v>und</v>
          </cell>
          <cell r="E579">
            <v>78168</v>
          </cell>
          <cell r="F579">
            <v>65687.518163685279</v>
          </cell>
          <cell r="G579">
            <v>0.19</v>
          </cell>
          <cell r="I579" t="str">
            <v>X</v>
          </cell>
          <cell r="L579" t="str">
            <v>Tuberia novafort y novaloc</v>
          </cell>
          <cell r="M579" t="str">
            <v>VER ARCHIVO ANEXO</v>
          </cell>
          <cell r="N579">
            <v>41608</v>
          </cell>
        </row>
        <row r="580">
          <cell r="A580" t="str">
            <v>O62</v>
          </cell>
          <cell r="B580" t="str">
            <v>HIDROSELLO DE 27 "</v>
          </cell>
          <cell r="C580" t="str">
            <v>Insumo</v>
          </cell>
          <cell r="D580" t="str">
            <v>und</v>
          </cell>
          <cell r="E580">
            <v>85034</v>
          </cell>
          <cell r="F580">
            <v>71457.051935513431</v>
          </cell>
          <cell r="G580">
            <v>0.19</v>
          </cell>
          <cell r="I580" t="str">
            <v>X</v>
          </cell>
          <cell r="L580" t="str">
            <v>Tuberia novafort y novaloc</v>
          </cell>
          <cell r="M580" t="str">
            <v>VER ARCHIVO ANEXO</v>
          </cell>
          <cell r="N580">
            <v>41608</v>
          </cell>
        </row>
        <row r="581">
          <cell r="A581" t="str">
            <v>O63</v>
          </cell>
          <cell r="B581" t="str">
            <v>HIDROSELLO DE 30 "</v>
          </cell>
          <cell r="C581" t="str">
            <v>Insumo</v>
          </cell>
          <cell r="D581" t="str">
            <v>und</v>
          </cell>
          <cell r="E581">
            <v>93737</v>
          </cell>
          <cell r="F581">
            <v>78770.667352847362</v>
          </cell>
          <cell r="G581">
            <v>0.19</v>
          </cell>
          <cell r="I581" t="str">
            <v>X</v>
          </cell>
          <cell r="L581" t="str">
            <v>Tuberia novafort y novaloc</v>
          </cell>
          <cell r="M581" t="str">
            <v>VER ARCHIVO ANEXO</v>
          </cell>
          <cell r="N581">
            <v>41608</v>
          </cell>
        </row>
        <row r="582">
          <cell r="A582" t="str">
            <v>O64</v>
          </cell>
          <cell r="B582" t="str">
            <v>HIDROSELLO DE 33"</v>
          </cell>
          <cell r="C582" t="str">
            <v>Insumo</v>
          </cell>
          <cell r="D582" t="str">
            <v>und</v>
          </cell>
          <cell r="E582">
            <v>100178</v>
          </cell>
          <cell r="F582">
            <v>84183.608278291882</v>
          </cell>
          <cell r="G582">
            <v>0.19</v>
          </cell>
          <cell r="I582" t="str">
            <v>X</v>
          </cell>
          <cell r="L582" t="str">
            <v>Tuberia novafort y novaloc</v>
          </cell>
          <cell r="M582" t="str">
            <v>VER ARCHIVO ANEXO</v>
          </cell>
          <cell r="N582">
            <v>41608</v>
          </cell>
        </row>
        <row r="583">
          <cell r="A583" t="str">
            <v>O65</v>
          </cell>
          <cell r="B583" t="str">
            <v>HIDROSELLO DE 36 "</v>
          </cell>
          <cell r="C583" t="str">
            <v>Insumo</v>
          </cell>
          <cell r="D583" t="str">
            <v>und</v>
          </cell>
          <cell r="E583">
            <v>112820</v>
          </cell>
          <cell r="F583">
            <v>94806.959240700933</v>
          </cell>
          <cell r="G583">
            <v>0.19</v>
          </cell>
          <cell r="I583" t="str">
            <v>X</v>
          </cell>
          <cell r="L583" t="str">
            <v>Tuberia novafort y novaloc</v>
          </cell>
          <cell r="M583" t="str">
            <v>VER ARCHIVO ANEXO</v>
          </cell>
          <cell r="N583">
            <v>41608</v>
          </cell>
        </row>
        <row r="584">
          <cell r="A584" t="str">
            <v>O66</v>
          </cell>
          <cell r="B584" t="str">
            <v>HIDROSELLO DE 39 "</v>
          </cell>
          <cell r="C584" t="str">
            <v>Insumo</v>
          </cell>
          <cell r="D584" t="str">
            <v>und</v>
          </cell>
          <cell r="E584">
            <v>121439</v>
          </cell>
          <cell r="F584">
            <v>102049.60229540512</v>
          </cell>
          <cell r="G584">
            <v>0.19</v>
          </cell>
          <cell r="I584" t="str">
            <v>X</v>
          </cell>
          <cell r="L584" t="str">
            <v>Tuberia novafort y novaloc</v>
          </cell>
          <cell r="M584" t="str">
            <v>VER ARCHIVO ANEXO</v>
          </cell>
          <cell r="N584">
            <v>41608</v>
          </cell>
        </row>
        <row r="585">
          <cell r="A585" t="str">
            <v>O67</v>
          </cell>
          <cell r="B585" t="str">
            <v>HIDROSELLO DE 42 "</v>
          </cell>
          <cell r="C585" t="str">
            <v>Insumo</v>
          </cell>
          <cell r="D585" t="str">
            <v>und</v>
          </cell>
          <cell r="E585">
            <v>135935</v>
          </cell>
          <cell r="F585">
            <v>114230.88316919895</v>
          </cell>
          <cell r="G585">
            <v>0.19</v>
          </cell>
          <cell r="I585" t="str">
            <v>X</v>
          </cell>
          <cell r="L585" t="str">
            <v>Tuberia novafort y novaloc</v>
          </cell>
          <cell r="M585" t="str">
            <v>VER ARCHIVO ANEXO</v>
          </cell>
          <cell r="N585">
            <v>41608</v>
          </cell>
        </row>
        <row r="586">
          <cell r="A586" t="str">
            <v>O68</v>
          </cell>
          <cell r="B586" t="str">
            <v>HIDROSELLO DE 45 "</v>
          </cell>
          <cell r="C586" t="str">
            <v>Insumo</v>
          </cell>
          <cell r="D586" t="str">
            <v>und</v>
          </cell>
          <cell r="E586">
            <v>148272</v>
          </cell>
          <cell r="F586">
            <v>124598.04121284692</v>
          </cell>
          <cell r="G586">
            <v>0.19</v>
          </cell>
          <cell r="I586" t="str">
            <v>X</v>
          </cell>
          <cell r="L586" t="str">
            <v>Tuberia novafort y novaloc</v>
          </cell>
          <cell r="M586" t="str">
            <v>VER ARCHIVO ANEXO</v>
          </cell>
          <cell r="N586">
            <v>41608</v>
          </cell>
        </row>
        <row r="587">
          <cell r="A587" t="str">
            <v>O69</v>
          </cell>
          <cell r="B587" t="str">
            <v>HIDROSELLO DE 48 "</v>
          </cell>
          <cell r="C587" t="str">
            <v>Insumo</v>
          </cell>
          <cell r="D587" t="str">
            <v>und</v>
          </cell>
          <cell r="E587">
            <v>148272</v>
          </cell>
          <cell r="F587">
            <v>124598.04121284692</v>
          </cell>
          <cell r="G587">
            <v>0.19</v>
          </cell>
          <cell r="I587" t="str">
            <v>X</v>
          </cell>
          <cell r="L587" t="str">
            <v>Tuberia novafort y novaloc</v>
          </cell>
          <cell r="M587" t="str">
            <v>VER ARCHIVO ANEXO</v>
          </cell>
          <cell r="N587">
            <v>41608</v>
          </cell>
        </row>
        <row r="588">
          <cell r="A588" t="str">
            <v>O70</v>
          </cell>
          <cell r="B588" t="str">
            <v>HIDROSELLO DE 51 "</v>
          </cell>
          <cell r="C588" t="str">
            <v>Insumo</v>
          </cell>
          <cell r="D588" t="str">
            <v>und</v>
          </cell>
          <cell r="E588">
            <v>153117</v>
          </cell>
          <cell r="F588">
            <v>128669.43138126572</v>
          </cell>
          <cell r="G588">
            <v>0.19</v>
          </cell>
          <cell r="I588" t="str">
            <v>X</v>
          </cell>
          <cell r="L588" t="str">
            <v>Tuberia novafort y novaloc</v>
          </cell>
          <cell r="M588" t="str">
            <v>VER ARCHIVO ANEXO</v>
          </cell>
          <cell r="N588">
            <v>41608</v>
          </cell>
        </row>
        <row r="589">
          <cell r="A589" t="str">
            <v>O71</v>
          </cell>
          <cell r="B589" t="str">
            <v>HIDROSELLO DE 57 "</v>
          </cell>
          <cell r="C589" t="str">
            <v>Insumo</v>
          </cell>
          <cell r="D589" t="str">
            <v>und</v>
          </cell>
          <cell r="E589">
            <v>165035</v>
          </cell>
          <cell r="F589">
            <v>138685.18967823472</v>
          </cell>
          <cell r="G589">
            <v>0.19</v>
          </cell>
          <cell r="I589" t="str">
            <v>X</v>
          </cell>
          <cell r="L589" t="str">
            <v>Tuberia novafort y novaloc</v>
          </cell>
          <cell r="M589" t="str">
            <v>VER ARCHIVO ANEXO</v>
          </cell>
          <cell r="N589">
            <v>41608</v>
          </cell>
        </row>
        <row r="590">
          <cell r="A590" t="str">
            <v>O72</v>
          </cell>
          <cell r="B590" t="str">
            <v>HIDROSELLO DE 60 "</v>
          </cell>
          <cell r="C590" t="str">
            <v>Insumo</v>
          </cell>
          <cell r="D590" t="str">
            <v>und</v>
          </cell>
          <cell r="E590">
            <v>182172</v>
          </cell>
          <cell r="F590">
            <v>153085.65515913433</v>
          </cell>
          <cell r="G590">
            <v>0.19</v>
          </cell>
          <cell r="I590" t="str">
            <v>X</v>
          </cell>
          <cell r="L590" t="str">
            <v>Tuberia novafort y novaloc</v>
          </cell>
          <cell r="M590" t="str">
            <v>VER ARCHIVO ANEXO</v>
          </cell>
          <cell r="N590">
            <v>41608</v>
          </cell>
        </row>
        <row r="591">
          <cell r="A591" t="str">
            <v>O73</v>
          </cell>
          <cell r="B591" t="str">
            <v>HIDROSELLO DE 68 "</v>
          </cell>
          <cell r="C591" t="str">
            <v>Insumo</v>
          </cell>
          <cell r="D591" t="str">
            <v>und</v>
          </cell>
          <cell r="E591">
            <v>182172</v>
          </cell>
          <cell r="F591">
            <v>153085.65515913433</v>
          </cell>
          <cell r="G591">
            <v>0.19</v>
          </cell>
          <cell r="I591" t="str">
            <v>X</v>
          </cell>
          <cell r="L591" t="str">
            <v>Tuberia novafort y novaloc</v>
          </cell>
          <cell r="M591" t="str">
            <v>VER ARCHIVO ANEXO</v>
          </cell>
          <cell r="N591">
            <v>41608</v>
          </cell>
        </row>
        <row r="592">
          <cell r="A592" t="str">
            <v>O74</v>
          </cell>
          <cell r="B592" t="str">
            <v>PUNTILLA CC PUMA 2.1/2 X 500</v>
          </cell>
          <cell r="C592" t="str">
            <v>Insumo</v>
          </cell>
          <cell r="D592" t="str">
            <v>und</v>
          </cell>
          <cell r="E592">
            <v>3745</v>
          </cell>
          <cell r="F592">
            <v>3147.0184209971762</v>
          </cell>
          <cell r="G592">
            <v>0.19</v>
          </cell>
          <cell r="I592" t="str">
            <v>X</v>
          </cell>
          <cell r="L592" t="str">
            <v>no aplica</v>
          </cell>
          <cell r="M592" t="str">
            <v>no aplica</v>
          </cell>
          <cell r="N592">
            <v>41608</v>
          </cell>
        </row>
        <row r="593">
          <cell r="A593" t="str">
            <v>O75</v>
          </cell>
          <cell r="B593" t="str">
            <v>ADITIVO PARA CURAR EL CONCRETO</v>
          </cell>
          <cell r="C593" t="str">
            <v>Insumo</v>
          </cell>
          <cell r="D593" t="str">
            <v>und</v>
          </cell>
          <cell r="E593">
            <v>44394</v>
          </cell>
          <cell r="F593">
            <v>37305.497244725055</v>
          </cell>
          <cell r="G593">
            <v>0.19</v>
          </cell>
          <cell r="H593" t="str">
            <v>X</v>
          </cell>
          <cell r="I593" t="str">
            <v>X</v>
          </cell>
          <cell r="J593" t="str">
            <v>X</v>
          </cell>
          <cell r="K593" t="str">
            <v>X</v>
          </cell>
          <cell r="L593" t="str">
            <v>no aplica</v>
          </cell>
          <cell r="M593" t="str">
            <v>no aplica</v>
          </cell>
          <cell r="N593">
            <v>41608</v>
          </cell>
        </row>
        <row r="594">
          <cell r="A594" t="str">
            <v>O76</v>
          </cell>
          <cell r="B594" t="str">
            <v>SELLO ELASTOMERICO</v>
          </cell>
          <cell r="C594" t="str">
            <v>Insumo</v>
          </cell>
          <cell r="D594" t="str">
            <v>m</v>
          </cell>
          <cell r="E594">
            <v>6592</v>
          </cell>
          <cell r="F594">
            <v>5539.3063515901868</v>
          </cell>
          <cell r="G594">
            <v>0.19</v>
          </cell>
          <cell r="I594" t="str">
            <v>X</v>
          </cell>
          <cell r="L594" t="str">
            <v>no aplica</v>
          </cell>
          <cell r="M594" t="str">
            <v>no aplica</v>
          </cell>
          <cell r="N594">
            <v>41608</v>
          </cell>
        </row>
        <row r="595">
          <cell r="A595" t="str">
            <v>O77</v>
          </cell>
          <cell r="B595" t="str">
            <v>BENTONITA</v>
          </cell>
          <cell r="C595" t="str">
            <v>Insumo</v>
          </cell>
          <cell r="D595" t="str">
            <v>kg</v>
          </cell>
          <cell r="E595">
            <v>30720</v>
          </cell>
          <cell r="F595">
            <v>25814.898631645152</v>
          </cell>
          <cell r="G595">
            <v>0.19</v>
          </cell>
          <cell r="I595" t="str">
            <v>X</v>
          </cell>
          <cell r="L595" t="str">
            <v>espacio publico titan</v>
          </cell>
          <cell r="M595" t="str">
            <v>VER ARCHIVO ANEXO</v>
          </cell>
          <cell r="N595">
            <v>41608</v>
          </cell>
        </row>
        <row r="596">
          <cell r="A596" t="str">
            <v>O78</v>
          </cell>
          <cell r="B596" t="str">
            <v>RIGIDIZADORES</v>
          </cell>
          <cell r="C596" t="str">
            <v>Insumo</v>
          </cell>
          <cell r="D596" t="str">
            <v>kg</v>
          </cell>
          <cell r="E596">
            <v>4616</v>
          </cell>
          <cell r="F596">
            <v>3879.2454793480038</v>
          </cell>
          <cell r="G596">
            <v>0.19</v>
          </cell>
          <cell r="I596" t="str">
            <v>X</v>
          </cell>
          <cell r="L596" t="str">
            <v>tubosistemas pead pavco</v>
          </cell>
          <cell r="M596" t="str">
            <v>VER ARCHIVO ANEXO</v>
          </cell>
          <cell r="N596">
            <v>41608</v>
          </cell>
        </row>
        <row r="597">
          <cell r="A597" t="str">
            <v>O79</v>
          </cell>
          <cell r="B597" t="str">
            <v>PASARELA</v>
          </cell>
          <cell r="C597" t="str">
            <v>Insumo</v>
          </cell>
          <cell r="D597" t="str">
            <v>und</v>
          </cell>
          <cell r="E597">
            <v>18361786</v>
          </cell>
          <cell r="F597">
            <v>15430071.931768803</v>
          </cell>
          <cell r="G597">
            <v>0.19</v>
          </cell>
          <cell r="I597" t="str">
            <v>X</v>
          </cell>
          <cell r="L597" t="str">
            <v>Manual de producto sika</v>
          </cell>
          <cell r="M597" t="str">
            <v>VER ARCHIVO ANEXO</v>
          </cell>
          <cell r="N597">
            <v>41608</v>
          </cell>
        </row>
        <row r="598">
          <cell r="A598" t="str">
            <v>O80</v>
          </cell>
          <cell r="B598" t="str">
            <v>OXIGENO</v>
          </cell>
          <cell r="C598" t="str">
            <v>Insumo</v>
          </cell>
          <cell r="D598" t="str">
            <v>bul</v>
          </cell>
          <cell r="E598">
            <v>133185</v>
          </cell>
          <cell r="F598">
            <v>111919.95380064487</v>
          </cell>
          <cell r="G598">
            <v>0.19</v>
          </cell>
          <cell r="I598" t="str">
            <v>X</v>
          </cell>
          <cell r="L598" t="str">
            <v>no aplica</v>
          </cell>
          <cell r="M598" t="str">
            <v>no aplica</v>
          </cell>
          <cell r="N598">
            <v>41608</v>
          </cell>
        </row>
        <row r="599">
          <cell r="A599" t="str">
            <v>O81</v>
          </cell>
          <cell r="B599" t="str">
            <v>MUERTOS Y BOYAS</v>
          </cell>
          <cell r="C599" t="str">
            <v>Insumo</v>
          </cell>
          <cell r="D599" t="str">
            <v>und</v>
          </cell>
          <cell r="E599">
            <v>1083239</v>
          </cell>
          <cell r="F599">
            <v>910284.59895622497</v>
          </cell>
          <cell r="G599">
            <v>0.19</v>
          </cell>
          <cell r="I599" t="str">
            <v>X</v>
          </cell>
          <cell r="L599" t="str">
            <v>no aplica</v>
          </cell>
          <cell r="M599" t="str">
            <v>no aplica</v>
          </cell>
          <cell r="N599">
            <v>41608</v>
          </cell>
        </row>
        <row r="600">
          <cell r="A600" t="str">
            <v>O82</v>
          </cell>
          <cell r="B600" t="str">
            <v>CABOS</v>
          </cell>
          <cell r="C600" t="str">
            <v>Insumo</v>
          </cell>
          <cell r="D600" t="str">
            <v>und</v>
          </cell>
          <cell r="E600">
            <v>8878</v>
          </cell>
          <cell r="F600">
            <v>7460.7532422980357</v>
          </cell>
          <cell r="G600">
            <v>0.19</v>
          </cell>
          <cell r="I600" t="str">
            <v>X</v>
          </cell>
          <cell r="L600" t="str">
            <v>no aplica</v>
          </cell>
          <cell r="M600" t="str">
            <v>no aplica</v>
          </cell>
          <cell r="N600">
            <v>41608</v>
          </cell>
        </row>
        <row r="601">
          <cell r="A601" t="str">
            <v>O83</v>
          </cell>
          <cell r="B601" t="str">
            <v>EMBARCADERO</v>
          </cell>
          <cell r="C601" t="str">
            <v>Insumo</v>
          </cell>
          <cell r="D601" t="str">
            <v>und</v>
          </cell>
          <cell r="E601">
            <v>67391660</v>
          </cell>
          <cell r="F601">
            <v>56631647.223017752</v>
          </cell>
          <cell r="G601">
            <v>0.19</v>
          </cell>
          <cell r="I601" t="str">
            <v>X</v>
          </cell>
          <cell r="L601" t="str">
            <v>no aplica</v>
          </cell>
          <cell r="M601" t="str">
            <v>no aplica</v>
          </cell>
          <cell r="N601">
            <v>41608</v>
          </cell>
        </row>
        <row r="602">
          <cell r="A602" t="str">
            <v>O84</v>
          </cell>
          <cell r="B602" t="str">
            <v>TORNILLO DE FIJACION M-24 INCLUYE TUERCA, ARANDELA Y RESINATIPO SIKA DUR 42 O SIMILAR</v>
          </cell>
          <cell r="C602" t="str">
            <v>Insumo</v>
          </cell>
          <cell r="D602" t="str">
            <v>und</v>
          </cell>
          <cell r="E602">
            <v>16869</v>
          </cell>
          <cell r="F602">
            <v>14175.431160366266</v>
          </cell>
          <cell r="G602">
            <v>0.19</v>
          </cell>
          <cell r="H602" t="str">
            <v>X</v>
          </cell>
          <cell r="I602" t="str">
            <v>X</v>
          </cell>
          <cell r="J602" t="str">
            <v>X</v>
          </cell>
          <cell r="K602" t="str">
            <v>X</v>
          </cell>
          <cell r="L602" t="str">
            <v>no aplica</v>
          </cell>
          <cell r="M602" t="str">
            <v>no aplica</v>
          </cell>
          <cell r="N602">
            <v>41608</v>
          </cell>
        </row>
        <row r="603">
          <cell r="A603" t="str">
            <v>O85</v>
          </cell>
          <cell r="B603" t="str">
            <v>LOSETA TACTIL GUIA</v>
          </cell>
          <cell r="C603" t="str">
            <v>Insumo</v>
          </cell>
          <cell r="D603" t="str">
            <v>und</v>
          </cell>
          <cell r="E603">
            <v>7210</v>
          </cell>
          <cell r="F603">
            <v>6058.6163220517692</v>
          </cell>
          <cell r="G603">
            <v>0.19</v>
          </cell>
          <cell r="I603" t="str">
            <v>X</v>
          </cell>
          <cell r="L603" t="str">
            <v>no aplica</v>
          </cell>
          <cell r="M603" t="str">
            <v>no aplica</v>
          </cell>
          <cell r="N603">
            <v>41608</v>
          </cell>
        </row>
        <row r="604">
          <cell r="A604" t="str">
            <v>O86</v>
          </cell>
          <cell r="B604" t="str">
            <v>POLIETILENO 1/2"</v>
          </cell>
          <cell r="C604" t="str">
            <v>Insumo</v>
          </cell>
          <cell r="D604" t="str">
            <v>ml</v>
          </cell>
          <cell r="E604">
            <v>2060</v>
          </cell>
          <cell r="F604">
            <v>1731.0332348719337</v>
          </cell>
          <cell r="G604">
            <v>0.19</v>
          </cell>
          <cell r="I604" t="str">
            <v>X</v>
          </cell>
          <cell r="L604" t="str">
            <v>no aplica</v>
          </cell>
          <cell r="M604" t="str">
            <v>no aplica</v>
          </cell>
          <cell r="N604">
            <v>41608</v>
          </cell>
        </row>
        <row r="605">
          <cell r="A605" t="str">
            <v>O87</v>
          </cell>
          <cell r="B605" t="str">
            <v>SIKAFLUID</v>
          </cell>
          <cell r="C605" t="str">
            <v>Insumo</v>
          </cell>
          <cell r="D605" t="str">
            <v>kg</v>
          </cell>
          <cell r="E605">
            <v>8652</v>
          </cell>
          <cell r="F605">
            <v>7270.3395864621234</v>
          </cell>
          <cell r="G605">
            <v>0.19</v>
          </cell>
          <cell r="I605" t="str">
            <v>X</v>
          </cell>
          <cell r="L605" t="str">
            <v>no aplica</v>
          </cell>
          <cell r="M605" t="str">
            <v>no aplica</v>
          </cell>
          <cell r="N605">
            <v>41608</v>
          </cell>
        </row>
        <row r="606">
          <cell r="A606" t="str">
            <v>O88</v>
          </cell>
          <cell r="B606" t="str">
            <v>COSTAL</v>
          </cell>
          <cell r="C606" t="str">
            <v>Insumo</v>
          </cell>
          <cell r="D606" t="str">
            <v>m3</v>
          </cell>
          <cell r="E606">
            <v>927</v>
          </cell>
          <cell r="F606">
            <v>778.96495569237027</v>
          </cell>
          <cell r="G606">
            <v>0.19</v>
          </cell>
          <cell r="I606" t="str">
            <v>X</v>
          </cell>
          <cell r="L606" t="str">
            <v>filtros vivos</v>
          </cell>
          <cell r="M606" t="str">
            <v>VER ARCHIVO ANEXO</v>
          </cell>
          <cell r="N606">
            <v>41608</v>
          </cell>
        </row>
        <row r="607">
          <cell r="A607" t="str">
            <v>O89</v>
          </cell>
          <cell r="B607" t="str">
            <v>ESTACAS PARA ANCLAJE</v>
          </cell>
          <cell r="C607" t="str">
            <v>Insumo</v>
          </cell>
          <cell r="D607" t="str">
            <v>und</v>
          </cell>
          <cell r="E607">
            <v>185</v>
          </cell>
          <cell r="F607">
            <v>155.79299113847404</v>
          </cell>
          <cell r="G607">
            <v>0.19</v>
          </cell>
          <cell r="I607" t="str">
            <v>X</v>
          </cell>
          <cell r="L607" t="str">
            <v>no aplica</v>
          </cell>
          <cell r="M607" t="str">
            <v>no aplica</v>
          </cell>
          <cell r="N607">
            <v>41608</v>
          </cell>
        </row>
        <row r="608">
          <cell r="A608" t="str">
            <v>O90</v>
          </cell>
          <cell r="B608" t="str">
            <v>COSTAL BIODEGRADABLE</v>
          </cell>
          <cell r="C608" t="str">
            <v>Insumo</v>
          </cell>
          <cell r="D608" t="str">
            <v>m3</v>
          </cell>
          <cell r="E608">
            <v>4738</v>
          </cell>
          <cell r="F608">
            <v>3981.3764402054489</v>
          </cell>
          <cell r="G608">
            <v>0.19</v>
          </cell>
          <cell r="I608" t="str">
            <v>X</v>
          </cell>
          <cell r="L608" t="str">
            <v>no aplica</v>
          </cell>
          <cell r="M608" t="str">
            <v>no aplica</v>
          </cell>
          <cell r="N608">
            <v>41608</v>
          </cell>
        </row>
        <row r="609">
          <cell r="A609" t="str">
            <v>O91</v>
          </cell>
          <cell r="B609" t="str">
            <v>PLASTICO DE PROTECCION</v>
          </cell>
          <cell r="C609" t="str">
            <v>Insumo</v>
          </cell>
          <cell r="D609" t="str">
            <v>m2</v>
          </cell>
          <cell r="E609">
            <v>2884</v>
          </cell>
          <cell r="F609">
            <v>2423.4465288207075</v>
          </cell>
          <cell r="G609">
            <v>0.19</v>
          </cell>
          <cell r="I609" t="str">
            <v>X</v>
          </cell>
          <cell r="L609" t="str">
            <v>no aplica</v>
          </cell>
          <cell r="M609" t="str">
            <v>no aplica</v>
          </cell>
          <cell r="N609">
            <v>41608</v>
          </cell>
        </row>
        <row r="610">
          <cell r="A610" t="str">
            <v>O92</v>
          </cell>
          <cell r="B610" t="str">
            <v>MOLDES GUIA METALICOS PINTURA</v>
          </cell>
          <cell r="C610" t="str">
            <v>Insumo</v>
          </cell>
          <cell r="D610" t="str">
            <v>m2</v>
          </cell>
          <cell r="E610">
            <v>2678</v>
          </cell>
          <cell r="F610">
            <v>2250.3432053335137</v>
          </cell>
          <cell r="G610">
            <v>0.19</v>
          </cell>
          <cell r="I610" t="str">
            <v>X</v>
          </cell>
          <cell r="L610" t="str">
            <v>no aplica</v>
          </cell>
          <cell r="M610" t="str">
            <v>no aplica</v>
          </cell>
          <cell r="N610">
            <v>41608</v>
          </cell>
        </row>
        <row r="611">
          <cell r="A611" t="str">
            <v>O93</v>
          </cell>
          <cell r="B611" t="str">
            <v>PEGANTE CERAMICO GRIS</v>
          </cell>
          <cell r="C611" t="str">
            <v>Insumo</v>
          </cell>
          <cell r="D611" t="str">
            <v>m2</v>
          </cell>
          <cell r="E611">
            <v>2678</v>
          </cell>
          <cell r="F611">
            <v>2250.3432053335137</v>
          </cell>
          <cell r="G611">
            <v>0.19</v>
          </cell>
          <cell r="I611" t="str">
            <v>X</v>
          </cell>
          <cell r="L611" t="str">
            <v>no aplica</v>
          </cell>
          <cell r="M611" t="str">
            <v>no aplica</v>
          </cell>
          <cell r="N611">
            <v>41608</v>
          </cell>
        </row>
        <row r="612">
          <cell r="A612" t="str">
            <v>O94</v>
          </cell>
          <cell r="B612" t="str">
            <v>LOSETA PREFABRICADA LISA</v>
          </cell>
          <cell r="C612" t="str">
            <v>Insumo</v>
          </cell>
          <cell r="D612" t="str">
            <v>und</v>
          </cell>
          <cell r="E612">
            <v>6180</v>
          </cell>
          <cell r="F612">
            <v>5193.0997046158009</v>
          </cell>
          <cell r="G612">
            <v>0.19</v>
          </cell>
          <cell r="I612" t="str">
            <v>X</v>
          </cell>
          <cell r="L612" t="str">
            <v>no aplica</v>
          </cell>
          <cell r="M612" t="str">
            <v>no aplica</v>
          </cell>
          <cell r="N612">
            <v>41608</v>
          </cell>
        </row>
        <row r="613">
          <cell r="A613" t="str">
            <v>O95</v>
          </cell>
          <cell r="B613" t="str">
            <v>SIKA SET X 5KG</v>
          </cell>
          <cell r="C613" t="str">
            <v>Insumo</v>
          </cell>
          <cell r="D613" t="str">
            <v>und</v>
          </cell>
          <cell r="E613">
            <v>80337</v>
          </cell>
          <cell r="F613">
            <v>67510.296160005426</v>
          </cell>
          <cell r="G613">
            <v>0.19</v>
          </cell>
          <cell r="I613" t="str">
            <v>X</v>
          </cell>
          <cell r="L613" t="str">
            <v>no aplica</v>
          </cell>
          <cell r="M613" t="str">
            <v>no aplica</v>
          </cell>
          <cell r="N613">
            <v>41608</v>
          </cell>
        </row>
        <row r="614">
          <cell r="A614" t="str">
            <v>O96</v>
          </cell>
          <cell r="B614" t="str">
            <v>BROCA 1*21 DW5819</v>
          </cell>
          <cell r="C614" t="str">
            <v>Insumo</v>
          </cell>
          <cell r="D614" t="str">
            <v>und</v>
          </cell>
          <cell r="E614">
            <v>430379</v>
          </cell>
          <cell r="F614">
            <v>361663.04272855818</v>
          </cell>
          <cell r="G614">
            <v>0.19</v>
          </cell>
          <cell r="H614" t="str">
            <v>X</v>
          </cell>
          <cell r="I614" t="str">
            <v>X</v>
          </cell>
          <cell r="J614" t="str">
            <v>X</v>
          </cell>
          <cell r="K614" t="str">
            <v>X</v>
          </cell>
          <cell r="L614" t="str">
            <v>no aplica</v>
          </cell>
          <cell r="M614" t="str">
            <v>no aplica</v>
          </cell>
          <cell r="N614">
            <v>41608</v>
          </cell>
        </row>
        <row r="615">
          <cell r="A615" t="str">
            <v>O97</v>
          </cell>
          <cell r="B615" t="str">
            <v>BROCA 1/2*21 HILTI</v>
          </cell>
          <cell r="C615" t="str">
            <v>Insumo</v>
          </cell>
          <cell r="D615" t="str">
            <v>und</v>
          </cell>
          <cell r="E615">
            <v>680366</v>
          </cell>
          <cell r="F615">
            <v>571736.04301291157</v>
          </cell>
          <cell r="G615">
            <v>0.19</v>
          </cell>
          <cell r="H615" t="str">
            <v>X</v>
          </cell>
          <cell r="I615" t="str">
            <v>X</v>
          </cell>
          <cell r="J615" t="str">
            <v>X</v>
          </cell>
          <cell r="K615" t="str">
            <v>X</v>
          </cell>
          <cell r="L615" t="str">
            <v>no aplica</v>
          </cell>
          <cell r="M615" t="str">
            <v>no aplica</v>
          </cell>
          <cell r="N615">
            <v>41608</v>
          </cell>
        </row>
        <row r="616">
          <cell r="A616" t="str">
            <v>O98</v>
          </cell>
          <cell r="B616" t="str">
            <v>BROCA 3/4*21 HILTI</v>
          </cell>
          <cell r="C616" t="str">
            <v>Insumo</v>
          </cell>
          <cell r="D616" t="str">
            <v>und</v>
          </cell>
          <cell r="E616">
            <v>1000242</v>
          </cell>
          <cell r="F616">
            <v>840539.53888999997</v>
          </cell>
          <cell r="G616">
            <v>0.19</v>
          </cell>
          <cell r="H616" t="str">
            <v>X</v>
          </cell>
          <cell r="I616" t="str">
            <v>X</v>
          </cell>
          <cell r="J616" t="str">
            <v>X</v>
          </cell>
          <cell r="K616" t="str">
            <v>X</v>
          </cell>
          <cell r="L616" t="str">
            <v>ft_metcer</v>
          </cell>
          <cell r="M616" t="str">
            <v>VER ARCHIVO ANEXO</v>
          </cell>
          <cell r="N616">
            <v>41608</v>
          </cell>
        </row>
        <row r="617">
          <cell r="A617" t="str">
            <v>O99</v>
          </cell>
          <cell r="B617" t="str">
            <v>BOMBON</v>
          </cell>
          <cell r="C617" t="str">
            <v xml:space="preserve">Insumo </v>
          </cell>
          <cell r="D617" t="str">
            <v>und</v>
          </cell>
          <cell r="E617">
            <v>64888</v>
          </cell>
          <cell r="F617">
            <v>54527.546898465916</v>
          </cell>
          <cell r="G617">
            <v>0.19</v>
          </cell>
          <cell r="H617" t="str">
            <v>X</v>
          </cell>
          <cell r="I617" t="str">
            <v>X</v>
          </cell>
          <cell r="J617" t="str">
            <v>X</v>
          </cell>
          <cell r="K617" t="str">
            <v>X</v>
          </cell>
          <cell r="L617" t="str">
            <v>no aplica</v>
          </cell>
          <cell r="M617" t="str">
            <v>no aplica</v>
          </cell>
          <cell r="N617">
            <v>41608</v>
          </cell>
        </row>
        <row r="618">
          <cell r="A618" t="str">
            <v>O100</v>
          </cell>
          <cell r="B618" t="str">
            <v>MANGUERA PLASTICA LAVAMANOS - SANITARIOS</v>
          </cell>
          <cell r="C618" t="str">
            <v xml:space="preserve">Insumo </v>
          </cell>
          <cell r="D618" t="str">
            <v>und</v>
          </cell>
          <cell r="E618">
            <v>20599</v>
          </cell>
          <cell r="F618">
            <v>17310.332348719337</v>
          </cell>
          <cell r="G618">
            <v>0.19</v>
          </cell>
          <cell r="H618" t="str">
            <v>X</v>
          </cell>
          <cell r="I618" t="str">
            <v>X</v>
          </cell>
          <cell r="J618" t="str">
            <v>X</v>
          </cell>
          <cell r="K618" t="str">
            <v>X</v>
          </cell>
          <cell r="L618" t="str">
            <v>no aplica</v>
          </cell>
          <cell r="M618" t="str">
            <v>no aplica</v>
          </cell>
          <cell r="N618">
            <v>41608</v>
          </cell>
        </row>
        <row r="619">
          <cell r="A619" t="str">
            <v>O101</v>
          </cell>
          <cell r="B619" t="str">
            <v>CHAZO PLASTICO 1/4" ESTRIADO - BOLSA 100 UND</v>
          </cell>
          <cell r="C619" t="str">
            <v>Insumo</v>
          </cell>
          <cell r="D619" t="str">
            <v>und</v>
          </cell>
          <cell r="E619">
            <v>4120</v>
          </cell>
          <cell r="F619">
            <v>3462.0664697438674</v>
          </cell>
          <cell r="G619">
            <v>0.19</v>
          </cell>
          <cell r="H619" t="str">
            <v>X</v>
          </cell>
          <cell r="J619" t="str">
            <v>X</v>
          </cell>
          <cell r="L619" t="str">
            <v>no aplica</v>
          </cell>
          <cell r="M619" t="str">
            <v>no aplica</v>
          </cell>
          <cell r="N619">
            <v>41608</v>
          </cell>
        </row>
        <row r="620">
          <cell r="A620" t="str">
            <v>P</v>
          </cell>
          <cell r="B620" t="str">
            <v>FORMALETAS</v>
          </cell>
          <cell r="E620">
            <v>0</v>
          </cell>
          <cell r="F620">
            <v>0</v>
          </cell>
        </row>
        <row r="621">
          <cell r="A621" t="str">
            <v>P12</v>
          </cell>
          <cell r="B621" t="str">
            <v>CAMILLA MADERA  0.35 X 1.40 M.</v>
          </cell>
          <cell r="C621" t="str">
            <v>Equipo</v>
          </cell>
          <cell r="D621" t="str">
            <v>dia</v>
          </cell>
          <cell r="E621">
            <v>123</v>
          </cell>
          <cell r="F621">
            <v>103.53469087599838</v>
          </cell>
          <cell r="G621">
            <v>0.19</v>
          </cell>
          <cell r="H621" t="str">
            <v>X</v>
          </cell>
          <cell r="I621" t="str">
            <v>X</v>
          </cell>
          <cell r="J621" t="str">
            <v>X</v>
          </cell>
          <cell r="K621" t="str">
            <v>X</v>
          </cell>
          <cell r="L621" t="str">
            <v>no aplica</v>
          </cell>
          <cell r="M621" t="str">
            <v>no aplica</v>
          </cell>
          <cell r="N621">
            <v>41608</v>
          </cell>
        </row>
        <row r="622">
          <cell r="A622" t="str">
            <v>P11</v>
          </cell>
          <cell r="B622" t="str">
            <v>CAMILLA MADERA  0.70 X 1.40 M.</v>
          </cell>
          <cell r="C622" t="str">
            <v>Equipo</v>
          </cell>
          <cell r="D622" t="str">
            <v>dia</v>
          </cell>
          <cell r="E622">
            <v>159</v>
          </cell>
          <cell r="F622">
            <v>133.59314951741726</v>
          </cell>
          <cell r="G622">
            <v>0.19</v>
          </cell>
          <cell r="H622" t="str">
            <v>X</v>
          </cell>
          <cell r="I622" t="str">
            <v>X</v>
          </cell>
          <cell r="J622" t="str">
            <v>X</v>
          </cell>
          <cell r="K622" t="str">
            <v>X</v>
          </cell>
          <cell r="L622" t="str">
            <v>no aplica</v>
          </cell>
          <cell r="M622" t="str">
            <v>no aplica</v>
          </cell>
          <cell r="N622">
            <v>41608</v>
          </cell>
        </row>
        <row r="623">
          <cell r="A623" t="str">
            <v>P09</v>
          </cell>
          <cell r="B623" t="str">
            <v>CASETON DE GUADUA 80 X 27 CM. ( PLACA H=0.35 M. )</v>
          </cell>
          <cell r="C623" t="str">
            <v>Equipo</v>
          </cell>
          <cell r="D623" t="str">
            <v>m2</v>
          </cell>
          <cell r="E623">
            <v>63292</v>
          </cell>
          <cell r="F623">
            <v>53186.77265162173</v>
          </cell>
          <cell r="G623">
            <v>0.19</v>
          </cell>
          <cell r="H623" t="str">
            <v>X</v>
          </cell>
          <cell r="I623" t="str">
            <v>X</v>
          </cell>
          <cell r="J623" t="str">
            <v>X</v>
          </cell>
          <cell r="K623" t="str">
            <v>X</v>
          </cell>
          <cell r="L623" t="str">
            <v>no aplica</v>
          </cell>
          <cell r="M623" t="str">
            <v>no aplica</v>
          </cell>
          <cell r="N623">
            <v>41608</v>
          </cell>
        </row>
        <row r="624">
          <cell r="A624" t="str">
            <v>P01</v>
          </cell>
          <cell r="B624" t="str">
            <v>CASETON DE GUADUA 80 X 32 CM. ( PLACA H=0.40 M.)</v>
          </cell>
          <cell r="C624" t="str">
            <v>Equipo</v>
          </cell>
          <cell r="D624" t="str">
            <v>m2</v>
          </cell>
          <cell r="E624">
            <v>61826</v>
          </cell>
          <cell r="F624">
            <v>51954.375847323579</v>
          </cell>
          <cell r="G624">
            <v>0.19</v>
          </cell>
          <cell r="H624" t="str">
            <v>X</v>
          </cell>
          <cell r="I624" t="str">
            <v>X</v>
          </cell>
          <cell r="J624" t="str">
            <v>X</v>
          </cell>
          <cell r="K624" t="str">
            <v>X</v>
          </cell>
          <cell r="L624" t="str">
            <v>no aplica</v>
          </cell>
          <cell r="M624" t="str">
            <v>no aplica</v>
          </cell>
          <cell r="N624">
            <v>41608</v>
          </cell>
        </row>
        <row r="625">
          <cell r="A625" t="str">
            <v>P16</v>
          </cell>
          <cell r="B625" t="str">
            <v>CASETON DE GUADUA 80 X 37 CM. ( PLACA H=0.45 M.)</v>
          </cell>
          <cell r="C625" t="str">
            <v>Equipo</v>
          </cell>
          <cell r="D625" t="str">
            <v>m2</v>
          </cell>
          <cell r="E625">
            <v>61196</v>
          </cell>
          <cell r="F625">
            <v>51425.012992360811</v>
          </cell>
          <cell r="G625">
            <v>0.19</v>
          </cell>
          <cell r="H625" t="str">
            <v>X</v>
          </cell>
          <cell r="I625" t="str">
            <v>X</v>
          </cell>
          <cell r="J625" t="str">
            <v>X</v>
          </cell>
          <cell r="K625" t="str">
            <v>X</v>
          </cell>
          <cell r="L625" t="str">
            <v>no aplica</v>
          </cell>
          <cell r="M625" t="str">
            <v>no aplica</v>
          </cell>
          <cell r="N625">
            <v>41608</v>
          </cell>
        </row>
        <row r="626">
          <cell r="A626" t="str">
            <v>P17</v>
          </cell>
          <cell r="B626" t="str">
            <v>CASETON DE GUADUA 80 X 42 CM. ( PLACA H=0.50 M.)</v>
          </cell>
          <cell r="C626" t="str">
            <v>Equipo</v>
          </cell>
          <cell r="D626" t="str">
            <v>m2</v>
          </cell>
          <cell r="E626">
            <v>60987</v>
          </cell>
          <cell r="F626">
            <v>51249.671983619177</v>
          </cell>
          <cell r="G626">
            <v>0.19</v>
          </cell>
          <cell r="H626" t="str">
            <v>X</v>
          </cell>
          <cell r="I626" t="str">
            <v>X</v>
          </cell>
          <cell r="J626" t="str">
            <v>X</v>
          </cell>
          <cell r="K626" t="str">
            <v>X</v>
          </cell>
          <cell r="L626" t="str">
            <v>no aplica</v>
          </cell>
          <cell r="M626" t="str">
            <v>no aplica</v>
          </cell>
          <cell r="N626">
            <v>41608</v>
          </cell>
        </row>
        <row r="627">
          <cell r="A627" t="str">
            <v>P15</v>
          </cell>
          <cell r="B627" t="str">
            <v xml:space="preserve">CERCHA METALICA L=3 M. </v>
          </cell>
          <cell r="C627" t="str">
            <v>Equipo</v>
          </cell>
          <cell r="D627" t="str">
            <v>dia</v>
          </cell>
          <cell r="E627">
            <v>199</v>
          </cell>
          <cell r="F627">
            <v>166.99143689677157</v>
          </cell>
          <cell r="G627">
            <v>0.19</v>
          </cell>
          <cell r="H627" t="str">
            <v>X</v>
          </cell>
          <cell r="I627" t="str">
            <v>X</v>
          </cell>
          <cell r="J627" t="str">
            <v>X</v>
          </cell>
          <cell r="K627" t="str">
            <v>X</v>
          </cell>
          <cell r="L627" t="str">
            <v>no aplica</v>
          </cell>
          <cell r="M627" t="str">
            <v>no aplica</v>
          </cell>
          <cell r="N627">
            <v>41608</v>
          </cell>
        </row>
        <row r="628">
          <cell r="A628" t="str">
            <v>P02</v>
          </cell>
          <cell r="B628" t="str">
            <v>FORMALETA ENTREPISOS CON PARAL CORTO DE 1.50 A 2.50 M</v>
          </cell>
          <cell r="C628" t="str">
            <v>Equipo</v>
          </cell>
          <cell r="D628" t="str">
            <v>mes</v>
          </cell>
          <cell r="E628">
            <v>9413</v>
          </cell>
          <cell r="F628">
            <v>7910.3843658000696</v>
          </cell>
          <cell r="G628">
            <v>0.19</v>
          </cell>
          <cell r="H628" t="str">
            <v>X</v>
          </cell>
          <cell r="I628" t="str">
            <v>X</v>
          </cell>
          <cell r="J628" t="str">
            <v>X</v>
          </cell>
          <cell r="K628" t="str">
            <v>X</v>
          </cell>
          <cell r="L628" t="str">
            <v>no aplica</v>
          </cell>
          <cell r="M628" t="str">
            <v>no aplica</v>
          </cell>
          <cell r="N628">
            <v>41608</v>
          </cell>
        </row>
        <row r="629">
          <cell r="A629" t="str">
            <v>P04</v>
          </cell>
          <cell r="B629" t="str">
            <v>FORMALETA ENTREPISOS CON PARAL EXTRALARGO DE 3.00 A 4.50 M</v>
          </cell>
          <cell r="C629" t="str">
            <v>Equipo</v>
          </cell>
          <cell r="D629" t="str">
            <v>mes</v>
          </cell>
          <cell r="E629">
            <v>10262</v>
          </cell>
          <cell r="F629">
            <v>8623.4378013492842</v>
          </cell>
          <cell r="G629">
            <v>0.19</v>
          </cell>
          <cell r="H629" t="str">
            <v>X</v>
          </cell>
          <cell r="I629" t="str">
            <v>X</v>
          </cell>
          <cell r="J629" t="str">
            <v>X</v>
          </cell>
          <cell r="K629" t="str">
            <v>X</v>
          </cell>
          <cell r="L629" t="str">
            <v>no aplica</v>
          </cell>
          <cell r="M629" t="str">
            <v>no aplica</v>
          </cell>
          <cell r="N629">
            <v>41608</v>
          </cell>
        </row>
        <row r="630">
          <cell r="A630" t="str">
            <v>P03</v>
          </cell>
          <cell r="B630" t="str">
            <v>FORMALETA ENTREPISOS CON PARAL LARGO DE 2.00 A 3.50 M.</v>
          </cell>
          <cell r="C630" t="str">
            <v>Equipo</v>
          </cell>
          <cell r="D630" t="str">
            <v>mes</v>
          </cell>
          <cell r="E630">
            <v>9886</v>
          </cell>
          <cell r="F630">
            <v>8307.8239856143864</v>
          </cell>
          <cell r="G630">
            <v>0.19</v>
          </cell>
          <cell r="H630" t="str">
            <v>X</v>
          </cell>
          <cell r="I630" t="str">
            <v>X</v>
          </cell>
          <cell r="J630" t="str">
            <v>X</v>
          </cell>
          <cell r="K630" t="str">
            <v>X</v>
          </cell>
          <cell r="L630" t="str">
            <v>no aplica</v>
          </cell>
          <cell r="M630" t="str">
            <v>no aplica</v>
          </cell>
          <cell r="N630">
            <v>41608</v>
          </cell>
        </row>
        <row r="631">
          <cell r="A631" t="str">
            <v>P10</v>
          </cell>
          <cell r="B631" t="str">
            <v>FORMALETA METALICA - CARA DE CONTACTO</v>
          </cell>
          <cell r="C631" t="str">
            <v>Equipo</v>
          </cell>
          <cell r="D631" t="str">
            <v>dia</v>
          </cell>
          <cell r="E631">
            <v>1957</v>
          </cell>
          <cell r="F631">
            <v>1644.8656534331997</v>
          </cell>
          <cell r="G631">
            <v>0.19</v>
          </cell>
          <cell r="H631" t="str">
            <v>X</v>
          </cell>
          <cell r="I631" t="str">
            <v>X</v>
          </cell>
          <cell r="J631" t="str">
            <v>X</v>
          </cell>
          <cell r="K631" t="str">
            <v>X</v>
          </cell>
          <cell r="L631" t="str">
            <v>no aplica</v>
          </cell>
          <cell r="M631" t="str">
            <v>no aplica</v>
          </cell>
          <cell r="N631">
            <v>41608</v>
          </cell>
        </row>
        <row r="632">
          <cell r="A632" t="str">
            <v>P05</v>
          </cell>
          <cell r="B632" t="str">
            <v>FORMALETA SARDINEL DESDE 0.20 HASTA 0.60 M. DE ALTURA POR 2.00 M. DE LONGITUD</v>
          </cell>
          <cell r="C632" t="str">
            <v>Equipo</v>
          </cell>
          <cell r="D632" t="str">
            <v>dia</v>
          </cell>
          <cell r="E632">
            <v>459</v>
          </cell>
          <cell r="F632">
            <v>385.7502192315423</v>
          </cell>
          <cell r="G632">
            <v>0.19</v>
          </cell>
          <cell r="H632" t="str">
            <v>X</v>
          </cell>
          <cell r="I632" t="str">
            <v>X</v>
          </cell>
          <cell r="J632" t="str">
            <v>X</v>
          </cell>
          <cell r="K632" t="str">
            <v>X</v>
          </cell>
          <cell r="L632" t="str">
            <v>no aplica</v>
          </cell>
          <cell r="M632" t="str">
            <v>no aplica</v>
          </cell>
          <cell r="N632">
            <v>41608</v>
          </cell>
        </row>
        <row r="633">
          <cell r="A633" t="str">
            <v>P07</v>
          </cell>
          <cell r="B633" t="str">
            <v>MORDAZA METALICA</v>
          </cell>
          <cell r="C633" t="str">
            <v>Equipo</v>
          </cell>
          <cell r="D633" t="str">
            <v>dia</v>
          </cell>
          <cell r="E633">
            <v>135</v>
          </cell>
          <cell r="F633">
            <v>113.55417708980464</v>
          </cell>
          <cell r="G633">
            <v>0.19</v>
          </cell>
          <cell r="H633" t="str">
            <v>X</v>
          </cell>
          <cell r="I633" t="str">
            <v>X</v>
          </cell>
          <cell r="J633" t="str">
            <v>X</v>
          </cell>
          <cell r="K633" t="str">
            <v>X</v>
          </cell>
          <cell r="L633" t="str">
            <v>no aplica</v>
          </cell>
          <cell r="M633" t="str">
            <v>no aplica</v>
          </cell>
          <cell r="N633">
            <v>41608</v>
          </cell>
        </row>
        <row r="634">
          <cell r="A634" t="str">
            <v>P13</v>
          </cell>
          <cell r="B634" t="str">
            <v>PARAL CORTO 1.50 A 2.50 M</v>
          </cell>
          <cell r="C634" t="str">
            <v>Equipo</v>
          </cell>
          <cell r="D634" t="str">
            <v>dia</v>
          </cell>
          <cell r="E634">
            <v>175</v>
          </cell>
          <cell r="F634">
            <v>146.952464469159</v>
          </cell>
          <cell r="G634">
            <v>0.19</v>
          </cell>
          <cell r="H634" t="str">
            <v>X</v>
          </cell>
          <cell r="I634" t="str">
            <v>X</v>
          </cell>
          <cell r="J634" t="str">
            <v>X</v>
          </cell>
          <cell r="K634" t="str">
            <v>X</v>
          </cell>
          <cell r="L634" t="str">
            <v>no aplica</v>
          </cell>
          <cell r="M634" t="str">
            <v>no aplica</v>
          </cell>
          <cell r="N634">
            <v>41608</v>
          </cell>
        </row>
        <row r="635">
          <cell r="A635" t="str">
            <v>P14</v>
          </cell>
          <cell r="B635" t="str">
            <v>PARAL EXTRALARGO 3.00 A 4.50 M</v>
          </cell>
          <cell r="C635" t="str">
            <v>Equipo</v>
          </cell>
          <cell r="D635" t="str">
            <v>dia</v>
          </cell>
          <cell r="E635">
            <v>270</v>
          </cell>
          <cell r="F635">
            <v>227.10835417960928</v>
          </cell>
          <cell r="G635">
            <v>0.19</v>
          </cell>
          <cell r="H635" t="str">
            <v>X</v>
          </cell>
          <cell r="I635" t="str">
            <v>X</v>
          </cell>
          <cell r="J635" t="str">
            <v>X</v>
          </cell>
          <cell r="K635" t="str">
            <v>X</v>
          </cell>
          <cell r="L635" t="str">
            <v>no aplica</v>
          </cell>
          <cell r="M635" t="str">
            <v>no aplica</v>
          </cell>
          <cell r="N635">
            <v>41608</v>
          </cell>
        </row>
        <row r="636">
          <cell r="A636" t="str">
            <v>P06</v>
          </cell>
          <cell r="B636" t="str">
            <v>PARAL LARGO 2.00 A 3.50 M</v>
          </cell>
          <cell r="C636" t="str">
            <v>Equipo</v>
          </cell>
          <cell r="D636" t="str">
            <v>dia</v>
          </cell>
          <cell r="E636">
            <v>227</v>
          </cell>
          <cell r="F636">
            <v>190.3702380623196</v>
          </cell>
          <cell r="G636">
            <v>0.19</v>
          </cell>
          <cell r="H636" t="str">
            <v>X</v>
          </cell>
          <cell r="I636" t="str">
            <v>X</v>
          </cell>
          <cell r="J636" t="str">
            <v>X</v>
          </cell>
          <cell r="K636" t="str">
            <v>X</v>
          </cell>
          <cell r="L636" t="str">
            <v>no aplica</v>
          </cell>
          <cell r="M636" t="str">
            <v>no aplica</v>
          </cell>
          <cell r="N636">
            <v>41608</v>
          </cell>
        </row>
        <row r="637">
          <cell r="A637" t="str">
            <v>P08</v>
          </cell>
          <cell r="B637" t="str">
            <v xml:space="preserve">FORMALETA TABLEMAC 4MM SUPER T O EQUIVALENTE </v>
          </cell>
          <cell r="C637" t="str">
            <v>Equipo</v>
          </cell>
          <cell r="D637" t="str">
            <v>m2</v>
          </cell>
          <cell r="E637">
            <v>10121</v>
          </cell>
          <cell r="F637">
            <v>8504.8738811525782</v>
          </cell>
          <cell r="G637">
            <v>0.19</v>
          </cell>
          <cell r="H637" t="str">
            <v>X</v>
          </cell>
          <cell r="I637" t="str">
            <v>X</v>
          </cell>
          <cell r="J637" t="str">
            <v>X</v>
          </cell>
          <cell r="K637" t="str">
            <v>X</v>
          </cell>
          <cell r="L637" t="str">
            <v>no aplica</v>
          </cell>
          <cell r="M637" t="str">
            <v>no aplica</v>
          </cell>
          <cell r="N637">
            <v>41608</v>
          </cell>
        </row>
        <row r="638">
          <cell r="A638" t="str">
            <v>P18</v>
          </cell>
          <cell r="B638" t="str">
            <v xml:space="preserve">FORMALETA BORDE VIGAS AEREAS INCLUYE PARAL </v>
          </cell>
          <cell r="C638" t="str">
            <v>Equipo</v>
          </cell>
          <cell r="D638" t="str">
            <v>und</v>
          </cell>
          <cell r="E638">
            <v>17078</v>
          </cell>
          <cell r="F638">
            <v>14351.244086908549</v>
          </cell>
          <cell r="G638">
            <v>0.19</v>
          </cell>
          <cell r="H638" t="str">
            <v>X</v>
          </cell>
          <cell r="I638" t="str">
            <v>X</v>
          </cell>
          <cell r="J638" t="str">
            <v>X</v>
          </cell>
          <cell r="K638" t="str">
            <v>X</v>
          </cell>
          <cell r="L638" t="str">
            <v>no aplica</v>
          </cell>
          <cell r="M638" t="str">
            <v>no aplica</v>
          </cell>
          <cell r="N638">
            <v>41608</v>
          </cell>
        </row>
        <row r="639">
          <cell r="A639" t="str">
            <v>P19</v>
          </cell>
          <cell r="B639" t="str">
            <v>FORMALETA PARA BASE DE CONCRETO</v>
          </cell>
          <cell r="C639" t="str">
            <v>Equipo</v>
          </cell>
          <cell r="D639" t="str">
            <v>und</v>
          </cell>
          <cell r="E639">
            <v>5419</v>
          </cell>
          <cell r="F639">
            <v>4553.8564841749612</v>
          </cell>
          <cell r="G639">
            <v>0.19</v>
          </cell>
          <cell r="H639" t="str">
            <v>X</v>
          </cell>
          <cell r="I639" t="str">
            <v>X</v>
          </cell>
          <cell r="J639" t="str">
            <v>X</v>
          </cell>
          <cell r="K639" t="str">
            <v>X</v>
          </cell>
          <cell r="L639" t="str">
            <v>no aplica</v>
          </cell>
          <cell r="M639" t="str">
            <v>no aplica</v>
          </cell>
          <cell r="N639">
            <v>41608</v>
          </cell>
        </row>
        <row r="640">
          <cell r="A640" t="str">
            <v>P20</v>
          </cell>
          <cell r="B640" t="str">
            <v>FORMALETA METALICA PARA CAMARA CIRCULAR</v>
          </cell>
          <cell r="C640" t="str">
            <v>Equipo</v>
          </cell>
          <cell r="D640" t="str">
            <v>und</v>
          </cell>
          <cell r="E640">
            <v>1713</v>
          </cell>
          <cell r="F640">
            <v>1439.466186050171</v>
          </cell>
          <cell r="G640">
            <v>0.19</v>
          </cell>
          <cell r="H640" t="str">
            <v>X</v>
          </cell>
          <cell r="I640" t="str">
            <v>X</v>
          </cell>
          <cell r="J640" t="str">
            <v>X</v>
          </cell>
          <cell r="K640" t="str">
            <v>X</v>
          </cell>
          <cell r="L640" t="str">
            <v>no aplica</v>
          </cell>
          <cell r="M640" t="str">
            <v>no aplica</v>
          </cell>
          <cell r="N640">
            <v>41608</v>
          </cell>
        </row>
        <row r="641">
          <cell r="A641" t="str">
            <v>P21</v>
          </cell>
          <cell r="B641" t="str">
            <v>PELDAÑOS  EN 3/4 DE FC=420 MPA INCLUYE PERFORACION Y ANCLAJE</v>
          </cell>
          <cell r="C641" t="str">
            <v>Equipo</v>
          </cell>
          <cell r="D641" t="str">
            <v>dia</v>
          </cell>
          <cell r="E641">
            <v>3597</v>
          </cell>
          <cell r="F641">
            <v>3022.5450078315657</v>
          </cell>
          <cell r="G641">
            <v>0.19</v>
          </cell>
          <cell r="H641" t="str">
            <v>X</v>
          </cell>
          <cell r="I641" t="str">
            <v>X</v>
          </cell>
          <cell r="J641" t="str">
            <v>X</v>
          </cell>
          <cell r="K641" t="str">
            <v>X</v>
          </cell>
          <cell r="L641" t="str">
            <v>no aplica</v>
          </cell>
          <cell r="M641" t="str">
            <v>no aplica</v>
          </cell>
          <cell r="N641">
            <v>41608</v>
          </cell>
        </row>
        <row r="642">
          <cell r="A642" t="str">
            <v>P22</v>
          </cell>
          <cell r="B642" t="str">
            <v>FORMALETA METALICA PARA CAISSONS</v>
          </cell>
          <cell r="C642" t="str">
            <v>Equipo</v>
          </cell>
          <cell r="D642" t="str">
            <v>dia</v>
          </cell>
          <cell r="E642">
            <v>23846</v>
          </cell>
          <cell r="F642">
            <v>20038.972427612589</v>
          </cell>
          <cell r="G642">
            <v>0.19</v>
          </cell>
          <cell r="H642" t="str">
            <v>X</v>
          </cell>
          <cell r="I642" t="str">
            <v>X</v>
          </cell>
          <cell r="J642" t="str">
            <v>X</v>
          </cell>
          <cell r="K642" t="str">
            <v>X</v>
          </cell>
          <cell r="L642" t="str">
            <v>no aplica</v>
          </cell>
          <cell r="M642" t="str">
            <v>no aplica</v>
          </cell>
          <cell r="N642">
            <v>41608</v>
          </cell>
        </row>
        <row r="643">
          <cell r="A643" t="str">
            <v>P23</v>
          </cell>
          <cell r="B643" t="str">
            <v>LAMINA  DE SUPER T FORMALETA</v>
          </cell>
          <cell r="C643" t="str">
            <v>Equipo</v>
          </cell>
          <cell r="D643" t="str">
            <v>und</v>
          </cell>
          <cell r="E643">
            <v>169595</v>
          </cell>
          <cell r="F643">
            <v>142517.17190518073</v>
          </cell>
          <cell r="G643">
            <v>0.19</v>
          </cell>
          <cell r="H643" t="str">
            <v>X</v>
          </cell>
          <cell r="I643" t="str">
            <v>X</v>
          </cell>
          <cell r="J643" t="str">
            <v>X</v>
          </cell>
          <cell r="K643" t="str">
            <v>X</v>
          </cell>
          <cell r="L643" t="str">
            <v>no aplica</v>
          </cell>
          <cell r="M643" t="str">
            <v>no aplica</v>
          </cell>
          <cell r="N643">
            <v>41608</v>
          </cell>
        </row>
        <row r="644">
          <cell r="A644" t="str">
            <v>P24</v>
          </cell>
          <cell r="B644" t="str">
            <v>FORMALETA PARA PILARES DEL PUENTE</v>
          </cell>
          <cell r="C644" t="str">
            <v>Equipo</v>
          </cell>
          <cell r="D644" t="str">
            <v>und</v>
          </cell>
          <cell r="E644">
            <v>4796685</v>
          </cell>
          <cell r="F644">
            <v>4030827.6144136889</v>
          </cell>
          <cell r="G644">
            <v>0.19</v>
          </cell>
          <cell r="H644" t="str">
            <v>X</v>
          </cell>
          <cell r="I644" t="str">
            <v>X</v>
          </cell>
          <cell r="J644" t="str">
            <v>X</v>
          </cell>
          <cell r="K644" t="str">
            <v>X</v>
          </cell>
          <cell r="L644" t="str">
            <v>no aplica</v>
          </cell>
          <cell r="M644" t="str">
            <v>no aplica</v>
          </cell>
          <cell r="N644">
            <v>41608</v>
          </cell>
        </row>
        <row r="645">
          <cell r="A645" t="str">
            <v>P25</v>
          </cell>
          <cell r="B645" t="str">
            <v>CERCHA VIGA METALICA</v>
          </cell>
          <cell r="C645" t="str">
            <v>Equipo</v>
          </cell>
          <cell r="D645" t="str">
            <v>dia</v>
          </cell>
          <cell r="E645">
            <v>199</v>
          </cell>
          <cell r="F645">
            <v>166.99143689677157</v>
          </cell>
          <cell r="G645">
            <v>0.19</v>
          </cell>
          <cell r="H645" t="str">
            <v>X</v>
          </cell>
          <cell r="I645" t="str">
            <v>X</v>
          </cell>
          <cell r="J645" t="str">
            <v>X</v>
          </cell>
          <cell r="K645" t="str">
            <v>X</v>
          </cell>
          <cell r="L645" t="str">
            <v>no aplica</v>
          </cell>
          <cell r="M645" t="str">
            <v>no aplica</v>
          </cell>
          <cell r="N645">
            <v>41608</v>
          </cell>
        </row>
        <row r="646">
          <cell r="A646" t="str">
            <v>P26</v>
          </cell>
          <cell r="B646" t="str">
            <v>IGOL IMPRIMANTE 3KG</v>
          </cell>
          <cell r="C646" t="str">
            <v>Insumo</v>
          </cell>
          <cell r="D646" t="str">
            <v>und</v>
          </cell>
          <cell r="E646">
            <v>90324</v>
          </cell>
          <cell r="F646">
            <v>75902.345282664552</v>
          </cell>
          <cell r="G646">
            <v>0.19</v>
          </cell>
          <cell r="H646" t="str">
            <v>X</v>
          </cell>
          <cell r="I646" t="str">
            <v>X</v>
          </cell>
          <cell r="J646" t="str">
            <v>X</v>
          </cell>
          <cell r="K646" t="str">
            <v>X</v>
          </cell>
          <cell r="L646" t="str">
            <v>no aplica</v>
          </cell>
          <cell r="M646" t="str">
            <v>no aplica</v>
          </cell>
          <cell r="N646">
            <v>41608</v>
          </cell>
        </row>
        <row r="647">
          <cell r="A647" t="str">
            <v>P27</v>
          </cell>
          <cell r="B647" t="str">
            <v>MANILA 13 MM ECON</v>
          </cell>
          <cell r="C647" t="str">
            <v>Insumo</v>
          </cell>
          <cell r="D647" t="str">
            <v>m</v>
          </cell>
          <cell r="E647">
            <v>1648</v>
          </cell>
          <cell r="F647">
            <v>1384.8265878975467</v>
          </cell>
          <cell r="G647">
            <v>0.19</v>
          </cell>
          <cell r="H647" t="str">
            <v>X</v>
          </cell>
          <cell r="I647" t="str">
            <v>X</v>
          </cell>
          <cell r="J647" t="str">
            <v>X</v>
          </cell>
          <cell r="K647" t="str">
            <v>X</v>
          </cell>
          <cell r="L647" t="str">
            <v>no aplica</v>
          </cell>
        </row>
        <row r="648">
          <cell r="A648" t="str">
            <v>Q</v>
          </cell>
          <cell r="B648" t="str">
            <v>GEOSINTETICOS</v>
          </cell>
          <cell r="E648">
            <v>0</v>
          </cell>
          <cell r="F648">
            <v>0</v>
          </cell>
          <cell r="N648">
            <v>41608</v>
          </cell>
        </row>
        <row r="649">
          <cell r="A649" t="str">
            <v>Q06</v>
          </cell>
          <cell r="B649" t="str">
            <v>GEODREN PLANAR 0,5 M. PAVCO O SIMILAR</v>
          </cell>
          <cell r="C649" t="str">
            <v>Insumo</v>
          </cell>
          <cell r="D649" t="str">
            <v>m</v>
          </cell>
          <cell r="E649">
            <v>20420</v>
          </cell>
          <cell r="F649">
            <v>17159.732457285481</v>
          </cell>
          <cell r="G649">
            <v>0.19</v>
          </cell>
          <cell r="H649" t="str">
            <v>X</v>
          </cell>
          <cell r="I649" t="str">
            <v>X</v>
          </cell>
          <cell r="J649" t="str">
            <v>X</v>
          </cell>
          <cell r="L649" t="str">
            <v>ficha tecnica geodren planar</v>
          </cell>
          <cell r="M649" t="str">
            <v>VER ARCHIVO ANEXO</v>
          </cell>
          <cell r="N649">
            <v>41608</v>
          </cell>
        </row>
        <row r="650">
          <cell r="A650" t="str">
            <v>Q02</v>
          </cell>
          <cell r="B650" t="str">
            <v>GEODREN PLANAR 1,0 M. PAVCO O SIMILAR</v>
          </cell>
          <cell r="C650" t="str">
            <v>Insumo</v>
          </cell>
          <cell r="D650" t="str">
            <v>m</v>
          </cell>
          <cell r="E650">
            <v>71543</v>
          </cell>
          <cell r="F650">
            <v>60120.515280337131</v>
          </cell>
          <cell r="G650">
            <v>0.19</v>
          </cell>
          <cell r="H650" t="str">
            <v>X</v>
          </cell>
          <cell r="I650" t="str">
            <v>X</v>
          </cell>
          <cell r="J650" t="str">
            <v>X</v>
          </cell>
          <cell r="L650" t="str">
            <v>ficha tecnica geodren planar</v>
          </cell>
          <cell r="M650" t="str">
            <v>VER ARCHIVO ANEXO</v>
          </cell>
          <cell r="N650">
            <v>41608</v>
          </cell>
        </row>
        <row r="651">
          <cell r="A651" t="str">
            <v>Q03</v>
          </cell>
          <cell r="B651" t="str">
            <v>GEODREN VIAL TB 100 MM. 1,0 M. PAVCO O SIMILAR</v>
          </cell>
          <cell r="C651" t="str">
            <v>Insumo</v>
          </cell>
          <cell r="D651" t="str">
            <v>m</v>
          </cell>
          <cell r="E651">
            <v>58801</v>
          </cell>
          <cell r="F651">
            <v>49412.343689419336</v>
          </cell>
          <cell r="G651">
            <v>0.19</v>
          </cell>
          <cell r="H651" t="str">
            <v>X</v>
          </cell>
          <cell r="I651" t="str">
            <v>X</v>
          </cell>
          <cell r="J651" t="str">
            <v>X</v>
          </cell>
          <cell r="L651" t="str">
            <v>ficha tecnica geodren planar</v>
          </cell>
          <cell r="M651" t="str">
            <v>VER ARCHIVO ANEXO</v>
          </cell>
          <cell r="N651">
            <v>41608</v>
          </cell>
        </row>
        <row r="652">
          <cell r="A652" t="str">
            <v>Q05</v>
          </cell>
          <cell r="B652" t="str">
            <v>GEODREN VIAL TB 160 MM. 1,0 M. PAVCO O SIMILAR</v>
          </cell>
          <cell r="C652" t="str">
            <v>Insumo</v>
          </cell>
          <cell r="D652" t="str">
            <v>m</v>
          </cell>
          <cell r="E652">
            <v>93752</v>
          </cell>
          <cell r="F652">
            <v>78782.784585491434</v>
          </cell>
          <cell r="G652">
            <v>0.19</v>
          </cell>
          <cell r="H652" t="str">
            <v>X</v>
          </cell>
          <cell r="I652" t="str">
            <v>X</v>
          </cell>
          <cell r="J652" t="str">
            <v>X</v>
          </cell>
          <cell r="L652" t="str">
            <v>ficha tecnica geodren planar</v>
          </cell>
          <cell r="M652" t="str">
            <v>VER ARCHIVO ANEXO</v>
          </cell>
          <cell r="N652">
            <v>41608</v>
          </cell>
        </row>
        <row r="653">
          <cell r="A653" t="str">
            <v>Q01</v>
          </cell>
          <cell r="B653" t="str">
            <v>GEOTEXTIL NO TEJIDO  1600 PAVCO O SIMILAR</v>
          </cell>
          <cell r="C653" t="str">
            <v>Insumo</v>
          </cell>
          <cell r="D653" t="str">
            <v>m2</v>
          </cell>
          <cell r="E653">
            <v>5813</v>
          </cell>
          <cell r="F653">
            <v>4884.9757888085978</v>
          </cell>
          <cell r="G653">
            <v>0.19</v>
          </cell>
          <cell r="H653" t="str">
            <v>X</v>
          </cell>
          <cell r="I653" t="str">
            <v>X</v>
          </cell>
          <cell r="J653" t="str">
            <v>X</v>
          </cell>
          <cell r="L653" t="str">
            <v>geotextiles</v>
          </cell>
          <cell r="M653" t="str">
            <v>VER ARCHIVO ANEXO</v>
          </cell>
          <cell r="N653">
            <v>41608</v>
          </cell>
        </row>
        <row r="654">
          <cell r="A654" t="str">
            <v>Q01A</v>
          </cell>
          <cell r="B654" t="str">
            <v>GEOTEXTIL NO TEJIDO  2000 PAVCO O SIMILAR</v>
          </cell>
          <cell r="C654" t="str">
            <v>Insumo</v>
          </cell>
          <cell r="D654" t="str">
            <v>m2</v>
          </cell>
          <cell r="E654">
            <v>8240</v>
          </cell>
          <cell r="F654">
            <v>6924.1329394877348</v>
          </cell>
          <cell r="G654">
            <v>0.19</v>
          </cell>
          <cell r="H654" t="str">
            <v>X</v>
          </cell>
          <cell r="I654" t="str">
            <v>X</v>
          </cell>
          <cell r="J654" t="str">
            <v>X</v>
          </cell>
          <cell r="L654" t="str">
            <v>geotextiles</v>
          </cell>
          <cell r="M654" t="str">
            <v>VER ARCHIVO ANEXO</v>
          </cell>
          <cell r="N654">
            <v>41608</v>
          </cell>
        </row>
        <row r="655">
          <cell r="A655" t="str">
            <v>Q04</v>
          </cell>
          <cell r="B655" t="str">
            <v>GEOTEXTIL NO TEJIDO  3000 PAVCO O SIMILAR</v>
          </cell>
          <cell r="C655" t="str">
            <v>Insumo</v>
          </cell>
          <cell r="D655" t="str">
            <v>m2</v>
          </cell>
          <cell r="E655">
            <v>9638</v>
          </cell>
          <cell r="F655">
            <v>8099.5045059657787</v>
          </cell>
          <cell r="G655">
            <v>0.19</v>
          </cell>
          <cell r="H655" t="str">
            <v>X</v>
          </cell>
          <cell r="I655" t="str">
            <v>X</v>
          </cell>
          <cell r="J655" t="str">
            <v>X</v>
          </cell>
          <cell r="L655" t="str">
            <v>geotextiles</v>
          </cell>
          <cell r="M655" t="str">
            <v>VER ARCHIVO ANEXO</v>
          </cell>
          <cell r="N655">
            <v>41608</v>
          </cell>
        </row>
        <row r="656">
          <cell r="A656" t="str">
            <v>Q07</v>
          </cell>
          <cell r="B656" t="str">
            <v>GEOTEXTIL TEJIDO (RESITENCIA ULTIMA 60 KN/M)</v>
          </cell>
          <cell r="C656" t="str">
            <v>Insumo</v>
          </cell>
          <cell r="D656" t="str">
            <v>m2</v>
          </cell>
          <cell r="E656">
            <v>10477</v>
          </cell>
          <cell r="F656">
            <v>8804.0350325586587</v>
          </cell>
          <cell r="G656">
            <v>0.19</v>
          </cell>
          <cell r="H656" t="str">
            <v>X</v>
          </cell>
          <cell r="I656" t="str">
            <v>X</v>
          </cell>
          <cell r="J656" t="str">
            <v>X</v>
          </cell>
          <cell r="L656" t="str">
            <v>geotextiles</v>
          </cell>
          <cell r="M656" t="str">
            <v>VER ARCHIVO ANEXO</v>
          </cell>
          <cell r="N656">
            <v>41608</v>
          </cell>
        </row>
        <row r="657">
          <cell r="A657" t="str">
            <v>Q08</v>
          </cell>
          <cell r="B657" t="str">
            <v>GEOTEXTIL NO TEJIDO  4000 PAVCO O SIMILAR</v>
          </cell>
          <cell r="C657" t="str">
            <v>Insumo</v>
          </cell>
          <cell r="D657" t="str">
            <v>m2</v>
          </cell>
          <cell r="E657">
            <v>20420</v>
          </cell>
          <cell r="F657">
            <v>17159.732457285481</v>
          </cell>
          <cell r="G657">
            <v>0.19</v>
          </cell>
          <cell r="H657" t="str">
            <v>X</v>
          </cell>
          <cell r="I657" t="str">
            <v>X</v>
          </cell>
          <cell r="J657" t="str">
            <v>X</v>
          </cell>
          <cell r="L657" t="str">
            <v>geotextiles</v>
          </cell>
          <cell r="M657" t="str">
            <v>VER ARCHIVO ANEXO</v>
          </cell>
          <cell r="N657">
            <v>41608</v>
          </cell>
        </row>
        <row r="658">
          <cell r="A658" t="str">
            <v>Q09</v>
          </cell>
          <cell r="B658" t="str">
            <v>GEODREN CIRCULAR 1,0 M PAVCO O SIMILAR</v>
          </cell>
          <cell r="C658" t="str">
            <v>Insumo</v>
          </cell>
          <cell r="D658" t="str">
            <v>m2</v>
          </cell>
          <cell r="E658">
            <v>73696</v>
          </cell>
          <cell r="F658">
            <v>61929.2062475735</v>
          </cell>
          <cell r="G658">
            <v>0.19</v>
          </cell>
          <cell r="H658" t="str">
            <v>X</v>
          </cell>
          <cell r="I658" t="str">
            <v>X</v>
          </cell>
          <cell r="J658" t="str">
            <v>X</v>
          </cell>
          <cell r="L658" t="str">
            <v>ficha tecnica geodren circular</v>
          </cell>
          <cell r="M658" t="str">
            <v>VER ARCHIVO ANEXO</v>
          </cell>
          <cell r="N658">
            <v>41608</v>
          </cell>
        </row>
        <row r="659">
          <cell r="A659" t="str">
            <v>R</v>
          </cell>
          <cell r="B659" t="str">
            <v>IMPERMEABILIZANTES Y LAVADOS</v>
          </cell>
          <cell r="E659">
            <v>0</v>
          </cell>
          <cell r="F659">
            <v>0</v>
          </cell>
          <cell r="N659">
            <v>41608</v>
          </cell>
        </row>
        <row r="660">
          <cell r="A660" t="str">
            <v>R02</v>
          </cell>
          <cell r="B660" t="str">
            <v>IMPERMEABILIZACION TIPO MANTO MORTER PLAS AL - 300 E=3 MM O SIMILAR.</v>
          </cell>
          <cell r="C660" t="str">
            <v>Insumo</v>
          </cell>
          <cell r="D660" t="str">
            <v>m2</v>
          </cell>
          <cell r="E660">
            <v>29636</v>
          </cell>
          <cell r="F660">
            <v>24904.375150102507</v>
          </cell>
          <cell r="G660">
            <v>0.19</v>
          </cell>
          <cell r="H660" t="str">
            <v>X</v>
          </cell>
          <cell r="K660" t="str">
            <v>X</v>
          </cell>
          <cell r="L660" t="str">
            <v>no aplica</v>
          </cell>
          <cell r="M660" t="str">
            <v>no aplica</v>
          </cell>
          <cell r="N660">
            <v>41608</v>
          </cell>
        </row>
        <row r="661">
          <cell r="A661" t="str">
            <v>R01</v>
          </cell>
          <cell r="B661" t="str">
            <v>IMPERMEABILIZACION TIPO MANTO MORTER PLAS AL - 80 E=3.5 MM O SIMILAR.</v>
          </cell>
          <cell r="C661" t="str">
            <v>Insumo</v>
          </cell>
          <cell r="D661" t="str">
            <v>m2</v>
          </cell>
          <cell r="E661">
            <v>32240</v>
          </cell>
          <cell r="F661">
            <v>27092.40115898064</v>
          </cell>
          <cell r="G661">
            <v>0.19</v>
          </cell>
          <cell r="H661" t="str">
            <v>X</v>
          </cell>
          <cell r="K661" t="str">
            <v>X</v>
          </cell>
          <cell r="L661" t="str">
            <v>no aplica</v>
          </cell>
          <cell r="M661" t="str">
            <v>no aplica</v>
          </cell>
          <cell r="N661">
            <v>41608</v>
          </cell>
        </row>
        <row r="662">
          <cell r="A662" t="str">
            <v>R03</v>
          </cell>
          <cell r="B662" t="str">
            <v>IMPERMEABILIZACION FIBER GLASS PLAS P-3  CON REFUERZO EN POLIESTER . (REMATES, PINTURA BITUMINOSA)</v>
          </cell>
          <cell r="C662" t="str">
            <v>Insumo</v>
          </cell>
          <cell r="D662" t="str">
            <v>m2</v>
          </cell>
          <cell r="E662">
            <v>53562</v>
          </cell>
          <cell r="F662">
            <v>45010.326173140027</v>
          </cell>
          <cell r="G662">
            <v>0.19</v>
          </cell>
          <cell r="H662" t="str">
            <v>X</v>
          </cell>
          <cell r="K662" t="str">
            <v>X</v>
          </cell>
          <cell r="L662" t="str">
            <v>no aplica</v>
          </cell>
          <cell r="M662" t="str">
            <v>no aplica</v>
          </cell>
          <cell r="N662">
            <v>41608</v>
          </cell>
        </row>
        <row r="663">
          <cell r="A663" t="str">
            <v>R04</v>
          </cell>
          <cell r="B663" t="str">
            <v>LAVADO E IMPERMEABILIZADO CON PRODUCTO HIDROFUGADO</v>
          </cell>
          <cell r="C663" t="str">
            <v>Insumo</v>
          </cell>
          <cell r="D663" t="str">
            <v>m2</v>
          </cell>
          <cell r="E663">
            <v>16105</v>
          </cell>
          <cell r="F663">
            <v>13533.217830228778</v>
          </cell>
          <cell r="G663">
            <v>0.19</v>
          </cell>
          <cell r="H663" t="str">
            <v>X</v>
          </cell>
          <cell r="K663" t="str">
            <v>X</v>
          </cell>
          <cell r="L663" t="str">
            <v>no aplica</v>
          </cell>
          <cell r="M663" t="str">
            <v>no aplica</v>
          </cell>
          <cell r="N663">
            <v>41608</v>
          </cell>
        </row>
        <row r="664">
          <cell r="A664" t="str">
            <v>S</v>
          </cell>
          <cell r="B664" t="str">
            <v>INSTALACIONES HIDROSANITARIAS</v>
          </cell>
          <cell r="E664">
            <v>0</v>
          </cell>
          <cell r="F664">
            <v>0</v>
          </cell>
          <cell r="N664">
            <v>41608</v>
          </cell>
        </row>
        <row r="665">
          <cell r="A665" t="str">
            <v>S108</v>
          </cell>
          <cell r="B665" t="str">
            <v>ABRAZADERA EN ACERO</v>
          </cell>
          <cell r="C665" t="str">
            <v>Insumo</v>
          </cell>
          <cell r="D665" t="str">
            <v>und</v>
          </cell>
          <cell r="E665">
            <v>2707</v>
          </cell>
          <cell r="F665">
            <v>2274.5776706217212</v>
          </cell>
          <cell r="G665">
            <v>0.19</v>
          </cell>
          <cell r="H665" t="str">
            <v>X</v>
          </cell>
          <cell r="I665" t="str">
            <v>X</v>
          </cell>
          <cell r="K665" t="str">
            <v>X</v>
          </cell>
          <cell r="L665" t="str">
            <v>accesorios union mecanica</v>
          </cell>
          <cell r="M665" t="str">
            <v>VER ARCHIVO ANEXO</v>
          </cell>
          <cell r="N665">
            <v>41608</v>
          </cell>
        </row>
        <row r="666">
          <cell r="A666" t="str">
            <v>S122</v>
          </cell>
          <cell r="B666" t="str">
            <v>ABRAZADERA PLASTICA 5/8</v>
          </cell>
          <cell r="C666" t="str">
            <v>Insumo</v>
          </cell>
          <cell r="D666" t="str">
            <v>und</v>
          </cell>
          <cell r="E666">
            <v>6516</v>
          </cell>
          <cell r="F666">
            <v>5475.2581218999267</v>
          </cell>
          <cell r="G666">
            <v>0.19</v>
          </cell>
          <cell r="H666" t="str">
            <v>X</v>
          </cell>
          <cell r="I666" t="str">
            <v>X</v>
          </cell>
          <cell r="K666" t="str">
            <v>X</v>
          </cell>
          <cell r="L666" t="str">
            <v>accesorios union mecanica</v>
          </cell>
          <cell r="M666" t="str">
            <v>VER ARCHIVO ANEXO</v>
          </cell>
          <cell r="N666">
            <v>41608</v>
          </cell>
        </row>
        <row r="667">
          <cell r="A667" t="str">
            <v>S169</v>
          </cell>
          <cell r="B667" t="str">
            <v>ACCESORIOS CPVC  1/2" ( CODO , UNIÓN Y TAPÓN )</v>
          </cell>
          <cell r="C667" t="str">
            <v>Insumo</v>
          </cell>
          <cell r="D667" t="str">
            <v>und</v>
          </cell>
          <cell r="E667">
            <v>4171</v>
          </cell>
          <cell r="F667">
            <v>3505.3423006156654</v>
          </cell>
          <cell r="G667">
            <v>0.19</v>
          </cell>
          <cell r="H667" t="str">
            <v>X</v>
          </cell>
          <cell r="I667" t="str">
            <v>X</v>
          </cell>
          <cell r="K667" t="str">
            <v>X</v>
          </cell>
          <cell r="L667" t="str">
            <v>accesorios union mecanica</v>
          </cell>
          <cell r="M667" t="str">
            <v>VER ARCHIVO ANEXO</v>
          </cell>
          <cell r="N667">
            <v>41608</v>
          </cell>
        </row>
        <row r="668">
          <cell r="A668" t="str">
            <v>S170</v>
          </cell>
          <cell r="B668" t="str">
            <v>ACCESORIOS CPVC  3/4" ( CODO , UNIÓN Y TAPÓN )</v>
          </cell>
          <cell r="C668" t="str">
            <v>Insumo</v>
          </cell>
          <cell r="D668" t="str">
            <v>und</v>
          </cell>
          <cell r="E668">
            <v>5974</v>
          </cell>
          <cell r="F668">
            <v>5019.9963811286079</v>
          </cell>
          <cell r="G668">
            <v>0.19</v>
          </cell>
          <cell r="H668" t="str">
            <v>X</v>
          </cell>
          <cell r="I668" t="str">
            <v>X</v>
          </cell>
          <cell r="K668" t="str">
            <v>X</v>
          </cell>
          <cell r="L668" t="str">
            <v>accesorios union mecanica</v>
          </cell>
          <cell r="M668" t="str">
            <v>VER ARCHIVO ANEXO</v>
          </cell>
          <cell r="N668">
            <v>41608</v>
          </cell>
        </row>
        <row r="669">
          <cell r="A669" t="str">
            <v>S90</v>
          </cell>
          <cell r="B669" t="str">
            <v>ACCESORIOS PVC-P  1 1/2"  ( CODO , UNIÓN Y TAPÓN )</v>
          </cell>
          <cell r="C669" t="str">
            <v>Insumo</v>
          </cell>
          <cell r="D669" t="str">
            <v>und</v>
          </cell>
          <cell r="E669">
            <v>16863</v>
          </cell>
          <cell r="F669">
            <v>14170.238060661652</v>
          </cell>
          <cell r="G669">
            <v>0.19</v>
          </cell>
          <cell r="H669" t="str">
            <v>X</v>
          </cell>
          <cell r="I669" t="str">
            <v>X</v>
          </cell>
          <cell r="K669" t="str">
            <v>X</v>
          </cell>
          <cell r="L669" t="str">
            <v>accesorios union mecanica</v>
          </cell>
          <cell r="M669" t="str">
            <v>VER ARCHIVO ANEXO</v>
          </cell>
          <cell r="N669">
            <v>41608</v>
          </cell>
        </row>
        <row r="670">
          <cell r="A670" t="str">
            <v>S163</v>
          </cell>
          <cell r="B670" t="str">
            <v>ACCESORIOS PVC-P  1 1/4" ( CODO , UNIÓN Y TAPÓN )</v>
          </cell>
          <cell r="C670" t="str">
            <v>Insumo</v>
          </cell>
          <cell r="D670" t="str">
            <v>und</v>
          </cell>
          <cell r="E670">
            <v>10778</v>
          </cell>
          <cell r="F670">
            <v>9056.7658848499577</v>
          </cell>
          <cell r="G670">
            <v>0.19</v>
          </cell>
          <cell r="H670" t="str">
            <v>X</v>
          </cell>
          <cell r="I670" t="str">
            <v>X</v>
          </cell>
          <cell r="K670" t="str">
            <v>X</v>
          </cell>
          <cell r="L670" t="str">
            <v>accesorios union mecanica</v>
          </cell>
          <cell r="M670" t="str">
            <v>VER ARCHIVO ANEXO</v>
          </cell>
          <cell r="N670">
            <v>41608</v>
          </cell>
        </row>
        <row r="671">
          <cell r="A671" t="str">
            <v>S91</v>
          </cell>
          <cell r="B671" t="str">
            <v>ACCESORIOS PVC-P  1" ( CODO, UNIÓN Y TAPÓN )</v>
          </cell>
          <cell r="C671" t="str">
            <v>Insumo</v>
          </cell>
          <cell r="D671" t="str">
            <v>und</v>
          </cell>
          <cell r="E671">
            <v>5284</v>
          </cell>
          <cell r="F671">
            <v>4440.1002474465104</v>
          </cell>
          <cell r="G671">
            <v>0.19</v>
          </cell>
          <cell r="H671" t="str">
            <v>X</v>
          </cell>
          <cell r="I671" t="str">
            <v>X</v>
          </cell>
          <cell r="K671" t="str">
            <v>X</v>
          </cell>
          <cell r="L671" t="str">
            <v>accesorios union mecanica</v>
          </cell>
          <cell r="M671" t="str">
            <v>VER ARCHIVO ANEXO</v>
          </cell>
          <cell r="N671">
            <v>41608</v>
          </cell>
        </row>
        <row r="672">
          <cell r="A672" t="str">
            <v>S89</v>
          </cell>
          <cell r="B672" t="str">
            <v>ACCESORIOS PVC-P  1/2" ( CODO , UNIÓN Y TAPÓN )</v>
          </cell>
          <cell r="C672" t="str">
            <v>Insumo</v>
          </cell>
          <cell r="D672" t="str">
            <v>und</v>
          </cell>
          <cell r="E672">
            <v>1734</v>
          </cell>
          <cell r="F672">
            <v>1457.5299837621685</v>
          </cell>
          <cell r="G672">
            <v>0.19</v>
          </cell>
          <cell r="H672" t="str">
            <v>X</v>
          </cell>
          <cell r="I672" t="str">
            <v>X</v>
          </cell>
          <cell r="K672" t="str">
            <v>X</v>
          </cell>
          <cell r="L672" t="str">
            <v>accesorios union mecanica</v>
          </cell>
          <cell r="M672" t="str">
            <v>VER ARCHIVO ANEXO</v>
          </cell>
          <cell r="N672">
            <v>41608</v>
          </cell>
        </row>
        <row r="673">
          <cell r="A673" t="str">
            <v>S235</v>
          </cell>
          <cell r="B673" t="str">
            <v>ACCESORIOS PVC-P  2 1/2" ( CODO , UNIÓN Y TAPÓN )</v>
          </cell>
          <cell r="C673" t="str">
            <v>Insumo</v>
          </cell>
          <cell r="D673" t="str">
            <v>und</v>
          </cell>
          <cell r="E673">
            <v>80735</v>
          </cell>
          <cell r="F673">
            <v>67844.385574335698</v>
          </cell>
          <cell r="G673">
            <v>0.19</v>
          </cell>
          <cell r="H673" t="str">
            <v>X</v>
          </cell>
          <cell r="I673" t="str">
            <v>X</v>
          </cell>
          <cell r="K673" t="str">
            <v>X</v>
          </cell>
          <cell r="L673" t="str">
            <v>accesorios union mecanica</v>
          </cell>
          <cell r="M673" t="str">
            <v>VER ARCHIVO ANEXO</v>
          </cell>
          <cell r="N673">
            <v>41608</v>
          </cell>
        </row>
        <row r="674">
          <cell r="A674" t="str">
            <v>S92</v>
          </cell>
          <cell r="B674" t="str">
            <v>ACCESORIOS PVC-P  2" ( CODO , UNIÓN Y TAPÓN )</v>
          </cell>
          <cell r="C674" t="str">
            <v>Insumo</v>
          </cell>
          <cell r="D674" t="str">
            <v>und</v>
          </cell>
          <cell r="E674">
            <v>27411</v>
          </cell>
          <cell r="F674">
            <v>23034.859256440821</v>
          </cell>
          <cell r="G674">
            <v>0.19</v>
          </cell>
          <cell r="H674" t="str">
            <v>X</v>
          </cell>
          <cell r="I674" t="str">
            <v>X</v>
          </cell>
          <cell r="K674" t="str">
            <v>X</v>
          </cell>
          <cell r="L674" t="str">
            <v>accesorios union mecanica</v>
          </cell>
          <cell r="M674" t="str">
            <v>VER ARCHIVO ANEXO</v>
          </cell>
          <cell r="N674">
            <v>41608</v>
          </cell>
        </row>
        <row r="675">
          <cell r="A675" t="str">
            <v>S177</v>
          </cell>
          <cell r="B675" t="str">
            <v>ACCESORIOS PVC-P  3" ( CODO , UNIÓN Y TAPÓN )</v>
          </cell>
          <cell r="C675" t="str">
            <v>Insumo</v>
          </cell>
          <cell r="D675" t="str">
            <v>und</v>
          </cell>
          <cell r="E675">
            <v>109191</v>
          </cell>
          <cell r="F675">
            <v>91756.878680856607</v>
          </cell>
          <cell r="G675">
            <v>0.19</v>
          </cell>
          <cell r="H675" t="str">
            <v>X</v>
          </cell>
          <cell r="I675" t="str">
            <v>X</v>
          </cell>
          <cell r="K675" t="str">
            <v>X</v>
          </cell>
          <cell r="L675" t="str">
            <v>accesorios union mecanica</v>
          </cell>
          <cell r="M675" t="str">
            <v>VER ARCHIVO ANEXO</v>
          </cell>
          <cell r="N675">
            <v>41608</v>
          </cell>
        </row>
        <row r="676">
          <cell r="A676" t="str">
            <v>S93</v>
          </cell>
          <cell r="B676" t="str">
            <v>ACCESORIOS PVC-P  3/4" ( CODO , UNIÓN Y TAPÓN )</v>
          </cell>
          <cell r="C676" t="str">
            <v>Insumo</v>
          </cell>
          <cell r="D676" t="str">
            <v>und</v>
          </cell>
          <cell r="E676">
            <v>2958</v>
          </cell>
          <cell r="F676">
            <v>2485.7637252760969</v>
          </cell>
          <cell r="G676">
            <v>0.19</v>
          </cell>
          <cell r="H676" t="str">
            <v>X</v>
          </cell>
          <cell r="I676" t="str">
            <v>X</v>
          </cell>
          <cell r="K676" t="str">
            <v>X</v>
          </cell>
          <cell r="L676" t="str">
            <v>accesorios union mecanica</v>
          </cell>
          <cell r="M676" t="str">
            <v>VER ARCHIVO ANEXO</v>
          </cell>
          <cell r="N676">
            <v>41608</v>
          </cell>
        </row>
        <row r="677">
          <cell r="A677" t="str">
            <v>S178</v>
          </cell>
          <cell r="B677" t="str">
            <v>ACCESORIOS PVC-P  4" ( CODO , UNIÓN Y TAPÓN )</v>
          </cell>
          <cell r="C677" t="str">
            <v>Insumo</v>
          </cell>
          <cell r="D677" t="str">
            <v>und</v>
          </cell>
          <cell r="E677">
            <v>226809</v>
          </cell>
          <cell r="F677">
            <v>190595.41432557424</v>
          </cell>
          <cell r="G677">
            <v>0.19</v>
          </cell>
          <cell r="H677" t="str">
            <v>X</v>
          </cell>
          <cell r="I677" t="str">
            <v>X</v>
          </cell>
          <cell r="K677" t="str">
            <v>X</v>
          </cell>
          <cell r="L677" t="str">
            <v>accesorios union mecanica</v>
          </cell>
          <cell r="M677" t="str">
            <v>VER ARCHIVO ANEXO</v>
          </cell>
          <cell r="N677">
            <v>41608</v>
          </cell>
        </row>
        <row r="678">
          <cell r="A678" t="str">
            <v>S01</v>
          </cell>
          <cell r="B678" t="str">
            <v>ACONDICIONADOR NOVAFORT  TARRO 500 GRS. O SIMILAR.</v>
          </cell>
          <cell r="C678" t="str">
            <v>Insumo</v>
          </cell>
          <cell r="D678" t="str">
            <v>und</v>
          </cell>
          <cell r="E678">
            <v>147359</v>
          </cell>
          <cell r="F678">
            <v>123831.19348979866</v>
          </cell>
          <cell r="G678">
            <v>0.19</v>
          </cell>
          <cell r="H678" t="str">
            <v>X</v>
          </cell>
          <cell r="I678" t="str">
            <v>X</v>
          </cell>
          <cell r="K678" t="str">
            <v>X</v>
          </cell>
          <cell r="L678" t="str">
            <v>Tuberia novafort y novaloc</v>
          </cell>
          <cell r="M678" t="str">
            <v>VER ARCHIVO ANEXO</v>
          </cell>
          <cell r="N678">
            <v>41608</v>
          </cell>
        </row>
        <row r="679">
          <cell r="A679" t="str">
            <v>S01A</v>
          </cell>
          <cell r="B679" t="str">
            <v>ADHESIVO NOVAFORT 300 ML</v>
          </cell>
          <cell r="C679" t="str">
            <v>Insumo</v>
          </cell>
          <cell r="D679" t="str">
            <v>und</v>
          </cell>
          <cell r="E679">
            <v>73853</v>
          </cell>
          <cell r="F679">
            <v>62061.003536628567</v>
          </cell>
          <cell r="G679">
            <v>0.19</v>
          </cell>
          <cell r="H679" t="str">
            <v>X</v>
          </cell>
          <cell r="I679" t="str">
            <v>X</v>
          </cell>
          <cell r="K679" t="str">
            <v>X</v>
          </cell>
          <cell r="L679" t="str">
            <v>Tuberia novafort y novaloc</v>
          </cell>
          <cell r="M679" t="str">
            <v>VER ARCHIVO ANEXO</v>
          </cell>
          <cell r="N679">
            <v>41608</v>
          </cell>
        </row>
        <row r="680">
          <cell r="A680" t="str">
            <v>S02</v>
          </cell>
          <cell r="B680" t="str">
            <v>ACOPLE 1/2"  PARA LAVAMANOS EN ACERO DE 40 CM.</v>
          </cell>
          <cell r="C680" t="str">
            <v>Insumo</v>
          </cell>
          <cell r="D680" t="str">
            <v>und</v>
          </cell>
          <cell r="E680">
            <v>4971</v>
          </cell>
          <cell r="F680">
            <v>4176.9831957459764</v>
          </cell>
          <cell r="G680">
            <v>0.19</v>
          </cell>
          <cell r="H680" t="str">
            <v>X</v>
          </cell>
          <cell r="I680" t="str">
            <v>X</v>
          </cell>
          <cell r="K680" t="str">
            <v>X</v>
          </cell>
          <cell r="L680" t="str">
            <v>accesorios union mecanica</v>
          </cell>
          <cell r="M680" t="str">
            <v>VER ARCHIVO ANEXO</v>
          </cell>
          <cell r="N680">
            <v>41608</v>
          </cell>
        </row>
        <row r="681">
          <cell r="A681" t="str">
            <v>S130</v>
          </cell>
          <cell r="B681" t="str">
            <v>ACOPLE 3" A PVC</v>
          </cell>
          <cell r="C681" t="str">
            <v>Insumo</v>
          </cell>
          <cell r="D681" t="str">
            <v>und</v>
          </cell>
          <cell r="E681">
            <v>140452</v>
          </cell>
          <cell r="F681">
            <v>118027.03905327307</v>
          </cell>
          <cell r="G681">
            <v>0.19</v>
          </cell>
          <cell r="H681" t="str">
            <v>X</v>
          </cell>
          <cell r="I681" t="str">
            <v>X</v>
          </cell>
          <cell r="K681" t="str">
            <v>X</v>
          </cell>
          <cell r="L681" t="str">
            <v>accesorios union mecanica</v>
          </cell>
          <cell r="M681" t="str">
            <v>VER ARCHIVO ANEXO</v>
          </cell>
          <cell r="N681">
            <v>41608</v>
          </cell>
        </row>
        <row r="682">
          <cell r="A682" t="str">
            <v>S133</v>
          </cell>
          <cell r="B682" t="str">
            <v>ACOPLE 6" A PVC</v>
          </cell>
          <cell r="C682" t="str">
            <v>Insumo</v>
          </cell>
          <cell r="D682" t="str">
            <v>und</v>
          </cell>
          <cell r="E682">
            <v>270370</v>
          </cell>
          <cell r="F682">
            <v>227201.57414341104</v>
          </cell>
          <cell r="G682">
            <v>0.19</v>
          </cell>
          <cell r="H682" t="str">
            <v>X</v>
          </cell>
          <cell r="I682" t="str">
            <v>X</v>
          </cell>
          <cell r="K682" t="str">
            <v>X</v>
          </cell>
          <cell r="L682" t="str">
            <v>accesorios union mecanica</v>
          </cell>
          <cell r="M682" t="str">
            <v>VER ARCHIVO ANEXO</v>
          </cell>
          <cell r="N682">
            <v>41608</v>
          </cell>
        </row>
        <row r="683">
          <cell r="A683" t="str">
            <v>S98</v>
          </cell>
          <cell r="B683" t="str">
            <v>ADAPTADOR DE LIMPIEZA PVC  - 3"</v>
          </cell>
          <cell r="C683" t="str">
            <v>Insumo</v>
          </cell>
          <cell r="D683" t="str">
            <v>und</v>
          </cell>
          <cell r="E683">
            <v>16760</v>
          </cell>
          <cell r="F683">
            <v>14083.686398918055</v>
          </cell>
          <cell r="G683">
            <v>0.19</v>
          </cell>
          <cell r="H683" t="str">
            <v>X</v>
          </cell>
          <cell r="I683" t="str">
            <v>X</v>
          </cell>
          <cell r="K683" t="str">
            <v>X</v>
          </cell>
          <cell r="L683" t="str">
            <v>Tuberia novafort y novaloc</v>
          </cell>
          <cell r="M683" t="str">
            <v>VER ARCHIVO ANEXO</v>
          </cell>
          <cell r="N683">
            <v>41608</v>
          </cell>
        </row>
        <row r="684">
          <cell r="A684" t="str">
            <v>S99</v>
          </cell>
          <cell r="B684" t="str">
            <v>ADAPTADOR DE LIMPIEZA PVC  - 4"</v>
          </cell>
          <cell r="C684" t="str">
            <v>Insumo</v>
          </cell>
          <cell r="D684" t="str">
            <v>und</v>
          </cell>
          <cell r="E684">
            <v>24684</v>
          </cell>
          <cell r="F684">
            <v>20742.971253470387</v>
          </cell>
          <cell r="G684">
            <v>0.19</v>
          </cell>
          <cell r="H684" t="str">
            <v>X</v>
          </cell>
          <cell r="I684" t="str">
            <v>X</v>
          </cell>
          <cell r="K684" t="str">
            <v>X</v>
          </cell>
          <cell r="L684" t="str">
            <v>tubosistemas pavco</v>
          </cell>
          <cell r="M684" t="str">
            <v>VER ARCHIVO ANEXO</v>
          </cell>
          <cell r="N684">
            <v>41608</v>
          </cell>
        </row>
        <row r="685">
          <cell r="A685" t="str">
            <v>S136</v>
          </cell>
          <cell r="B685" t="str">
            <v>ADAPTADOR DE LIMPIEZA PVC  - 6"</v>
          </cell>
          <cell r="C685" t="str">
            <v>Insumo</v>
          </cell>
          <cell r="D685" t="str">
            <v>und</v>
          </cell>
          <cell r="E685">
            <v>70691</v>
          </cell>
          <cell r="F685">
            <v>59403.867521100146</v>
          </cell>
          <cell r="G685">
            <v>0.19</v>
          </cell>
          <cell r="H685" t="str">
            <v>X</v>
          </cell>
          <cell r="I685" t="str">
            <v>X</v>
          </cell>
          <cell r="K685" t="str">
            <v>X</v>
          </cell>
          <cell r="L685" t="str">
            <v>tubosistemas pavco</v>
          </cell>
          <cell r="M685" t="str">
            <v>VER ARCHIVO ANEXO</v>
          </cell>
          <cell r="N685">
            <v>41608</v>
          </cell>
        </row>
        <row r="686">
          <cell r="A686" t="str">
            <v>S117</v>
          </cell>
          <cell r="B686" t="str">
            <v>ADAPTADOR MACHO PRESION PVC - 1 1/2"</v>
          </cell>
          <cell r="C686" t="str">
            <v>Insumo</v>
          </cell>
          <cell r="D686" t="str">
            <v>und</v>
          </cell>
          <cell r="E686">
            <v>5486</v>
          </cell>
          <cell r="F686">
            <v>4609.8528596596234</v>
          </cell>
          <cell r="G686">
            <v>0.19</v>
          </cell>
          <cell r="H686" t="str">
            <v>X</v>
          </cell>
          <cell r="I686" t="str">
            <v>X</v>
          </cell>
          <cell r="K686" t="str">
            <v>X</v>
          </cell>
          <cell r="L686" t="str">
            <v>tubosistemas pavco</v>
          </cell>
          <cell r="M686" t="str">
            <v>VER ARCHIVO ANEXO</v>
          </cell>
          <cell r="N686">
            <v>41608</v>
          </cell>
        </row>
        <row r="687">
          <cell r="A687" t="str">
            <v>S116</v>
          </cell>
          <cell r="B687" t="str">
            <v>ADAPTADOR MACHO PRESION PVC - 1 1/4"</v>
          </cell>
          <cell r="C687" t="str">
            <v>Insumo</v>
          </cell>
          <cell r="D687" t="str">
            <v>und</v>
          </cell>
          <cell r="E687">
            <v>4682</v>
          </cell>
          <cell r="F687">
            <v>3934.1798047770626</v>
          </cell>
          <cell r="G687">
            <v>0.19</v>
          </cell>
          <cell r="H687" t="str">
            <v>X</v>
          </cell>
          <cell r="I687" t="str">
            <v>X</v>
          </cell>
          <cell r="K687" t="str">
            <v>X</v>
          </cell>
          <cell r="L687" t="str">
            <v>tubosistemas pavco</v>
          </cell>
          <cell r="M687" t="str">
            <v>VER ARCHIVO ANEXO</v>
          </cell>
          <cell r="N687">
            <v>41608</v>
          </cell>
        </row>
        <row r="688">
          <cell r="A688" t="str">
            <v>S04</v>
          </cell>
          <cell r="B688" t="str">
            <v>ADAPTADOR MACHO PRESION PVC - 1"</v>
          </cell>
          <cell r="C688" t="str">
            <v>Insumo</v>
          </cell>
          <cell r="D688" t="str">
            <v>und</v>
          </cell>
          <cell r="E688">
            <v>2225</v>
          </cell>
          <cell r="F688">
            <v>1869.557965770701</v>
          </cell>
          <cell r="G688">
            <v>0.19</v>
          </cell>
          <cell r="H688" t="str">
            <v>X</v>
          </cell>
          <cell r="I688" t="str">
            <v>X</v>
          </cell>
          <cell r="K688" t="str">
            <v>X</v>
          </cell>
          <cell r="L688" t="str">
            <v>tubosistemas pavco</v>
          </cell>
          <cell r="M688" t="str">
            <v>VER ARCHIVO ANEXO</v>
          </cell>
          <cell r="N688">
            <v>41608</v>
          </cell>
        </row>
        <row r="689">
          <cell r="A689" t="str">
            <v>S115</v>
          </cell>
          <cell r="B689" t="str">
            <v>ADAPTADOR MACHO PRESION PVC - 1/2</v>
          </cell>
          <cell r="C689" t="str">
            <v>Insumo</v>
          </cell>
          <cell r="D689" t="str">
            <v>und</v>
          </cell>
          <cell r="E689">
            <v>587</v>
          </cell>
          <cell r="F689">
            <v>493.53510095769599</v>
          </cell>
          <cell r="G689">
            <v>0.19</v>
          </cell>
          <cell r="H689" t="str">
            <v>X</v>
          </cell>
          <cell r="I689" t="str">
            <v>X</v>
          </cell>
          <cell r="K689" t="str">
            <v>X</v>
          </cell>
          <cell r="L689" t="str">
            <v>tubosistemas pavco</v>
          </cell>
          <cell r="M689" t="str">
            <v>VER ARCHIVO ANEXO</v>
          </cell>
          <cell r="N689">
            <v>41608</v>
          </cell>
        </row>
        <row r="690">
          <cell r="A690" t="str">
            <v>S03</v>
          </cell>
          <cell r="B690" t="str">
            <v>ADAPTADOR MACHO PRESION PVC - 2 1/2"</v>
          </cell>
          <cell r="C690" t="str">
            <v>Insumo</v>
          </cell>
          <cell r="D690" t="str">
            <v>und</v>
          </cell>
          <cell r="E690">
            <v>20377</v>
          </cell>
          <cell r="F690">
            <v>17123.317836084636</v>
          </cell>
          <cell r="G690">
            <v>0.19</v>
          </cell>
          <cell r="H690" t="str">
            <v>X</v>
          </cell>
          <cell r="I690" t="str">
            <v>X</v>
          </cell>
          <cell r="K690" t="str">
            <v>X</v>
          </cell>
          <cell r="L690" t="str">
            <v>tubosistemas pavco</v>
          </cell>
          <cell r="M690" t="str">
            <v>VER ARCHIVO ANEXO</v>
          </cell>
          <cell r="N690">
            <v>41608</v>
          </cell>
        </row>
        <row r="691">
          <cell r="A691" t="str">
            <v>S05</v>
          </cell>
          <cell r="B691" t="str">
            <v>ADAPTADOR MACHO PRESION PVC - 2"1</v>
          </cell>
          <cell r="C691" t="str">
            <v>Insumo</v>
          </cell>
          <cell r="D691" t="str">
            <v>und</v>
          </cell>
          <cell r="E691">
            <v>7838</v>
          </cell>
          <cell r="F691">
            <v>6586.343430637824</v>
          </cell>
          <cell r="G691">
            <v>0.19</v>
          </cell>
          <cell r="H691" t="str">
            <v>X</v>
          </cell>
          <cell r="I691" t="str">
            <v>X</v>
          </cell>
          <cell r="K691" t="str">
            <v>X</v>
          </cell>
          <cell r="L691" t="str">
            <v>tubosistemas pavco</v>
          </cell>
          <cell r="M691" t="str">
            <v>VER ARCHIVO ANEXO</v>
          </cell>
          <cell r="N691">
            <v>41608</v>
          </cell>
        </row>
        <row r="692">
          <cell r="A692" t="str">
            <v>S145</v>
          </cell>
          <cell r="B692" t="str">
            <v>ADAPTADOR MACHO PRESION PVC - 3"</v>
          </cell>
          <cell r="C692" t="str">
            <v>Insumo</v>
          </cell>
          <cell r="D692" t="str">
            <v>und</v>
          </cell>
          <cell r="E692">
            <v>30807</v>
          </cell>
          <cell r="F692">
            <v>25888.266212378574</v>
          </cell>
          <cell r="G692">
            <v>0.19</v>
          </cell>
          <cell r="H692" t="str">
            <v>X</v>
          </cell>
          <cell r="I692" t="str">
            <v>X</v>
          </cell>
          <cell r="K692" t="str">
            <v>X</v>
          </cell>
          <cell r="L692" t="str">
            <v>tubosistemas pavco</v>
          </cell>
          <cell r="M692" t="str">
            <v>VER ARCHIVO ANEXO</v>
          </cell>
          <cell r="N692">
            <v>41608</v>
          </cell>
        </row>
        <row r="693">
          <cell r="A693" t="str">
            <v>S06</v>
          </cell>
          <cell r="B693" t="str">
            <v>ADAPTADOR MACHO PRESION PVC - 3/4"</v>
          </cell>
          <cell r="C693" t="str">
            <v>Insumo</v>
          </cell>
          <cell r="D693" t="str">
            <v>und</v>
          </cell>
          <cell r="E693">
            <v>1066</v>
          </cell>
          <cell r="F693">
            <v>895.41368316610567</v>
          </cell>
          <cell r="G693">
            <v>0.19</v>
          </cell>
          <cell r="H693" t="str">
            <v>X</v>
          </cell>
          <cell r="I693" t="str">
            <v>X</v>
          </cell>
          <cell r="K693" t="str">
            <v>X</v>
          </cell>
          <cell r="L693" t="str">
            <v>tubosistemas pavco</v>
          </cell>
          <cell r="M693" t="str">
            <v>VER ARCHIVO ANEXO</v>
          </cell>
          <cell r="N693">
            <v>41608</v>
          </cell>
        </row>
        <row r="694">
          <cell r="A694" t="str">
            <v>S146</v>
          </cell>
          <cell r="B694" t="str">
            <v>ADAPTADOR MACHO PRESION PVC - 4"</v>
          </cell>
          <cell r="C694" t="str">
            <v>Insumo</v>
          </cell>
          <cell r="D694" t="str">
            <v>und</v>
          </cell>
          <cell r="E694">
            <v>56670</v>
          </cell>
          <cell r="F694">
            <v>47621.436908122829</v>
          </cell>
          <cell r="G694">
            <v>0.19</v>
          </cell>
          <cell r="H694" t="str">
            <v>X</v>
          </cell>
          <cell r="I694" t="str">
            <v>X</v>
          </cell>
          <cell r="K694" t="str">
            <v>X</v>
          </cell>
          <cell r="L694" t="str">
            <v>tubosistemas pavco</v>
          </cell>
          <cell r="M694" t="str">
            <v>VER ARCHIVO ANEXO</v>
          </cell>
          <cell r="N694">
            <v>41608</v>
          </cell>
        </row>
        <row r="695">
          <cell r="A695" t="str">
            <v>S147</v>
          </cell>
          <cell r="B695" t="str">
            <v xml:space="preserve">ADAPTADOR HEMBRA </v>
          </cell>
          <cell r="C695" t="str">
            <v>Insumo</v>
          </cell>
          <cell r="D695" t="str">
            <v>und</v>
          </cell>
          <cell r="E695">
            <v>26344</v>
          </cell>
          <cell r="F695">
            <v>22138.18404077716</v>
          </cell>
          <cell r="G695">
            <v>0.19</v>
          </cell>
          <cell r="H695" t="str">
            <v>X</v>
          </cell>
          <cell r="I695" t="str">
            <v>X</v>
          </cell>
          <cell r="K695" t="str">
            <v>X</v>
          </cell>
          <cell r="L695" t="str">
            <v>tubosistemas pavco</v>
          </cell>
          <cell r="M695" t="str">
            <v>VER ARCHIVO ANEXO</v>
          </cell>
          <cell r="N695">
            <v>41608</v>
          </cell>
        </row>
        <row r="696">
          <cell r="A696" t="str">
            <v>S10</v>
          </cell>
          <cell r="B696" t="str">
            <v xml:space="preserve">ADHESIVO NOVAFORT 500 GRS. </v>
          </cell>
          <cell r="C696" t="str">
            <v>Insumo</v>
          </cell>
          <cell r="D696" t="str">
            <v>und</v>
          </cell>
          <cell r="E696">
            <v>73869</v>
          </cell>
          <cell r="F696">
            <v>62074.851802507546</v>
          </cell>
          <cell r="G696">
            <v>0.19</v>
          </cell>
          <cell r="H696" t="str">
            <v>X</v>
          </cell>
          <cell r="I696" t="str">
            <v>X</v>
          </cell>
          <cell r="K696" t="str">
            <v>X</v>
          </cell>
          <cell r="L696" t="str">
            <v>Tuberia novafort y novaloc</v>
          </cell>
          <cell r="M696" t="str">
            <v>VER ARCHIVO ANEXO</v>
          </cell>
          <cell r="N696">
            <v>41608</v>
          </cell>
        </row>
        <row r="697">
          <cell r="A697" t="str">
            <v>S196</v>
          </cell>
          <cell r="B697" t="str">
            <v>BRIDAS LOCAS 10"</v>
          </cell>
          <cell r="C697" t="str">
            <v>Insumo</v>
          </cell>
          <cell r="D697" t="str">
            <v>und</v>
          </cell>
          <cell r="E697">
            <v>268872</v>
          </cell>
          <cell r="F697">
            <v>225943.11298165913</v>
          </cell>
          <cell r="G697">
            <v>0.19</v>
          </cell>
          <cell r="H697" t="str">
            <v>X</v>
          </cell>
          <cell r="I697" t="str">
            <v>X</v>
          </cell>
          <cell r="K697" t="str">
            <v>X</v>
          </cell>
          <cell r="L697" t="str">
            <v>accesorios bridados</v>
          </cell>
          <cell r="M697" t="str">
            <v>VER ARCHIVO ANEXO</v>
          </cell>
          <cell r="N697">
            <v>41608</v>
          </cell>
        </row>
        <row r="698">
          <cell r="A698" t="str">
            <v>S113</v>
          </cell>
          <cell r="B698" t="str">
            <v>CAJA MEDIDOR DE AGUA 60 X 60 X 14 A TODO COSTO CON TAPA HG</v>
          </cell>
          <cell r="C698" t="str">
            <v>Insumo</v>
          </cell>
          <cell r="D698" t="str">
            <v>und</v>
          </cell>
          <cell r="E698">
            <v>118359</v>
          </cell>
          <cell r="F698">
            <v>99461.181604731712</v>
          </cell>
          <cell r="G698">
            <v>0.19</v>
          </cell>
          <cell r="H698" t="str">
            <v>X</v>
          </cell>
          <cell r="I698" t="str">
            <v>X</v>
          </cell>
          <cell r="K698" t="str">
            <v>X</v>
          </cell>
          <cell r="L698" t="str">
            <v>Anexo especificaciones tecnicas aguas</v>
          </cell>
          <cell r="M698" t="str">
            <v>VER ARCHIVO ANEXO</v>
          </cell>
          <cell r="N698">
            <v>41608</v>
          </cell>
        </row>
        <row r="699">
          <cell r="A699" t="str">
            <v>S11</v>
          </cell>
          <cell r="B699" t="str">
            <v>CAJA MEDIDOR DE AGUA 80 X 80 X 14 A TODO COSTO CON TAPA HG</v>
          </cell>
          <cell r="C699" t="str">
            <v>Insumo</v>
          </cell>
          <cell r="D699" t="str">
            <v>und</v>
          </cell>
          <cell r="E699">
            <v>197020</v>
          </cell>
          <cell r="F699">
            <v>165562.94271609123</v>
          </cell>
          <cell r="G699">
            <v>0.19</v>
          </cell>
          <cell r="H699" t="str">
            <v>X</v>
          </cell>
          <cell r="I699" t="str">
            <v>X</v>
          </cell>
          <cell r="K699" t="str">
            <v>X</v>
          </cell>
          <cell r="L699" t="str">
            <v>Anexo especificaciones tecnicas aguas</v>
          </cell>
          <cell r="M699" t="str">
            <v>VER ARCHIVO ANEXO</v>
          </cell>
          <cell r="N699">
            <v>41608</v>
          </cell>
        </row>
        <row r="700">
          <cell r="A700" t="str">
            <v>S188</v>
          </cell>
          <cell r="B700" t="str">
            <v>CAJA PARA VALVULA TIPO CHOROTE EN HIERRO DUCTIL</v>
          </cell>
          <cell r="C700" t="str">
            <v>Insumo</v>
          </cell>
          <cell r="D700" t="str">
            <v>und</v>
          </cell>
          <cell r="E700">
            <v>609057</v>
          </cell>
          <cell r="F700">
            <v>511812.86552134994</v>
          </cell>
          <cell r="G700">
            <v>0.19</v>
          </cell>
          <cell r="H700" t="str">
            <v>X</v>
          </cell>
          <cell r="I700" t="str">
            <v>X</v>
          </cell>
          <cell r="K700" t="str">
            <v>X</v>
          </cell>
          <cell r="L700" t="str">
            <v>Anexo especificaciones tecnicas aguas</v>
          </cell>
          <cell r="M700" t="str">
            <v>VER ARCHIVO ANEXO</v>
          </cell>
          <cell r="N700">
            <v>41608</v>
          </cell>
        </row>
        <row r="701">
          <cell r="A701" t="str">
            <v>S152</v>
          </cell>
          <cell r="B701" t="str">
            <v>CHEQUE TIPO R&amp;W ROSCADO  1 1/2" REF. 236 O SIMILAR</v>
          </cell>
          <cell r="C701" t="str">
            <v>Insumo</v>
          </cell>
          <cell r="D701" t="str">
            <v>und</v>
          </cell>
          <cell r="E701">
            <v>195526</v>
          </cell>
          <cell r="F701">
            <v>164307.94362080909</v>
          </cell>
          <cell r="G701">
            <v>0.19</v>
          </cell>
          <cell r="H701" t="str">
            <v>X</v>
          </cell>
          <cell r="I701" t="str">
            <v>X</v>
          </cell>
          <cell r="K701" t="str">
            <v>X</v>
          </cell>
          <cell r="L701" t="str">
            <v>helbert 2013</v>
          </cell>
          <cell r="M701" t="str">
            <v>VER ARCHIVO ANEXO</v>
          </cell>
          <cell r="N701">
            <v>41608</v>
          </cell>
        </row>
        <row r="702">
          <cell r="A702" t="str">
            <v>S152A</v>
          </cell>
          <cell r="B702" t="str">
            <v>CHEQUE TIPO R&amp;W ROSCADO  1 1/4" REF. 236 O SIMILAR</v>
          </cell>
          <cell r="C702" t="str">
            <v>Insumo</v>
          </cell>
          <cell r="D702" t="str">
            <v>und</v>
          </cell>
          <cell r="E702">
            <v>143274</v>
          </cell>
          <cell r="F702">
            <v>120398.55458504763</v>
          </cell>
          <cell r="G702">
            <v>0.19</v>
          </cell>
          <cell r="H702" t="str">
            <v>X</v>
          </cell>
          <cell r="I702" t="str">
            <v>X</v>
          </cell>
          <cell r="K702" t="str">
            <v>X</v>
          </cell>
          <cell r="L702" t="str">
            <v>helbert 2013</v>
          </cell>
          <cell r="M702" t="str">
            <v>VER ARCHIVO ANEXO</v>
          </cell>
          <cell r="N702">
            <v>41608</v>
          </cell>
        </row>
        <row r="703">
          <cell r="A703" t="str">
            <v>S151</v>
          </cell>
          <cell r="B703" t="str">
            <v>CHEQUE TIPO R&amp;W ROSCADO  1" REF. 236 O SIMILAR</v>
          </cell>
          <cell r="C703" t="str">
            <v>Insumo</v>
          </cell>
          <cell r="D703" t="str">
            <v>und</v>
          </cell>
          <cell r="E703">
            <v>102107</v>
          </cell>
          <cell r="F703">
            <v>85803.855386132025</v>
          </cell>
          <cell r="G703">
            <v>0.19</v>
          </cell>
          <cell r="H703" t="str">
            <v>X</v>
          </cell>
          <cell r="I703" t="str">
            <v>X</v>
          </cell>
          <cell r="K703" t="str">
            <v>X</v>
          </cell>
          <cell r="L703" t="str">
            <v>helbert 2013</v>
          </cell>
          <cell r="M703" t="str">
            <v>VER ARCHIVO ANEXO</v>
          </cell>
          <cell r="N703">
            <v>41608</v>
          </cell>
        </row>
        <row r="704">
          <cell r="A704" t="str">
            <v>S149</v>
          </cell>
          <cell r="B704" t="str">
            <v>CHEQUE TIPO R&amp;W ROSCADO  1/2" REF. 236 O SIMILAR</v>
          </cell>
          <cell r="C704" t="str">
            <v>Insumo</v>
          </cell>
          <cell r="D704" t="str">
            <v>und</v>
          </cell>
          <cell r="E704">
            <v>51597</v>
          </cell>
          <cell r="F704">
            <v>43358.92046707221</v>
          </cell>
          <cell r="G704">
            <v>0.19</v>
          </cell>
          <cell r="H704" t="str">
            <v>X</v>
          </cell>
          <cell r="I704" t="str">
            <v>X</v>
          </cell>
          <cell r="K704" t="str">
            <v>X</v>
          </cell>
          <cell r="L704" t="str">
            <v>helbert 2013</v>
          </cell>
          <cell r="M704" t="str">
            <v>VER ARCHIVO ANEXO</v>
          </cell>
          <cell r="N704">
            <v>41608</v>
          </cell>
        </row>
        <row r="705">
          <cell r="A705" t="str">
            <v>S239</v>
          </cell>
          <cell r="B705" t="str">
            <v>CHEQUE TIPO R&amp;W ROSCADO  2 1/2" REF. 236 O SIMILAR</v>
          </cell>
          <cell r="C705" t="str">
            <v>Insumo</v>
          </cell>
          <cell r="D705" t="str">
            <v>und</v>
          </cell>
          <cell r="E705">
            <v>524967</v>
          </cell>
          <cell r="F705">
            <v>441148.62680740765</v>
          </cell>
          <cell r="G705">
            <v>0.19</v>
          </cell>
          <cell r="H705" t="str">
            <v>X</v>
          </cell>
          <cell r="I705" t="str">
            <v>X</v>
          </cell>
          <cell r="K705" t="str">
            <v>X</v>
          </cell>
          <cell r="L705" t="str">
            <v>helbert 2013</v>
          </cell>
          <cell r="M705" t="str">
            <v>VER ARCHIVO ANEXO</v>
          </cell>
          <cell r="N705">
            <v>41608</v>
          </cell>
        </row>
        <row r="706">
          <cell r="A706" t="str">
            <v>S153</v>
          </cell>
          <cell r="B706" t="str">
            <v>CHEQUE TIPO R&amp;W ROSCADO  2" REF. 236 O SIMILAR</v>
          </cell>
          <cell r="C706" t="str">
            <v>Insumo</v>
          </cell>
          <cell r="D706" t="str">
            <v>und</v>
          </cell>
          <cell r="E706">
            <v>315015</v>
          </cell>
          <cell r="F706">
            <v>264718.25744279043</v>
          </cell>
          <cell r="G706">
            <v>0.19</v>
          </cell>
          <cell r="H706" t="str">
            <v>X</v>
          </cell>
          <cell r="I706" t="str">
            <v>X</v>
          </cell>
          <cell r="K706" t="str">
            <v>X</v>
          </cell>
          <cell r="L706" t="str">
            <v>helbert 2013</v>
          </cell>
          <cell r="M706" t="str">
            <v>VER ARCHIVO ANEXO</v>
          </cell>
          <cell r="N706">
            <v>41608</v>
          </cell>
        </row>
        <row r="707">
          <cell r="A707" t="str">
            <v>S234</v>
          </cell>
          <cell r="B707" t="str">
            <v>CHEQUE TIPO R&amp;W ROSCADO  3" REF. 236 O SIMILAR</v>
          </cell>
          <cell r="C707" t="str">
            <v>Insumo</v>
          </cell>
          <cell r="D707" t="str">
            <v>und</v>
          </cell>
          <cell r="E707">
            <v>842291</v>
          </cell>
          <cell r="F707">
            <v>707807.37250648974</v>
          </cell>
          <cell r="G707">
            <v>0.19</v>
          </cell>
          <cell r="H707" t="str">
            <v>X</v>
          </cell>
          <cell r="I707" t="str">
            <v>X</v>
          </cell>
          <cell r="K707" t="str">
            <v>X</v>
          </cell>
          <cell r="L707" t="str">
            <v>helbert 2013</v>
          </cell>
          <cell r="M707" t="str">
            <v>VER ARCHIVO ANEXO</v>
          </cell>
          <cell r="N707">
            <v>41608</v>
          </cell>
        </row>
        <row r="708">
          <cell r="A708" t="str">
            <v>S150</v>
          </cell>
          <cell r="B708" t="str">
            <v>CHEQUE TIPO R&amp;W ROSCADO  3/4" REF. 236 O SIMILAR</v>
          </cell>
          <cell r="C708" t="str">
            <v>Insumo</v>
          </cell>
          <cell r="D708" t="str">
            <v>und</v>
          </cell>
          <cell r="E708">
            <v>71692</v>
          </cell>
          <cell r="F708">
            <v>60245.149673247914</v>
          </cell>
          <cell r="G708">
            <v>0.19</v>
          </cell>
          <cell r="H708" t="str">
            <v>X</v>
          </cell>
          <cell r="I708" t="str">
            <v>X</v>
          </cell>
          <cell r="K708" t="str">
            <v>X</v>
          </cell>
          <cell r="L708" t="str">
            <v>helbert 2013</v>
          </cell>
          <cell r="M708" t="str">
            <v>VER ARCHIVO ANEXO</v>
          </cell>
          <cell r="N708">
            <v>41608</v>
          </cell>
        </row>
        <row r="709">
          <cell r="A709" t="str">
            <v>S217</v>
          </cell>
          <cell r="B709" t="str">
            <v>CHEQUE TIPO R&amp;W ROSCADO  4" REF. 236 O SIMILAR</v>
          </cell>
          <cell r="C709" t="str">
            <v>Insumo</v>
          </cell>
          <cell r="D709" t="str">
            <v>und</v>
          </cell>
          <cell r="E709">
            <v>1976791</v>
          </cell>
          <cell r="F709">
            <v>1661168.7335125022</v>
          </cell>
          <cell r="G709">
            <v>0.19</v>
          </cell>
          <cell r="H709" t="str">
            <v>X</v>
          </cell>
          <cell r="I709" t="str">
            <v>X</v>
          </cell>
          <cell r="K709" t="str">
            <v>X</v>
          </cell>
          <cell r="L709" t="str">
            <v>helbert 2013</v>
          </cell>
          <cell r="M709" t="str">
            <v>VER ARCHIVO ANEXO</v>
          </cell>
          <cell r="N709">
            <v>41608</v>
          </cell>
        </row>
        <row r="710">
          <cell r="A710" t="str">
            <v>S94</v>
          </cell>
          <cell r="B710" t="str">
            <v>CINTA SIKA PVC V - 15 CINTA FLEXIBLE SELLO DE JUNTAS</v>
          </cell>
          <cell r="C710" t="str">
            <v>Insumo</v>
          </cell>
          <cell r="D710" t="str">
            <v>m</v>
          </cell>
          <cell r="E710">
            <v>32959</v>
          </cell>
          <cell r="F710">
            <v>27696.531757950939</v>
          </cell>
          <cell r="G710">
            <v>0.19</v>
          </cell>
          <cell r="H710" t="str">
            <v>X</v>
          </cell>
          <cell r="I710" t="str">
            <v>X</v>
          </cell>
          <cell r="K710" t="str">
            <v>X</v>
          </cell>
          <cell r="L710" t="str">
            <v>Manual de producto sika</v>
          </cell>
          <cell r="M710" t="str">
            <v>VER ARCHIVO ANEXO</v>
          </cell>
          <cell r="N710">
            <v>41608</v>
          </cell>
        </row>
        <row r="711">
          <cell r="A711" t="str">
            <v>S292</v>
          </cell>
          <cell r="B711" t="str">
            <v xml:space="preserve">CINTA SIKA PVC V - 10 CINTA FLEXIBLE SELLO DE JUNTAS </v>
          </cell>
          <cell r="C711" t="str">
            <v>Insumo</v>
          </cell>
          <cell r="D711" t="str">
            <v>m</v>
          </cell>
          <cell r="E711">
            <v>16479</v>
          </cell>
          <cell r="F711">
            <v>13848.26587897547</v>
          </cell>
          <cell r="G711">
            <v>0.19</v>
          </cell>
          <cell r="H711" t="str">
            <v>X</v>
          </cell>
          <cell r="I711" t="str">
            <v>X</v>
          </cell>
          <cell r="K711" t="str">
            <v>X</v>
          </cell>
          <cell r="L711" t="str">
            <v>Manual de producto sika</v>
          </cell>
          <cell r="M711" t="str">
            <v>VER ARCHIVO ANEXO</v>
          </cell>
          <cell r="N711">
            <v>41608</v>
          </cell>
        </row>
        <row r="712">
          <cell r="A712" t="str">
            <v>S293</v>
          </cell>
          <cell r="B712" t="str">
            <v xml:space="preserve">CINTA SIKA PVC O - 22 CINTA SELLO DE JUNTAS </v>
          </cell>
          <cell r="C712" t="str">
            <v>Insumo</v>
          </cell>
          <cell r="D712" t="str">
            <v>m</v>
          </cell>
          <cell r="E712">
            <v>53558</v>
          </cell>
          <cell r="F712">
            <v>45006.864106670277</v>
          </cell>
          <cell r="G712">
            <v>0.19</v>
          </cell>
          <cell r="H712" t="str">
            <v>X</v>
          </cell>
          <cell r="I712" t="str">
            <v>X</v>
          </cell>
          <cell r="K712" t="str">
            <v>X</v>
          </cell>
          <cell r="L712" t="str">
            <v>Manual de producto sika</v>
          </cell>
          <cell r="M712" t="str">
            <v>VER ARCHIVO ANEXO</v>
          </cell>
          <cell r="N712">
            <v>41608</v>
          </cell>
        </row>
        <row r="713">
          <cell r="A713" t="str">
            <v>S37</v>
          </cell>
          <cell r="B713" t="str">
            <v>CINTA TEFLON 10 M 1/2"</v>
          </cell>
          <cell r="C713" t="str">
            <v>Insumo</v>
          </cell>
          <cell r="D713" t="str">
            <v>und</v>
          </cell>
          <cell r="E713">
            <v>1215</v>
          </cell>
          <cell r="F713">
            <v>1021.309608574441</v>
          </cell>
          <cell r="G713">
            <v>0.19</v>
          </cell>
          <cell r="H713" t="str">
            <v>X</v>
          </cell>
          <cell r="I713" t="str">
            <v>X</v>
          </cell>
          <cell r="K713" t="str">
            <v>X</v>
          </cell>
          <cell r="L713" t="str">
            <v>no aplica</v>
          </cell>
          <cell r="M713" t="str">
            <v>no aplica</v>
          </cell>
          <cell r="N713">
            <v>41608</v>
          </cell>
        </row>
        <row r="714">
          <cell r="A714" t="str">
            <v>S100</v>
          </cell>
          <cell r="B714" t="str">
            <v>CODO 45° 1/8 CXE SANITARIO 3''</v>
          </cell>
          <cell r="C714" t="str">
            <v>Insumo</v>
          </cell>
          <cell r="D714" t="str">
            <v>und</v>
          </cell>
          <cell r="E714">
            <v>11283</v>
          </cell>
          <cell r="F714">
            <v>9481.7493562563086</v>
          </cell>
          <cell r="G714">
            <v>0.19</v>
          </cell>
          <cell r="H714" t="str">
            <v>X</v>
          </cell>
          <cell r="I714" t="str">
            <v>X</v>
          </cell>
          <cell r="K714" t="str">
            <v>X</v>
          </cell>
          <cell r="L714" t="str">
            <v>Tuberia novafort y novaloc</v>
          </cell>
          <cell r="M714" t="str">
            <v>VER ARCHIVO ANEXO</v>
          </cell>
          <cell r="N714">
            <v>41608</v>
          </cell>
        </row>
        <row r="715">
          <cell r="A715" t="str">
            <v>S101</v>
          </cell>
          <cell r="B715" t="str">
            <v>CODO 45° 1/8 CXE SANITARIO 4''</v>
          </cell>
          <cell r="C715" t="str">
            <v>Insumo</v>
          </cell>
          <cell r="D715" t="str">
            <v>und</v>
          </cell>
          <cell r="E715">
            <v>19873</v>
          </cell>
          <cell r="F715">
            <v>16700.287749549469</v>
          </cell>
          <cell r="G715">
            <v>0.19</v>
          </cell>
          <cell r="H715" t="str">
            <v>X</v>
          </cell>
          <cell r="I715" t="str">
            <v>X</v>
          </cell>
          <cell r="K715" t="str">
            <v>X</v>
          </cell>
          <cell r="L715" t="str">
            <v>Tuberia novafort y novaloc</v>
          </cell>
          <cell r="M715" t="str">
            <v>VER ARCHIVO ANEXO</v>
          </cell>
          <cell r="N715">
            <v>41608</v>
          </cell>
        </row>
        <row r="716">
          <cell r="A716" t="str">
            <v>S135</v>
          </cell>
          <cell r="B716" t="str">
            <v>CODO 45° 1/8 CXE SANITARIO 6''</v>
          </cell>
          <cell r="C716" t="str">
            <v>Insumo</v>
          </cell>
          <cell r="D716" t="str">
            <v>und</v>
          </cell>
          <cell r="E716">
            <v>72269</v>
          </cell>
          <cell r="F716">
            <v>60730.669256418209</v>
          </cell>
          <cell r="G716">
            <v>0.19</v>
          </cell>
          <cell r="H716" t="str">
            <v>X</v>
          </cell>
          <cell r="I716" t="str">
            <v>X</v>
          </cell>
          <cell r="K716" t="str">
            <v>X</v>
          </cell>
          <cell r="L716" t="str">
            <v>Tuberia novafort y novaloc</v>
          </cell>
          <cell r="M716" t="str">
            <v>VER ARCHIVO ANEXO</v>
          </cell>
          <cell r="N716">
            <v>41608</v>
          </cell>
        </row>
        <row r="717">
          <cell r="A717" t="str">
            <v>S233</v>
          </cell>
          <cell r="B717" t="str">
            <v>CODO 90° 1/4 CXC SANITARIO 1 1/2''</v>
          </cell>
          <cell r="C717" t="str">
            <v>Insumo</v>
          </cell>
          <cell r="D717" t="str">
            <v>und</v>
          </cell>
          <cell r="E717">
            <v>3742</v>
          </cell>
          <cell r="F717">
            <v>3144.5236432447491</v>
          </cell>
          <cell r="G717">
            <v>0.19</v>
          </cell>
          <cell r="H717" t="str">
            <v>X</v>
          </cell>
          <cell r="I717" t="str">
            <v>X</v>
          </cell>
          <cell r="K717" t="str">
            <v>X</v>
          </cell>
          <cell r="L717" t="str">
            <v>Tuberia novafort y novaloc</v>
          </cell>
          <cell r="M717" t="str">
            <v>VER ARCHIVO ANEXO</v>
          </cell>
          <cell r="N717">
            <v>41608</v>
          </cell>
        </row>
        <row r="718">
          <cell r="A718" t="str">
            <v>S12</v>
          </cell>
          <cell r="B718" t="str">
            <v>CODO 90° 1/4 CXC SANITARIO 2''</v>
          </cell>
          <cell r="C718" t="str">
            <v>Insumo</v>
          </cell>
          <cell r="D718" t="str">
            <v>und</v>
          </cell>
          <cell r="E718">
            <v>4385</v>
          </cell>
          <cell r="F718">
            <v>3685.0620871507967</v>
          </cell>
          <cell r="G718">
            <v>0.19</v>
          </cell>
          <cell r="H718" t="str">
            <v>X</v>
          </cell>
          <cell r="I718" t="str">
            <v>X</v>
          </cell>
          <cell r="K718" t="str">
            <v>X</v>
          </cell>
          <cell r="L718" t="str">
            <v>Tuberia novafort y novaloc</v>
          </cell>
          <cell r="M718" t="str">
            <v>VER ARCHIVO ANEXO</v>
          </cell>
          <cell r="N718">
            <v>41608</v>
          </cell>
        </row>
        <row r="719">
          <cell r="A719" t="str">
            <v>S13</v>
          </cell>
          <cell r="B719" t="str">
            <v>CODO 90° 1/4 CXC SANITARIO 3''</v>
          </cell>
          <cell r="C719" t="str">
            <v>Insumo</v>
          </cell>
          <cell r="D719" t="str">
            <v>und</v>
          </cell>
          <cell r="E719">
            <v>10159</v>
          </cell>
          <cell r="F719">
            <v>8536.9821629944308</v>
          </cell>
          <cell r="G719">
            <v>0.19</v>
          </cell>
          <cell r="H719" t="str">
            <v>X</v>
          </cell>
          <cell r="I719" t="str">
            <v>X</v>
          </cell>
          <cell r="K719" t="str">
            <v>X</v>
          </cell>
          <cell r="L719" t="str">
            <v>Tuberia novafort y novaloc</v>
          </cell>
          <cell r="M719" t="str">
            <v>VER ARCHIVO ANEXO</v>
          </cell>
          <cell r="N719">
            <v>41608</v>
          </cell>
        </row>
        <row r="720">
          <cell r="A720" t="str">
            <v>S14</v>
          </cell>
          <cell r="B720" t="str">
            <v>CODO 90° 1/4 CXC SANITARIO 4''</v>
          </cell>
          <cell r="C720" t="str">
            <v>Insumo</v>
          </cell>
          <cell r="D720" t="str">
            <v>und</v>
          </cell>
          <cell r="E720">
            <v>17664</v>
          </cell>
          <cell r="F720">
            <v>14843.655703089562</v>
          </cell>
          <cell r="G720">
            <v>0.19</v>
          </cell>
          <cell r="H720" t="str">
            <v>X</v>
          </cell>
          <cell r="I720" t="str">
            <v>X</v>
          </cell>
          <cell r="K720" t="str">
            <v>X</v>
          </cell>
          <cell r="L720" t="str">
            <v>Tuberia novafort y novaloc</v>
          </cell>
          <cell r="M720" t="str">
            <v>VER ARCHIVO ANEXO</v>
          </cell>
          <cell r="N720">
            <v>41608</v>
          </cell>
        </row>
        <row r="721">
          <cell r="A721" t="str">
            <v>S123</v>
          </cell>
          <cell r="B721" t="str">
            <v>CODO 90° 1/4 CXC SANITARIO 6''</v>
          </cell>
          <cell r="C721" t="str">
            <v>Insumo</v>
          </cell>
          <cell r="D721" t="str">
            <v>und</v>
          </cell>
          <cell r="E721">
            <v>149524</v>
          </cell>
          <cell r="F721">
            <v>125650.51145310828</v>
          </cell>
          <cell r="G721">
            <v>0.19</v>
          </cell>
          <cell r="H721" t="str">
            <v>X</v>
          </cell>
          <cell r="I721" t="str">
            <v>X</v>
          </cell>
          <cell r="K721" t="str">
            <v>X</v>
          </cell>
          <cell r="L721" t="str">
            <v>Tuberia novafort y novaloc</v>
          </cell>
          <cell r="M721" t="str">
            <v>VER ARCHIVO ANEXO</v>
          </cell>
          <cell r="N721">
            <v>41608</v>
          </cell>
        </row>
        <row r="722">
          <cell r="A722" t="str">
            <v>S15</v>
          </cell>
          <cell r="B722" t="str">
            <v>CODO 90° 1/4 CXE SANITARIO 2''</v>
          </cell>
          <cell r="C722" t="str">
            <v>Insumo</v>
          </cell>
          <cell r="D722" t="str">
            <v>und</v>
          </cell>
          <cell r="E722">
            <v>5409</v>
          </cell>
          <cell r="F722">
            <v>4545.2232631056386</v>
          </cell>
          <cell r="G722">
            <v>0.19</v>
          </cell>
          <cell r="H722" t="str">
            <v>X</v>
          </cell>
          <cell r="I722" t="str">
            <v>X</v>
          </cell>
          <cell r="K722" t="str">
            <v>X</v>
          </cell>
          <cell r="L722" t="str">
            <v>Tuberia novafort y novaloc</v>
          </cell>
          <cell r="M722" t="str">
            <v>VER ARCHIVO ANEXO</v>
          </cell>
          <cell r="N722">
            <v>41608</v>
          </cell>
        </row>
        <row r="723">
          <cell r="A723" t="str">
            <v>S138</v>
          </cell>
          <cell r="B723" t="str">
            <v>CODO 90° 1/4 CXE SANITARIO 3''</v>
          </cell>
          <cell r="C723" t="str">
            <v>Insumo</v>
          </cell>
          <cell r="D723" t="str">
            <v>und</v>
          </cell>
          <cell r="E723">
            <v>11760</v>
          </cell>
          <cell r="F723">
            <v>9882.4528548910075</v>
          </cell>
          <cell r="G723">
            <v>0.19</v>
          </cell>
          <cell r="H723" t="str">
            <v>X</v>
          </cell>
          <cell r="I723" t="str">
            <v>X</v>
          </cell>
          <cell r="K723" t="str">
            <v>X</v>
          </cell>
          <cell r="L723" t="str">
            <v>Tuberia novafort y novaloc</v>
          </cell>
          <cell r="M723" t="str">
            <v>VER ARCHIVO ANEXO</v>
          </cell>
          <cell r="N723">
            <v>41608</v>
          </cell>
        </row>
        <row r="724">
          <cell r="A724" t="str">
            <v>S139</v>
          </cell>
          <cell r="B724" t="str">
            <v>CODO 90° 1/4 CXE SANITARIO 4''</v>
          </cell>
          <cell r="C724" t="str">
            <v>Insumo</v>
          </cell>
          <cell r="D724" t="str">
            <v>und</v>
          </cell>
          <cell r="E724">
            <v>21778</v>
          </cell>
          <cell r="F724">
            <v>18300.751576940849</v>
          </cell>
          <cell r="G724">
            <v>0.19</v>
          </cell>
          <cell r="H724" t="str">
            <v>X</v>
          </cell>
          <cell r="I724" t="str">
            <v>X</v>
          </cell>
          <cell r="K724" t="str">
            <v>X</v>
          </cell>
          <cell r="L724" t="str">
            <v>Tuberia novafort y novaloc</v>
          </cell>
          <cell r="M724" t="str">
            <v>VER ARCHIVO ANEXO</v>
          </cell>
          <cell r="N724">
            <v>41608</v>
          </cell>
        </row>
        <row r="725">
          <cell r="A725" t="str">
            <v>S140</v>
          </cell>
          <cell r="B725" t="str">
            <v>CODO 90° 1/4 CXE SANITARIO 6''</v>
          </cell>
          <cell r="C725" t="str">
            <v>Insumo</v>
          </cell>
          <cell r="D725" t="str">
            <v>und</v>
          </cell>
          <cell r="E725">
            <v>149524</v>
          </cell>
          <cell r="F725">
            <v>125650.51145310828</v>
          </cell>
          <cell r="G725">
            <v>0.19</v>
          </cell>
          <cell r="H725" t="str">
            <v>X</v>
          </cell>
          <cell r="I725" t="str">
            <v>X</v>
          </cell>
          <cell r="K725" t="str">
            <v>X</v>
          </cell>
          <cell r="L725" t="str">
            <v>Tuberia novafort y novaloc</v>
          </cell>
          <cell r="M725" t="str">
            <v>VER ARCHIVO ANEXO</v>
          </cell>
          <cell r="N725">
            <v>41608</v>
          </cell>
        </row>
        <row r="726">
          <cell r="A726" t="str">
            <v>S173</v>
          </cell>
          <cell r="B726" t="str">
            <v xml:space="preserve">CODO 90° ACERO GALVANIZADO  -  3/4'' </v>
          </cell>
          <cell r="C726" t="str">
            <v>Insumo</v>
          </cell>
          <cell r="D726" t="str">
            <v>und</v>
          </cell>
          <cell r="E726">
            <v>2237</v>
          </cell>
          <cell r="F726">
            <v>1879.9020930709203</v>
          </cell>
          <cell r="G726">
            <v>0.19</v>
          </cell>
          <cell r="H726" t="str">
            <v>X</v>
          </cell>
          <cell r="I726" t="str">
            <v>X</v>
          </cell>
          <cell r="K726" t="str">
            <v>X</v>
          </cell>
          <cell r="L726" t="str">
            <v>Tuberia novafort y novaloc</v>
          </cell>
          <cell r="M726" t="str">
            <v>VER ARCHIVO ANEXO</v>
          </cell>
          <cell r="N726">
            <v>41608</v>
          </cell>
        </row>
        <row r="727">
          <cell r="A727" t="str">
            <v>S16</v>
          </cell>
          <cell r="B727" t="str">
            <v>CODO 90° ACERO GALVANIZADO  - 1/2''</v>
          </cell>
          <cell r="C727" t="str">
            <v>Insumo</v>
          </cell>
          <cell r="D727" t="str">
            <v>und</v>
          </cell>
          <cell r="E727">
            <v>1432</v>
          </cell>
          <cell r="F727">
            <v>1203.0680982359943</v>
          </cell>
          <cell r="G727">
            <v>0.19</v>
          </cell>
          <cell r="H727" t="str">
            <v>X</v>
          </cell>
          <cell r="I727" t="str">
            <v>X</v>
          </cell>
          <cell r="K727" t="str">
            <v>X</v>
          </cell>
          <cell r="L727" t="str">
            <v>Tuberia novafort y novaloc</v>
          </cell>
          <cell r="M727" t="str">
            <v>VER ARCHIVO ANEXO</v>
          </cell>
          <cell r="N727">
            <v>41608</v>
          </cell>
        </row>
        <row r="728">
          <cell r="A728" t="str">
            <v>S17</v>
          </cell>
          <cell r="B728" t="str">
            <v>CODO 90° PRESION PVC  - 1''</v>
          </cell>
          <cell r="C728" t="str">
            <v>Insumo</v>
          </cell>
          <cell r="D728" t="str">
            <v>und</v>
          </cell>
          <cell r="E728">
            <v>2669</v>
          </cell>
          <cell r="F728">
            <v>2243.2345422100993</v>
          </cell>
          <cell r="G728">
            <v>0.19</v>
          </cell>
          <cell r="H728" t="str">
            <v>X</v>
          </cell>
          <cell r="I728" t="str">
            <v>X</v>
          </cell>
          <cell r="K728" t="str">
            <v>X</v>
          </cell>
          <cell r="L728" t="str">
            <v>Tuberia novafort y novaloc</v>
          </cell>
          <cell r="M728" t="str">
            <v>VER ARCHIVO ANEXO</v>
          </cell>
          <cell r="N728">
            <v>41608</v>
          </cell>
        </row>
        <row r="729">
          <cell r="A729" t="str">
            <v>S18</v>
          </cell>
          <cell r="B729" t="str">
            <v>CODO 90° PRESION PVC  - 1 1/2"</v>
          </cell>
          <cell r="C729" t="str">
            <v>Insumo</v>
          </cell>
          <cell r="D729" t="str">
            <v>und</v>
          </cell>
          <cell r="E729">
            <v>9573</v>
          </cell>
          <cell r="F729">
            <v>8044.6221456104458</v>
          </cell>
          <cell r="G729">
            <v>0.19</v>
          </cell>
          <cell r="H729" t="str">
            <v>X</v>
          </cell>
          <cell r="I729" t="str">
            <v>X</v>
          </cell>
          <cell r="K729" t="str">
            <v>X</v>
          </cell>
          <cell r="L729" t="str">
            <v>Tuberia novafort y novaloc</v>
          </cell>
          <cell r="M729" t="str">
            <v>VER ARCHIVO ANEXO</v>
          </cell>
          <cell r="N729">
            <v>41608</v>
          </cell>
        </row>
        <row r="730">
          <cell r="A730" t="str">
            <v>S08</v>
          </cell>
          <cell r="B730" t="str">
            <v>CODO 90° PRESION PVC  - 1 1/4"</v>
          </cell>
          <cell r="C730" t="str">
            <v>Insumo</v>
          </cell>
          <cell r="D730" t="str">
            <v>und</v>
          </cell>
          <cell r="E730">
            <v>5128</v>
          </cell>
          <cell r="F730">
            <v>4309.0314647901705</v>
          </cell>
          <cell r="G730">
            <v>0.19</v>
          </cell>
          <cell r="H730" t="str">
            <v>X</v>
          </cell>
          <cell r="I730" t="str">
            <v>X</v>
          </cell>
          <cell r="K730" t="str">
            <v>X</v>
          </cell>
          <cell r="L730" t="str">
            <v>Tuberia novafort y novaloc</v>
          </cell>
          <cell r="M730" t="str">
            <v>VER ARCHIVO ANEXO</v>
          </cell>
          <cell r="N730">
            <v>41608</v>
          </cell>
        </row>
        <row r="731">
          <cell r="A731" t="str">
            <v>S19</v>
          </cell>
          <cell r="B731" t="str">
            <v>CODO 90° PRESION PVC  - 1/2''</v>
          </cell>
          <cell r="C731" t="str">
            <v>Insumo</v>
          </cell>
          <cell r="D731" t="str">
            <v>und</v>
          </cell>
          <cell r="E731">
            <v>853</v>
          </cell>
          <cell r="F731">
            <v>716.80097996236793</v>
          </cell>
          <cell r="G731">
            <v>0.19</v>
          </cell>
          <cell r="H731" t="str">
            <v>X</v>
          </cell>
          <cell r="I731" t="str">
            <v>X</v>
          </cell>
          <cell r="K731" t="str">
            <v>X</v>
          </cell>
          <cell r="L731" t="str">
            <v>Tuberia novafort y novaloc</v>
          </cell>
          <cell r="M731" t="str">
            <v>VER ARCHIVO ANEXO</v>
          </cell>
          <cell r="N731">
            <v>41608</v>
          </cell>
        </row>
        <row r="732">
          <cell r="A732" t="str">
            <v>S219</v>
          </cell>
          <cell r="B732" t="str">
            <v>CODO 90° PRESION PVC  - 2"</v>
          </cell>
          <cell r="C732" t="str">
            <v>Insumo</v>
          </cell>
          <cell r="D732" t="str">
            <v>und</v>
          </cell>
          <cell r="E732">
            <v>15689</v>
          </cell>
          <cell r="F732">
            <v>13184.437697012736</v>
          </cell>
          <cell r="G732">
            <v>0.19</v>
          </cell>
          <cell r="H732" t="str">
            <v>X</v>
          </cell>
          <cell r="I732" t="str">
            <v>X</v>
          </cell>
          <cell r="K732" t="str">
            <v>X</v>
          </cell>
          <cell r="L732" t="str">
            <v>Tuberia novafort y novaloc</v>
          </cell>
          <cell r="M732" t="str">
            <v>VER ARCHIVO ANEXO</v>
          </cell>
          <cell r="N732">
            <v>41608</v>
          </cell>
        </row>
        <row r="733">
          <cell r="A733" t="str">
            <v>S111</v>
          </cell>
          <cell r="B733" t="str">
            <v>CODO 90° PRESION PVC  - 3/4''</v>
          </cell>
          <cell r="C733" t="str">
            <v>Insumo</v>
          </cell>
          <cell r="D733" t="str">
            <v>und</v>
          </cell>
          <cell r="E733">
            <v>1366</v>
          </cell>
          <cell r="F733">
            <v>1148.0566515134976</v>
          </cell>
          <cell r="G733">
            <v>0.19</v>
          </cell>
          <cell r="H733" t="str">
            <v>X</v>
          </cell>
          <cell r="I733" t="str">
            <v>X</v>
          </cell>
          <cell r="K733" t="str">
            <v>X</v>
          </cell>
          <cell r="L733" t="str">
            <v>Tuberia novafort y novaloc</v>
          </cell>
          <cell r="M733" t="str">
            <v>VER ARCHIVO ANEXO</v>
          </cell>
          <cell r="N733">
            <v>41608</v>
          </cell>
        </row>
        <row r="734">
          <cell r="A734" t="str">
            <v>S165</v>
          </cell>
          <cell r="B734" t="str">
            <v>CODO 90° ULTRATEMP  - 1/2''</v>
          </cell>
          <cell r="C734" t="str">
            <v>Insumo</v>
          </cell>
          <cell r="D734" t="str">
            <v>und</v>
          </cell>
          <cell r="E734">
            <v>1807</v>
          </cell>
          <cell r="F734">
            <v>1518.1161469826861</v>
          </cell>
          <cell r="G734">
            <v>0.19</v>
          </cell>
          <cell r="H734" t="str">
            <v>X</v>
          </cell>
          <cell r="I734" t="str">
            <v>X</v>
          </cell>
          <cell r="K734" t="str">
            <v>X</v>
          </cell>
          <cell r="L734" t="str">
            <v>genfor_cpvc</v>
          </cell>
          <cell r="M734" t="str">
            <v>VER ARCHIVO ANEXO</v>
          </cell>
          <cell r="N734">
            <v>41608</v>
          </cell>
        </row>
        <row r="735">
          <cell r="A735" t="str">
            <v>S213</v>
          </cell>
          <cell r="B735" t="str">
            <v>CODO DE 11 1/4º GRAN RADIO RDE 21 PVC 10" 200PSI - UNIÓN PLATINO</v>
          </cell>
          <cell r="C735" t="str">
            <v>Insumo</v>
          </cell>
          <cell r="D735" t="str">
            <v>und</v>
          </cell>
          <cell r="E735">
            <v>1128246</v>
          </cell>
          <cell r="F735">
            <v>948105.60569478187</v>
          </cell>
          <cell r="G735">
            <v>0.19</v>
          </cell>
          <cell r="H735" t="str">
            <v>X</v>
          </cell>
          <cell r="I735" t="str">
            <v>X</v>
          </cell>
          <cell r="K735" t="str">
            <v>X</v>
          </cell>
          <cell r="L735" t="str">
            <v>tuberia union platino</v>
          </cell>
          <cell r="M735" t="str">
            <v>VER ARCHIVO ANEXO</v>
          </cell>
          <cell r="N735">
            <v>41608</v>
          </cell>
        </row>
        <row r="736">
          <cell r="A736" t="str">
            <v>S211</v>
          </cell>
          <cell r="B736" t="str">
            <v>CODO DE 11 1/4º GRAN RADIO RDE 21 PVC 4" 200PSI - UNIÓN PLATINO</v>
          </cell>
          <cell r="C736" t="str">
            <v>Insumo</v>
          </cell>
          <cell r="D736" t="str">
            <v>und</v>
          </cell>
          <cell r="E736">
            <v>112476</v>
          </cell>
          <cell r="F736">
            <v>94517.847251267332</v>
          </cell>
          <cell r="G736">
            <v>0.19</v>
          </cell>
          <cell r="H736" t="str">
            <v>X</v>
          </cell>
          <cell r="I736" t="str">
            <v>X</v>
          </cell>
          <cell r="K736" t="str">
            <v>X</v>
          </cell>
          <cell r="L736" t="str">
            <v>tuberia union platino</v>
          </cell>
          <cell r="M736" t="str">
            <v>VER ARCHIVO ANEXO</v>
          </cell>
          <cell r="N736">
            <v>41608</v>
          </cell>
        </row>
        <row r="737">
          <cell r="A737" t="str">
            <v>S212</v>
          </cell>
          <cell r="B737" t="str">
            <v>CODO DE 11 1/4º GRAN RADIO RDE 21 PVC 6" 200PSI - UNIÓN PLATINO</v>
          </cell>
          <cell r="C737" t="str">
            <v>Insumo</v>
          </cell>
          <cell r="D737" t="str">
            <v>und</v>
          </cell>
          <cell r="E737">
            <v>260100</v>
          </cell>
          <cell r="F737">
            <v>218571.42012770532</v>
          </cell>
          <cell r="G737">
            <v>0.19</v>
          </cell>
          <cell r="H737" t="str">
            <v>X</v>
          </cell>
          <cell r="I737" t="str">
            <v>X</v>
          </cell>
          <cell r="K737" t="str">
            <v>X</v>
          </cell>
          <cell r="L737" t="str">
            <v>tuberia union platino</v>
          </cell>
          <cell r="M737" t="str">
            <v>VER ARCHIVO ANEXO</v>
          </cell>
          <cell r="N737">
            <v>41608</v>
          </cell>
        </row>
        <row r="738">
          <cell r="A738" t="str">
            <v>S210</v>
          </cell>
          <cell r="B738" t="str">
            <v>CODO DE 22 1/2º GRAN RADIO RDE 21 PVC 10" 200PSI - UNIÓN PLATINO</v>
          </cell>
          <cell r="C738" t="str">
            <v>Insumo</v>
          </cell>
          <cell r="D738" t="str">
            <v>und</v>
          </cell>
          <cell r="E738">
            <v>1379128</v>
          </cell>
          <cell r="F738">
            <v>1158930.8749045988</v>
          </cell>
          <cell r="G738">
            <v>0.19</v>
          </cell>
          <cell r="H738" t="str">
            <v>X</v>
          </cell>
          <cell r="I738" t="str">
            <v>X</v>
          </cell>
          <cell r="K738" t="str">
            <v>X</v>
          </cell>
          <cell r="L738" t="str">
            <v>tuberia union platino</v>
          </cell>
          <cell r="M738" t="str">
            <v>VER ARCHIVO ANEXO</v>
          </cell>
          <cell r="N738">
            <v>41608</v>
          </cell>
        </row>
        <row r="739">
          <cell r="A739" t="str">
            <v>S207</v>
          </cell>
          <cell r="B739" t="str">
            <v>CODO DE 22 1/2º GRAN RADIO RDE 21 PVC 2" 200PSI - UNIÓN PLATINO</v>
          </cell>
          <cell r="C739" t="str">
            <v>Insumo</v>
          </cell>
          <cell r="D739" t="str">
            <v>und</v>
          </cell>
          <cell r="E739">
            <v>37016</v>
          </cell>
          <cell r="F739">
            <v>31105.637279645645</v>
          </cell>
          <cell r="G739">
            <v>0.19</v>
          </cell>
          <cell r="H739" t="str">
            <v>X</v>
          </cell>
          <cell r="I739" t="str">
            <v>X</v>
          </cell>
          <cell r="K739" t="str">
            <v>X</v>
          </cell>
          <cell r="L739" t="str">
            <v>tuberia union platino</v>
          </cell>
          <cell r="M739" t="str">
            <v>VER ARCHIVO ANEXO</v>
          </cell>
          <cell r="N739">
            <v>41608</v>
          </cell>
        </row>
        <row r="740">
          <cell r="A740" t="str">
            <v>S208</v>
          </cell>
          <cell r="B740" t="str">
            <v>CODO DE 22 1/2º GRAN RADIO RDE 21 PVC 4" 200PSI - UNIÓN PLATINO</v>
          </cell>
          <cell r="C740" t="str">
            <v>Insumo</v>
          </cell>
          <cell r="D740" t="str">
            <v>und</v>
          </cell>
          <cell r="E740">
            <v>118386</v>
          </cell>
          <cell r="F740">
            <v>99483.750433760739</v>
          </cell>
          <cell r="G740">
            <v>0.19</v>
          </cell>
          <cell r="H740" t="str">
            <v>X</v>
          </cell>
          <cell r="I740" t="str">
            <v>X</v>
          </cell>
          <cell r="K740" t="str">
            <v>X</v>
          </cell>
          <cell r="L740" t="str">
            <v>tuberia union platino</v>
          </cell>
          <cell r="M740" t="str">
            <v>VER ARCHIVO ANEXO</v>
          </cell>
          <cell r="N740">
            <v>41608</v>
          </cell>
        </row>
        <row r="741">
          <cell r="A741" t="str">
            <v>S209</v>
          </cell>
          <cell r="B741" t="str">
            <v>CODO DE 22 1/2º GRAN RADIO RDE 21 PVC 6" 200PSI - UNIÓN PLATINO</v>
          </cell>
          <cell r="C741" t="str">
            <v>Insumo</v>
          </cell>
          <cell r="D741" t="str">
            <v>und</v>
          </cell>
          <cell r="E741">
            <v>290885</v>
          </cell>
          <cell r="F741">
            <v>244440.8850029046</v>
          </cell>
          <cell r="G741">
            <v>0.19</v>
          </cell>
          <cell r="H741" t="str">
            <v>X</v>
          </cell>
          <cell r="I741" t="str">
            <v>X</v>
          </cell>
          <cell r="K741" t="str">
            <v>X</v>
          </cell>
          <cell r="L741" t="str">
            <v>tuberia union platino</v>
          </cell>
          <cell r="M741" t="str">
            <v>VER ARCHIVO ANEXO</v>
          </cell>
          <cell r="N741">
            <v>41608</v>
          </cell>
        </row>
        <row r="742">
          <cell r="A742" t="str">
            <v>S206</v>
          </cell>
          <cell r="B742" t="str">
            <v>CODO DE 45º GRAN RADIO RDE 21 PVC 10" 200PSI - UNIÓN PLATINO</v>
          </cell>
          <cell r="C742" t="str">
            <v>Insumo</v>
          </cell>
          <cell r="D742" t="str">
            <v>und</v>
          </cell>
          <cell r="E742">
            <v>1693745</v>
          </cell>
          <cell r="F742">
            <v>1423315.2783204892</v>
          </cell>
          <cell r="G742">
            <v>0.19</v>
          </cell>
          <cell r="H742" t="str">
            <v>X</v>
          </cell>
          <cell r="I742" t="str">
            <v>X</v>
          </cell>
          <cell r="K742" t="str">
            <v>X</v>
          </cell>
          <cell r="L742" t="str">
            <v>tuberia union platino</v>
          </cell>
          <cell r="M742" t="str">
            <v>VER ARCHIVO ANEXO</v>
          </cell>
          <cell r="N742">
            <v>41608</v>
          </cell>
        </row>
        <row r="743">
          <cell r="A743" t="str">
            <v>S203</v>
          </cell>
          <cell r="B743" t="str">
            <v>CODO DE 45º GRAN RADIO RDE 21 PVC 2" 200PSI - UNIÓN PLATINO</v>
          </cell>
          <cell r="C743" t="str">
            <v>Insumo</v>
          </cell>
          <cell r="D743" t="str">
            <v>und</v>
          </cell>
          <cell r="E743">
            <v>76452</v>
          </cell>
          <cell r="F743">
            <v>64245.344225381225</v>
          </cell>
          <cell r="G743">
            <v>0.19</v>
          </cell>
          <cell r="H743" t="str">
            <v>X</v>
          </cell>
          <cell r="I743" t="str">
            <v>X</v>
          </cell>
          <cell r="K743" t="str">
            <v>X</v>
          </cell>
          <cell r="L743" t="str">
            <v>tuberia union platino</v>
          </cell>
          <cell r="M743" t="str">
            <v>VER ARCHIVO ANEXO</v>
          </cell>
          <cell r="N743">
            <v>41608</v>
          </cell>
        </row>
        <row r="744">
          <cell r="A744" t="str">
            <v>S204</v>
          </cell>
          <cell r="B744" t="str">
            <v>CODO DE 45º GRAN RADIO RDE 21 PVC 4" 200PSI - UNIÓN PLATINO</v>
          </cell>
          <cell r="C744" t="str">
            <v>Insumo</v>
          </cell>
          <cell r="D744" t="str">
            <v>und</v>
          </cell>
          <cell r="E744">
            <v>150255</v>
          </cell>
          <cell r="F744">
            <v>126265.08016215797</v>
          </cell>
          <cell r="G744">
            <v>0.19</v>
          </cell>
          <cell r="H744" t="str">
            <v>X</v>
          </cell>
          <cell r="I744" t="str">
            <v>X</v>
          </cell>
          <cell r="K744" t="str">
            <v>X</v>
          </cell>
          <cell r="L744" t="str">
            <v>tuberia union platino</v>
          </cell>
          <cell r="M744" t="str">
            <v>VER ARCHIVO ANEXO</v>
          </cell>
          <cell r="N744">
            <v>41608</v>
          </cell>
        </row>
        <row r="745">
          <cell r="A745" t="str">
            <v>S205</v>
          </cell>
          <cell r="B745" t="str">
            <v>CODO DE 45º GRAN RADIO RDE 21 PVC 6" 200PSI - UNIÓN PLATINO</v>
          </cell>
          <cell r="C745" t="str">
            <v>Insumo</v>
          </cell>
          <cell r="D745" t="str">
            <v>und</v>
          </cell>
          <cell r="E745">
            <v>282061</v>
          </cell>
          <cell r="F745">
            <v>237026.10765280208</v>
          </cell>
          <cell r="G745">
            <v>0.19</v>
          </cell>
          <cell r="H745" t="str">
            <v>X</v>
          </cell>
          <cell r="I745" t="str">
            <v>X</v>
          </cell>
          <cell r="K745" t="str">
            <v>X</v>
          </cell>
          <cell r="L745" t="str">
            <v>tuberia union platino</v>
          </cell>
          <cell r="M745" t="str">
            <v>VER ARCHIVO ANEXO</v>
          </cell>
          <cell r="N745">
            <v>41608</v>
          </cell>
        </row>
        <row r="746">
          <cell r="A746" t="str">
            <v>S202</v>
          </cell>
          <cell r="B746" t="str">
            <v>CODO DE 90º GRAN RADIO RDE 21 PVC 10" 200PSI - UNIÓN PLATINO</v>
          </cell>
          <cell r="C746" t="str">
            <v>Insumo</v>
          </cell>
          <cell r="D746" t="str">
            <v>und</v>
          </cell>
          <cell r="E746">
            <v>2589062</v>
          </cell>
          <cell r="F746">
            <v>2175682.5128083015</v>
          </cell>
          <cell r="G746">
            <v>0.19</v>
          </cell>
          <cell r="H746" t="str">
            <v>X</v>
          </cell>
          <cell r="I746" t="str">
            <v>X</v>
          </cell>
          <cell r="K746" t="str">
            <v>X</v>
          </cell>
          <cell r="L746" t="str">
            <v>tuberia union platino</v>
          </cell>
          <cell r="M746" t="str">
            <v>VER ARCHIVO ANEXO</v>
          </cell>
          <cell r="N746">
            <v>41608</v>
          </cell>
        </row>
        <row r="747">
          <cell r="A747" t="str">
            <v>S200</v>
          </cell>
          <cell r="B747" t="str">
            <v>CODO DE 90º GRAN RADIO RDE 21 PVC 4" 200PSI - UNIÓN PLATINO</v>
          </cell>
          <cell r="C747" t="str">
            <v>Insumo</v>
          </cell>
          <cell r="D747" t="str">
            <v>und</v>
          </cell>
          <cell r="E747">
            <v>158922</v>
          </cell>
          <cell r="F747">
            <v>133548.24815200514</v>
          </cell>
          <cell r="G747">
            <v>0.19</v>
          </cell>
          <cell r="H747" t="str">
            <v>X</v>
          </cell>
          <cell r="I747" t="str">
            <v>X</v>
          </cell>
          <cell r="K747" t="str">
            <v>X</v>
          </cell>
          <cell r="L747" t="str">
            <v>tuberia union platino</v>
          </cell>
          <cell r="M747" t="str">
            <v>VER ARCHIVO ANEXO</v>
          </cell>
          <cell r="N747">
            <v>41608</v>
          </cell>
        </row>
        <row r="748">
          <cell r="A748" t="str">
            <v>S201</v>
          </cell>
          <cell r="B748" t="str">
            <v>CODO DE 90º GRAN RADIO RDE 21 PVC 6" 200PSI - UNIÓN PLATINO</v>
          </cell>
          <cell r="C748" t="str">
            <v>Insumo</v>
          </cell>
          <cell r="D748" t="str">
            <v>und</v>
          </cell>
          <cell r="E748">
            <v>324961</v>
          </cell>
          <cell r="F748">
            <v>273076.4966106143</v>
          </cell>
          <cell r="G748">
            <v>0.19</v>
          </cell>
          <cell r="H748" t="str">
            <v>X</v>
          </cell>
          <cell r="I748" t="str">
            <v>X</v>
          </cell>
          <cell r="K748" t="str">
            <v>X</v>
          </cell>
          <cell r="L748" t="str">
            <v>tuberia union platino</v>
          </cell>
          <cell r="M748" t="str">
            <v>VER ARCHIVO ANEXO</v>
          </cell>
          <cell r="N748">
            <v>41608</v>
          </cell>
        </row>
        <row r="749">
          <cell r="A749" t="str">
            <v>S156</v>
          </cell>
          <cell r="B749" t="str">
            <v>COLLAR DERIVACION  2 X 1/2"</v>
          </cell>
          <cell r="C749" t="str">
            <v>Insumo</v>
          </cell>
          <cell r="D749" t="str">
            <v>und</v>
          </cell>
          <cell r="E749">
            <v>17559</v>
          </cell>
          <cell r="F749">
            <v>14755.524435061403</v>
          </cell>
          <cell r="G749">
            <v>0.19</v>
          </cell>
          <cell r="H749" t="str">
            <v>X</v>
          </cell>
          <cell r="I749" t="str">
            <v>X</v>
          </cell>
          <cell r="K749" t="str">
            <v>X</v>
          </cell>
          <cell r="L749" t="str">
            <v>tuberia pead pavco</v>
          </cell>
          <cell r="M749" t="str">
            <v>VER ARCHIVO ANEXO</v>
          </cell>
          <cell r="N749">
            <v>41608</v>
          </cell>
        </row>
        <row r="750">
          <cell r="A750" t="str">
            <v>S21</v>
          </cell>
          <cell r="B750" t="str">
            <v>COLLAR DERIVACION  3 X 1/2"</v>
          </cell>
          <cell r="C750" t="str">
            <v>Insumo</v>
          </cell>
          <cell r="D750" t="str">
            <v>und</v>
          </cell>
          <cell r="E750">
            <v>26032</v>
          </cell>
          <cell r="F750">
            <v>21875.355808163025</v>
          </cell>
          <cell r="G750">
            <v>0.19</v>
          </cell>
          <cell r="H750" t="str">
            <v>X</v>
          </cell>
          <cell r="I750" t="str">
            <v>X</v>
          </cell>
          <cell r="K750" t="str">
            <v>X</v>
          </cell>
          <cell r="L750" t="str">
            <v>tuberia pead pavco</v>
          </cell>
          <cell r="M750" t="str">
            <v>VER ARCHIVO ANEXO</v>
          </cell>
          <cell r="N750">
            <v>41608</v>
          </cell>
        </row>
        <row r="751">
          <cell r="A751" t="str">
            <v>S155</v>
          </cell>
          <cell r="B751" t="str">
            <v>COLLAR DERIVACION  4 X 1/2"</v>
          </cell>
          <cell r="C751" t="str">
            <v>Insumo</v>
          </cell>
          <cell r="D751" t="str">
            <v>und</v>
          </cell>
          <cell r="E751">
            <v>29560</v>
          </cell>
          <cell r="F751">
            <v>24840.09166463033</v>
          </cell>
          <cell r="G751">
            <v>0.19</v>
          </cell>
          <cell r="H751" t="str">
            <v>X</v>
          </cell>
          <cell r="I751" t="str">
            <v>X</v>
          </cell>
          <cell r="K751" t="str">
            <v>X</v>
          </cell>
          <cell r="L751" t="str">
            <v>tuberia pead pavco</v>
          </cell>
          <cell r="M751" t="str">
            <v>VER ARCHIVO ANEXO</v>
          </cell>
          <cell r="N751">
            <v>41608</v>
          </cell>
        </row>
        <row r="752">
          <cell r="A752" t="str">
            <v>S124</v>
          </cell>
          <cell r="B752" t="str">
            <v>DISIPADOR DE ENERGIA BAJANTE TALUD  CAIDA SECCIÓN RECTANGULAR  ( 0.50*0.40 M.) PREFABRICADO REF. CU005 TIPO TITAN O SIMILAR.</v>
          </cell>
          <cell r="C752" t="str">
            <v>Insumo</v>
          </cell>
          <cell r="D752" t="str">
            <v>und</v>
          </cell>
          <cell r="E752">
            <v>34695</v>
          </cell>
          <cell r="F752">
            <v>29155.792774947979</v>
          </cell>
          <cell r="G752">
            <v>0.19</v>
          </cell>
          <cell r="H752" t="str">
            <v>X</v>
          </cell>
          <cell r="I752" t="str">
            <v>X</v>
          </cell>
          <cell r="K752" t="str">
            <v>X</v>
          </cell>
          <cell r="L752" t="str">
            <v>no aplica</v>
          </cell>
          <cell r="M752" t="str">
            <v>no aplica</v>
          </cell>
          <cell r="N752">
            <v>41608</v>
          </cell>
        </row>
        <row r="753">
          <cell r="A753" t="str">
            <v>S186</v>
          </cell>
          <cell r="B753" t="str">
            <v>ESE DE NIVELACION EXT. GARRA DE TIGRE 3" L=40 CM</v>
          </cell>
          <cell r="C753" t="str">
            <v>Insumo</v>
          </cell>
          <cell r="D753" t="str">
            <v>und</v>
          </cell>
          <cell r="E753">
            <v>630034</v>
          </cell>
          <cell r="F753">
            <v>529439.9769520507</v>
          </cell>
          <cell r="G753">
            <v>0.19</v>
          </cell>
          <cell r="H753" t="str">
            <v>X</v>
          </cell>
          <cell r="I753" t="str">
            <v>X</v>
          </cell>
          <cell r="K753" t="str">
            <v>X</v>
          </cell>
          <cell r="L753" t="str">
            <v>no aplica</v>
          </cell>
          <cell r="M753" t="str">
            <v>no aplica</v>
          </cell>
          <cell r="N753">
            <v>41608</v>
          </cell>
        </row>
        <row r="754">
          <cell r="A754" t="str">
            <v>S187</v>
          </cell>
          <cell r="B754" t="str">
            <v>ESE DE NIVELACION EXT. GARRA DE TIGRE 4" L=40 CM</v>
          </cell>
          <cell r="C754" t="str">
            <v>Insumo</v>
          </cell>
          <cell r="D754" t="str">
            <v>und</v>
          </cell>
          <cell r="E754">
            <v>721056</v>
          </cell>
          <cell r="F754">
            <v>605929.14250133687</v>
          </cell>
          <cell r="G754">
            <v>0.19</v>
          </cell>
          <cell r="H754" t="str">
            <v>X</v>
          </cell>
          <cell r="I754" t="str">
            <v>X</v>
          </cell>
          <cell r="K754" t="str">
            <v>X</v>
          </cell>
          <cell r="L754" t="str">
            <v>no aplica</v>
          </cell>
          <cell r="M754" t="str">
            <v>no aplica</v>
          </cell>
          <cell r="N754">
            <v>41608</v>
          </cell>
        </row>
        <row r="755">
          <cell r="A755" t="str">
            <v>S106</v>
          </cell>
          <cell r="B755" t="str">
            <v>FILTRO ANAEROBICO PREFABRICADO DE 2000 LTS. TIPO COLEMPAQUES CON TAPA Y ACCESORIOS OVOIDE - VERDE REF. 2 O SIMILAR.</v>
          </cell>
          <cell r="C755" t="str">
            <v>Insumo</v>
          </cell>
          <cell r="D755" t="str">
            <v>und</v>
          </cell>
          <cell r="E755">
            <v>1917508</v>
          </cell>
          <cell r="F755">
            <v>1611351.328046123</v>
          </cell>
          <cell r="G755">
            <v>0.19</v>
          </cell>
          <cell r="H755" t="str">
            <v>X</v>
          </cell>
          <cell r="I755" t="str">
            <v>X</v>
          </cell>
          <cell r="K755" t="str">
            <v>X</v>
          </cell>
          <cell r="L755" t="str">
            <v>no aplica</v>
          </cell>
          <cell r="M755" t="str">
            <v>no aplica</v>
          </cell>
          <cell r="N755">
            <v>41608</v>
          </cell>
        </row>
        <row r="756">
          <cell r="A756" t="str">
            <v>S179</v>
          </cell>
          <cell r="B756" t="str">
            <v>HIDRANTE CHICAGO 3" MEGA EXTREMO LISO</v>
          </cell>
          <cell r="C756" t="str">
            <v>Insumo</v>
          </cell>
          <cell r="D756" t="str">
            <v>und</v>
          </cell>
          <cell r="E756">
            <v>2628771</v>
          </cell>
          <cell r="F756">
            <v>2209051.138548879</v>
          </cell>
          <cell r="G756">
            <v>0.19</v>
          </cell>
          <cell r="H756" t="str">
            <v>X</v>
          </cell>
          <cell r="I756" t="str">
            <v>X</v>
          </cell>
          <cell r="K756" t="str">
            <v>X</v>
          </cell>
          <cell r="L756" t="str">
            <v>hidrantes</v>
          </cell>
          <cell r="M756" t="str">
            <v>VER ARCHIVO ANEXO</v>
          </cell>
          <cell r="N756">
            <v>41608</v>
          </cell>
        </row>
        <row r="757">
          <cell r="A757" t="str">
            <v>S180</v>
          </cell>
          <cell r="B757" t="str">
            <v xml:space="preserve">HIDRANTE CHICAGO 4" MEGA EXTREMO LISO </v>
          </cell>
          <cell r="C757" t="str">
            <v>Insumo</v>
          </cell>
          <cell r="D757" t="str">
            <v>und</v>
          </cell>
          <cell r="E757">
            <v>3778043</v>
          </cell>
          <cell r="F757">
            <v>3174825.7388821589</v>
          </cell>
          <cell r="G757">
            <v>0.19</v>
          </cell>
          <cell r="H757" t="str">
            <v>X</v>
          </cell>
          <cell r="I757" t="str">
            <v>X</v>
          </cell>
          <cell r="K757" t="str">
            <v>X</v>
          </cell>
          <cell r="L757" t="str">
            <v>hidrantes</v>
          </cell>
          <cell r="M757" t="str">
            <v>VER ARCHIVO ANEXO</v>
          </cell>
          <cell r="N757">
            <v>41608</v>
          </cell>
        </row>
        <row r="758">
          <cell r="A758" t="str">
            <v>R89</v>
          </cell>
          <cell r="B758" t="str">
            <v>HIDRANTE  3" MEGA EXTREMO LISO 2 salidas</v>
          </cell>
          <cell r="C758" t="str">
            <v>Insumo</v>
          </cell>
          <cell r="D758" t="str">
            <v>und</v>
          </cell>
          <cell r="E758">
            <v>2096642</v>
          </cell>
          <cell r="F758">
            <v>1761883.7884266758</v>
          </cell>
          <cell r="G758">
            <v>0.19</v>
          </cell>
          <cell r="L758" t="str">
            <v>hidrantes</v>
          </cell>
        </row>
        <row r="759">
          <cell r="A759" t="str">
            <v>R90</v>
          </cell>
          <cell r="B759" t="str">
            <v>HIDRANTE  4" MEGA EXTREMO LISO 2 salidas</v>
          </cell>
          <cell r="C759" t="str">
            <v>Insumo</v>
          </cell>
          <cell r="D759" t="str">
            <v>und</v>
          </cell>
          <cell r="E759">
            <v>2840611</v>
          </cell>
          <cell r="F759">
            <v>2387068.3585135606</v>
          </cell>
          <cell r="G759">
            <v>0.19</v>
          </cell>
          <cell r="L759" t="str">
            <v>hidrantes</v>
          </cell>
        </row>
        <row r="760">
          <cell r="A760" t="str">
            <v>S22</v>
          </cell>
          <cell r="B760" t="str">
            <v>LIMPIADOR REM PVC 760 GRMS. (1/4)</v>
          </cell>
          <cell r="C760" t="str">
            <v>Insumo</v>
          </cell>
          <cell r="D760" t="str">
            <v>und</v>
          </cell>
          <cell r="E760">
            <v>59309</v>
          </cell>
          <cell r="F760">
            <v>49839.908898432717</v>
          </cell>
          <cell r="G760">
            <v>0.19</v>
          </cell>
          <cell r="H760" t="str">
            <v>X</v>
          </cell>
          <cell r="I760" t="str">
            <v>X</v>
          </cell>
          <cell r="K760" t="str">
            <v>X</v>
          </cell>
          <cell r="L760" t="str">
            <v>Tuberia novafort y novaloc</v>
          </cell>
          <cell r="M760" t="str">
            <v>VER ARCHIVO ANEXO</v>
          </cell>
          <cell r="N760">
            <v>41608</v>
          </cell>
        </row>
        <row r="761">
          <cell r="A761" t="str">
            <v>S195</v>
          </cell>
          <cell r="B761" t="str">
            <v>LLAVE PARA OPERAR VALVULA DE COMPUERTA ELASTICA</v>
          </cell>
          <cell r="C761" t="str">
            <v>Insumo</v>
          </cell>
          <cell r="D761" t="str">
            <v>und</v>
          </cell>
          <cell r="E761">
            <v>161634</v>
          </cell>
          <cell r="F761">
            <v>135827.25380746118</v>
          </cell>
          <cell r="G761">
            <v>0.19</v>
          </cell>
          <cell r="H761" t="str">
            <v>X</v>
          </cell>
          <cell r="I761" t="str">
            <v>X</v>
          </cell>
          <cell r="K761" t="str">
            <v>X</v>
          </cell>
          <cell r="L761" t="str">
            <v>Tuberia novafort y novaloc</v>
          </cell>
          <cell r="M761" t="str">
            <v>VER ARCHIVO ANEXO</v>
          </cell>
          <cell r="N761">
            <v>41608</v>
          </cell>
        </row>
        <row r="762">
          <cell r="A762" t="str">
            <v>S218</v>
          </cell>
          <cell r="B762" t="str">
            <v xml:space="preserve">MEDIDOR DE AGUA 1 1/2" VELOCIDAD CLASE C A ACCESORIOS Y ELEMENTOS DE CONECCION TODO COSTO </v>
          </cell>
          <cell r="C762" t="str">
            <v>Insumo</v>
          </cell>
          <cell r="D762" t="str">
            <v>und</v>
          </cell>
          <cell r="E762">
            <v>716936</v>
          </cell>
          <cell r="F762">
            <v>602467.07603159291</v>
          </cell>
          <cell r="G762">
            <v>0.19</v>
          </cell>
          <cell r="H762" t="str">
            <v>X</v>
          </cell>
          <cell r="I762" t="str">
            <v>X</v>
          </cell>
          <cell r="K762" t="str">
            <v>X</v>
          </cell>
          <cell r="L762" t="str">
            <v>medidorvolumentricorrp</v>
          </cell>
          <cell r="M762" t="str">
            <v>VER ARCHIVO ANEXO</v>
          </cell>
          <cell r="N762">
            <v>41608</v>
          </cell>
        </row>
        <row r="763">
          <cell r="A763" t="str">
            <v>S23</v>
          </cell>
          <cell r="B763" t="str">
            <v xml:space="preserve">MEDIDOR DE AGUA 1" VELOCIDAD CLASE C A ACCESORIOS Y ELEMENTOS DE CONECCION TODO COSTO </v>
          </cell>
          <cell r="C763" t="str">
            <v>Insumo</v>
          </cell>
          <cell r="D763" t="str">
            <v>und</v>
          </cell>
          <cell r="E763">
            <v>716244</v>
          </cell>
          <cell r="F763">
            <v>601885.44886467606</v>
          </cell>
          <cell r="G763">
            <v>0.19</v>
          </cell>
          <cell r="H763" t="str">
            <v>X</v>
          </cell>
          <cell r="I763" t="str">
            <v>X</v>
          </cell>
          <cell r="K763" t="str">
            <v>X</v>
          </cell>
          <cell r="L763" t="str">
            <v>medidorvolumentricorrp</v>
          </cell>
          <cell r="M763" t="str">
            <v>VER ARCHIVO ANEXO</v>
          </cell>
          <cell r="N763">
            <v>41608</v>
          </cell>
        </row>
        <row r="764">
          <cell r="A764" t="str">
            <v>S157</v>
          </cell>
          <cell r="B764" t="str">
            <v xml:space="preserve">MEDIDOR DE AGUA 1/2" VELOCIDAD CLASE C A ACCESORIOS Y ELEMENTOS DE CONECCION TODO COSTO </v>
          </cell>
          <cell r="C764" t="str">
            <v>Insumo</v>
          </cell>
          <cell r="D764" t="str">
            <v>und</v>
          </cell>
          <cell r="E764">
            <v>314642</v>
          </cell>
          <cell r="F764">
            <v>264404.94042727869</v>
          </cell>
          <cell r="G764">
            <v>0.19</v>
          </cell>
          <cell r="H764" t="str">
            <v>X</v>
          </cell>
          <cell r="I764" t="str">
            <v>X</v>
          </cell>
          <cell r="K764" t="str">
            <v>X</v>
          </cell>
          <cell r="L764" t="str">
            <v>medidorvolumentricorrp</v>
          </cell>
          <cell r="M764" t="str">
            <v>VER ARCHIVO ANEXO</v>
          </cell>
          <cell r="N764">
            <v>41608</v>
          </cell>
        </row>
        <row r="765">
          <cell r="A765" t="str">
            <v>S157A</v>
          </cell>
          <cell r="B765" t="str">
            <v>MEDIDOR DE AGUA  VOLUMETRICO DE 1/2" TRANSMISION MAGNETICA</v>
          </cell>
          <cell r="C765" t="str">
            <v>Insumo</v>
          </cell>
          <cell r="D765" t="str">
            <v>und</v>
          </cell>
          <cell r="E765">
            <v>227340</v>
          </cell>
          <cell r="F765">
            <v>191041.88543525894</v>
          </cell>
          <cell r="G765">
            <v>0.19</v>
          </cell>
        </row>
        <row r="766">
          <cell r="A766" t="str">
            <v>S112</v>
          </cell>
          <cell r="B766" t="str">
            <v xml:space="preserve">MEDIDOR DE AGUA 3/4" VELOCIDAD CLASE C A ACCESORIOS Y ELEMENTOS DE CONECCION TODO COSTO </v>
          </cell>
          <cell r="C766" t="str">
            <v>Insumo</v>
          </cell>
          <cell r="D766" t="str">
            <v>und</v>
          </cell>
          <cell r="E766">
            <v>561862</v>
          </cell>
          <cell r="F766">
            <v>472153.16307719902</v>
          </cell>
          <cell r="G766">
            <v>0.19</v>
          </cell>
          <cell r="H766" t="str">
            <v>X</v>
          </cell>
          <cell r="I766" t="str">
            <v>X</v>
          </cell>
          <cell r="K766" t="str">
            <v>X</v>
          </cell>
          <cell r="L766" t="str">
            <v>medidorvolumentricorrp</v>
          </cell>
          <cell r="M766" t="str">
            <v>VER ARCHIVO ANEXO</v>
          </cell>
          <cell r="N766">
            <v>41608</v>
          </cell>
        </row>
        <row r="767">
          <cell r="A767" t="str">
            <v>S24</v>
          </cell>
          <cell r="B767" t="str">
            <v xml:space="preserve">REGISTRO DE BOLA - 1/2'' PARA GAS TIPO NOVASFER REF. 372 O SIMILAR </v>
          </cell>
          <cell r="C767" t="str">
            <v>Insumo</v>
          </cell>
          <cell r="D767" t="str">
            <v>und</v>
          </cell>
          <cell r="E767">
            <v>18465</v>
          </cell>
          <cell r="F767">
            <v>15516.981917392015</v>
          </cell>
          <cell r="G767">
            <v>0.19</v>
          </cell>
          <cell r="H767" t="str">
            <v>X</v>
          </cell>
          <cell r="I767" t="str">
            <v>X</v>
          </cell>
          <cell r="K767" t="str">
            <v>X</v>
          </cell>
          <cell r="L767" t="str">
            <v>helbert 2013</v>
          </cell>
          <cell r="M767" t="str">
            <v>VER ARCHIVO ANEXO</v>
          </cell>
          <cell r="N767">
            <v>41608</v>
          </cell>
        </row>
        <row r="768">
          <cell r="A768" t="str">
            <v>S25</v>
          </cell>
          <cell r="B768" t="str">
            <v>REGISTRO TIPO R&amp;W - 1'' (DE CORTINA) REF. 206 O SIMILAR</v>
          </cell>
          <cell r="C768" t="str">
            <v>Insumo</v>
          </cell>
          <cell r="D768" t="str">
            <v>und</v>
          </cell>
          <cell r="E768">
            <v>93455</v>
          </cell>
          <cell r="F768">
            <v>78533.515799669898</v>
          </cell>
          <cell r="G768">
            <v>0.19</v>
          </cell>
          <cell r="H768" t="str">
            <v>X</v>
          </cell>
          <cell r="I768" t="str">
            <v>X</v>
          </cell>
          <cell r="K768" t="str">
            <v>X</v>
          </cell>
          <cell r="L768" t="str">
            <v>catalogo rw</v>
          </cell>
          <cell r="M768" t="str">
            <v>VER ARCHIVO ANEXO</v>
          </cell>
          <cell r="N768">
            <v>41608</v>
          </cell>
        </row>
        <row r="769">
          <cell r="A769" t="str">
            <v>S27</v>
          </cell>
          <cell r="B769" t="str">
            <v>REGISTRO TIPO R&amp;W - 1 1/2''  (DE CORTINA) REF. 206 O SIMILAR</v>
          </cell>
          <cell r="C769" t="str">
            <v>Insumo</v>
          </cell>
          <cell r="D769" t="str">
            <v>und</v>
          </cell>
          <cell r="E769">
            <v>170542</v>
          </cell>
          <cell r="F769">
            <v>143312.24151504741</v>
          </cell>
          <cell r="G769">
            <v>0.19</v>
          </cell>
          <cell r="H769" t="str">
            <v>X</v>
          </cell>
          <cell r="I769" t="str">
            <v>X</v>
          </cell>
          <cell r="K769" t="str">
            <v>X</v>
          </cell>
          <cell r="L769" t="str">
            <v>catalogo rw</v>
          </cell>
          <cell r="M769" t="str">
            <v>VER ARCHIVO ANEXO</v>
          </cell>
          <cell r="N769">
            <v>41608</v>
          </cell>
        </row>
        <row r="770">
          <cell r="A770" t="str">
            <v>S118</v>
          </cell>
          <cell r="B770" t="str">
            <v>REGISTRO TIPO R&amp;W - 1 1/4''  (DE CORTINA) REF. 206 O SIMILAR</v>
          </cell>
          <cell r="C770" t="str">
            <v>Insumo</v>
          </cell>
          <cell r="D770" t="str">
            <v>und</v>
          </cell>
          <cell r="E770">
            <v>126004</v>
          </cell>
          <cell r="F770">
            <v>105885.5719438813</v>
          </cell>
          <cell r="G770">
            <v>0.19</v>
          </cell>
          <cell r="H770" t="str">
            <v>X</v>
          </cell>
          <cell r="I770" t="str">
            <v>X</v>
          </cell>
          <cell r="K770" t="str">
            <v>X</v>
          </cell>
          <cell r="L770" t="str">
            <v>catalogo rw</v>
          </cell>
          <cell r="M770" t="str">
            <v>VER ARCHIVO ANEXO</v>
          </cell>
          <cell r="N770">
            <v>41608</v>
          </cell>
        </row>
        <row r="771">
          <cell r="A771" t="str">
            <v>S26</v>
          </cell>
          <cell r="B771" t="str">
            <v>REGISTRO TIPO R&amp;W - 1/2''  (DE CORTINA ) REF. 206 O SIMILAR</v>
          </cell>
          <cell r="C771" t="str">
            <v>Insumo</v>
          </cell>
          <cell r="D771" t="str">
            <v>und</v>
          </cell>
          <cell r="E771">
            <v>51053</v>
          </cell>
          <cell r="F771">
            <v>42901.927693066013</v>
          </cell>
          <cell r="G771">
            <v>0.19</v>
          </cell>
          <cell r="H771" t="str">
            <v>X</v>
          </cell>
          <cell r="I771" t="str">
            <v>X</v>
          </cell>
          <cell r="K771" t="str">
            <v>X</v>
          </cell>
          <cell r="L771" t="str">
            <v>catalogo rw</v>
          </cell>
          <cell r="M771" t="str">
            <v>VER ARCHIVO ANEXO</v>
          </cell>
          <cell r="N771">
            <v>41608</v>
          </cell>
        </row>
        <row r="772">
          <cell r="A772" t="str">
            <v>S28</v>
          </cell>
          <cell r="B772" t="str">
            <v>REGISTRO TIPO R&amp;W - 2'' (DE CORTINA) REF. 206 O SIMILAR</v>
          </cell>
          <cell r="C772" t="str">
            <v>Insumo</v>
          </cell>
          <cell r="D772" t="str">
            <v>und</v>
          </cell>
          <cell r="E772">
            <v>276455</v>
          </cell>
          <cell r="F772">
            <v>232315.04631922269</v>
          </cell>
          <cell r="G772">
            <v>0.19</v>
          </cell>
          <cell r="H772" t="str">
            <v>X</v>
          </cell>
          <cell r="I772" t="str">
            <v>X</v>
          </cell>
          <cell r="K772" t="str">
            <v>X</v>
          </cell>
          <cell r="L772" t="str">
            <v>catalogo rw</v>
          </cell>
          <cell r="M772" t="str">
            <v>VER ARCHIVO ANEXO</v>
          </cell>
          <cell r="N772">
            <v>41608</v>
          </cell>
        </row>
        <row r="773">
          <cell r="A773" t="str">
            <v>S142</v>
          </cell>
          <cell r="B773" t="str">
            <v>REGISTRO TIPO R&amp;W - 2 1/2'' (DE CORTINA) REF. 206 O SIMILAR</v>
          </cell>
          <cell r="C773" t="str">
            <v>Insumo</v>
          </cell>
          <cell r="D773" t="str">
            <v>und</v>
          </cell>
          <cell r="E773">
            <v>484475</v>
          </cell>
          <cell r="F773">
            <v>407121.70650953014</v>
          </cell>
          <cell r="G773">
            <v>0.19</v>
          </cell>
          <cell r="H773" t="str">
            <v>X</v>
          </cell>
          <cell r="I773" t="str">
            <v>X</v>
          </cell>
          <cell r="K773" t="str">
            <v>X</v>
          </cell>
          <cell r="L773" t="str">
            <v>catalogo rw</v>
          </cell>
          <cell r="M773" t="str">
            <v>VER ARCHIVO ANEXO</v>
          </cell>
          <cell r="N773">
            <v>41608</v>
          </cell>
        </row>
        <row r="774">
          <cell r="A774" t="str">
            <v>S143</v>
          </cell>
          <cell r="B774" t="str">
            <v>REGISTRO TIPO R&amp;W - 3'' (DE CORTINA) REF. 206 O SIMILAR</v>
          </cell>
          <cell r="C774" t="str">
            <v>Insumo</v>
          </cell>
          <cell r="D774" t="str">
            <v>und</v>
          </cell>
          <cell r="E774">
            <v>673486</v>
          </cell>
          <cell r="F774">
            <v>565954.39200843917</v>
          </cell>
          <cell r="G774">
            <v>0.19</v>
          </cell>
          <cell r="H774" t="str">
            <v>X</v>
          </cell>
          <cell r="I774" t="str">
            <v>X</v>
          </cell>
          <cell r="K774" t="str">
            <v>X</v>
          </cell>
          <cell r="L774" t="str">
            <v>catalogo rw</v>
          </cell>
          <cell r="M774" t="str">
            <v>VER ARCHIVO ANEXO</v>
          </cell>
          <cell r="N774">
            <v>41608</v>
          </cell>
        </row>
        <row r="775">
          <cell r="A775" t="str">
            <v>S29</v>
          </cell>
          <cell r="B775" t="str">
            <v>REGISTRO TIPO R&amp;W - 3/4'' (DE CORTINA) REF. 206 O SIMILAR</v>
          </cell>
          <cell r="C775" t="str">
            <v>Insumo</v>
          </cell>
          <cell r="D775" t="str">
            <v>und</v>
          </cell>
          <cell r="E775">
            <v>65174</v>
          </cell>
          <cell r="F775">
            <v>54768.160518113109</v>
          </cell>
          <cell r="G775">
            <v>0.19</v>
          </cell>
          <cell r="H775" t="str">
            <v>X</v>
          </cell>
          <cell r="I775" t="str">
            <v>X</v>
          </cell>
          <cell r="K775" t="str">
            <v>X</v>
          </cell>
          <cell r="L775" t="str">
            <v>catalogo rw</v>
          </cell>
          <cell r="M775" t="str">
            <v>VER ARCHIVO ANEXO</v>
          </cell>
          <cell r="N775">
            <v>41608</v>
          </cell>
        </row>
        <row r="776">
          <cell r="A776" t="str">
            <v>S144</v>
          </cell>
          <cell r="B776" t="str">
            <v>REGISTRO TIPO R&amp;W - 4'' (DE CORTINA) REF. 206 O SIMILAR</v>
          </cell>
          <cell r="C776" t="str">
            <v>Insumo</v>
          </cell>
          <cell r="D776" t="str">
            <v>und</v>
          </cell>
          <cell r="E776">
            <v>1585952</v>
          </cell>
          <cell r="F776">
            <v>1332732.8737273109</v>
          </cell>
          <cell r="G776">
            <v>0.19</v>
          </cell>
          <cell r="H776" t="str">
            <v>X</v>
          </cell>
          <cell r="I776" t="str">
            <v>X</v>
          </cell>
          <cell r="K776" t="str">
            <v>X</v>
          </cell>
          <cell r="L776" t="str">
            <v>catalogo rw</v>
          </cell>
          <cell r="M776" t="str">
            <v>VER ARCHIVO ANEXO</v>
          </cell>
          <cell r="N776">
            <v>41608</v>
          </cell>
        </row>
        <row r="777">
          <cell r="A777" t="str">
            <v>S30</v>
          </cell>
          <cell r="B777" t="str">
            <v xml:space="preserve">REGULADOR EXTERNO BAJO PRESIÓN, CAUDAL 15 M3/H, PRESION DE SALIDA 23MBAR </v>
          </cell>
          <cell r="C777" t="str">
            <v>Insumo</v>
          </cell>
          <cell r="D777" t="str">
            <v>und</v>
          </cell>
          <cell r="E777">
            <v>79596</v>
          </cell>
          <cell r="F777">
            <v>66887.124195451528</v>
          </cell>
          <cell r="G777">
            <v>0.19</v>
          </cell>
          <cell r="H777" t="str">
            <v>X</v>
          </cell>
          <cell r="I777" t="str">
            <v>X</v>
          </cell>
          <cell r="K777" t="str">
            <v>X</v>
          </cell>
          <cell r="L777" t="str">
            <v>valvula regulacion automatica</v>
          </cell>
          <cell r="M777" t="str">
            <v>VER ARCHIVO ANEXO</v>
          </cell>
          <cell r="N777">
            <v>41608</v>
          </cell>
        </row>
        <row r="778">
          <cell r="A778" t="str">
            <v>S109</v>
          </cell>
          <cell r="B778" t="str">
            <v>REJILLA  ALUMINIO  3" X 2"  CON SOSCO ANTICUCARACHAS - REF. TA-3"X2" TIPO COLREJILLAS O SIMILAR</v>
          </cell>
          <cell r="C778" t="str">
            <v>Insumo</v>
          </cell>
          <cell r="D778" t="str">
            <v>und</v>
          </cell>
          <cell r="E778">
            <v>6538</v>
          </cell>
          <cell r="F778">
            <v>5494.2994874835176</v>
          </cell>
          <cell r="G778">
            <v>0.19</v>
          </cell>
          <cell r="H778" t="str">
            <v>X</v>
          </cell>
          <cell r="I778" t="str">
            <v>X</v>
          </cell>
          <cell r="K778" t="str">
            <v>X</v>
          </cell>
          <cell r="L778" t="str">
            <v>Rejilla</v>
          </cell>
          <cell r="M778" t="str">
            <v>VER ARCHIVO ANEXO</v>
          </cell>
          <cell r="N778">
            <v>41608</v>
          </cell>
        </row>
        <row r="779">
          <cell r="A779" t="str">
            <v>S31</v>
          </cell>
          <cell r="B779" t="str">
            <v>REJILLA  ALUMINIO  3" X 2"  CON SOSCO TRADICIONAL - REF. T-3"X2" TIPO COLREJILLAS O O SIMILAR</v>
          </cell>
          <cell r="C779" t="str">
            <v>Insumo</v>
          </cell>
          <cell r="D779" t="str">
            <v>und</v>
          </cell>
          <cell r="E779">
            <v>5908</v>
          </cell>
          <cell r="F779">
            <v>4964.6033176127075</v>
          </cell>
          <cell r="G779">
            <v>0.19</v>
          </cell>
          <cell r="H779" t="str">
            <v>X</v>
          </cell>
          <cell r="I779" t="str">
            <v>X</v>
          </cell>
          <cell r="K779" t="str">
            <v>X</v>
          </cell>
          <cell r="L779" t="str">
            <v>Rejilla</v>
          </cell>
          <cell r="M779" t="str">
            <v>VER ARCHIVO ANEXO</v>
          </cell>
          <cell r="N779">
            <v>41608</v>
          </cell>
        </row>
        <row r="780">
          <cell r="A780" t="str">
            <v>S243</v>
          </cell>
          <cell r="B780" t="str">
            <v>REJILLA ALUMINIO 4" X 2" CÚPULA TRADICIONAL CON SOSCO - REF. C-4"X2" TIPO COLREJILLAS O SIMILAR</v>
          </cell>
          <cell r="C780" t="str">
            <v>Insumo</v>
          </cell>
          <cell r="D780" t="str">
            <v>und</v>
          </cell>
          <cell r="E780">
            <v>10903</v>
          </cell>
          <cell r="F780">
            <v>9162.3589121771456</v>
          </cell>
          <cell r="G780">
            <v>0.19</v>
          </cell>
          <cell r="H780" t="str">
            <v>X</v>
          </cell>
          <cell r="I780" t="str">
            <v>X</v>
          </cell>
          <cell r="K780" t="str">
            <v>X</v>
          </cell>
          <cell r="L780" t="str">
            <v>Rejilla</v>
          </cell>
          <cell r="M780" t="str">
            <v>VER ARCHIVO ANEXO</v>
          </cell>
          <cell r="N780">
            <v>41608</v>
          </cell>
        </row>
        <row r="781">
          <cell r="A781" t="str">
            <v>S32</v>
          </cell>
          <cell r="B781" t="str">
            <v>REJILLA ALUMINIO 4" X 3" CON SOSCO ANTICUCARACHAS - REF. HA-4"X3" TIPO COLREJILLAS O SIMILAR</v>
          </cell>
          <cell r="C781" t="str">
            <v>Insumo</v>
          </cell>
          <cell r="D781" t="str">
            <v>und</v>
          </cell>
          <cell r="E781">
            <v>10775</v>
          </cell>
          <cell r="F781">
            <v>9055.034851615088</v>
          </cell>
          <cell r="G781">
            <v>0.19</v>
          </cell>
          <cell r="H781" t="str">
            <v>X</v>
          </cell>
          <cell r="I781" t="str">
            <v>X</v>
          </cell>
          <cell r="K781" t="str">
            <v>X</v>
          </cell>
          <cell r="L781" t="str">
            <v>Rejilla</v>
          </cell>
          <cell r="M781" t="str">
            <v>VER ARCHIVO ANEXO</v>
          </cell>
          <cell r="N781">
            <v>41608</v>
          </cell>
        </row>
        <row r="782">
          <cell r="A782" t="str">
            <v>S33</v>
          </cell>
          <cell r="B782" t="str">
            <v>REJILLA ALUMINIO 4" X 3" CON SOSCO TRADICIONAL - REF. H-4"X3" TIPO COLREJILLAS O SIMILAR</v>
          </cell>
          <cell r="C782" t="str">
            <v>Insumo</v>
          </cell>
          <cell r="D782" t="str">
            <v>und</v>
          </cell>
          <cell r="E782">
            <v>10232</v>
          </cell>
          <cell r="F782">
            <v>8598.0420776088959</v>
          </cell>
          <cell r="G782">
            <v>0.19</v>
          </cell>
          <cell r="H782" t="str">
            <v>X</v>
          </cell>
          <cell r="I782" t="str">
            <v>X</v>
          </cell>
          <cell r="K782" t="str">
            <v>X</v>
          </cell>
          <cell r="L782" t="str">
            <v>Rejilla</v>
          </cell>
          <cell r="M782" t="str">
            <v>VER ARCHIVO ANEXO</v>
          </cell>
          <cell r="N782">
            <v>41608</v>
          </cell>
        </row>
        <row r="783">
          <cell r="A783" t="str">
            <v>S102</v>
          </cell>
          <cell r="B783" t="str">
            <v>REJILLA ALUMINIO 6" X 4" CON SOSCO ANTICUCARACHAS - REF. TA-6"X4" TIPO COLREJILLAS O SIMILAR</v>
          </cell>
          <cell r="C783" t="str">
            <v>Insumo</v>
          </cell>
          <cell r="D783" t="str">
            <v>und</v>
          </cell>
          <cell r="E783">
            <v>26307</v>
          </cell>
          <cell r="F783">
            <v>22107.025442549468</v>
          </cell>
          <cell r="G783">
            <v>0.19</v>
          </cell>
          <cell r="H783" t="str">
            <v>X</v>
          </cell>
          <cell r="I783" t="str">
            <v>X</v>
          </cell>
          <cell r="K783" t="str">
            <v>X</v>
          </cell>
          <cell r="L783" t="str">
            <v>Rejilla</v>
          </cell>
          <cell r="M783" t="str">
            <v>VER ARCHIVO ANEXO</v>
          </cell>
          <cell r="N783">
            <v>41608</v>
          </cell>
        </row>
        <row r="784">
          <cell r="A784" t="str">
            <v>S110</v>
          </cell>
          <cell r="B784" t="str">
            <v>REJILLA ALUMINIO 6" X 4" CÚPULA TRADICIONAL CON SOSCO - REF. C-6"X4" TIPO COLREJILLAS O SIMILAR</v>
          </cell>
          <cell r="C784" t="str">
            <v>Insumo</v>
          </cell>
          <cell r="D784" t="str">
            <v>und</v>
          </cell>
          <cell r="E784">
            <v>25698</v>
          </cell>
          <cell r="F784">
            <v>21594.639605027372</v>
          </cell>
          <cell r="G784">
            <v>0.19</v>
          </cell>
          <cell r="H784" t="str">
            <v>X</v>
          </cell>
          <cell r="I784" t="str">
            <v>X</v>
          </cell>
          <cell r="K784" t="str">
            <v>X</v>
          </cell>
          <cell r="L784" t="str">
            <v>Rejilla</v>
          </cell>
          <cell r="M784" t="str">
            <v>VER ARCHIVO ANEXO</v>
          </cell>
          <cell r="N784">
            <v>41608</v>
          </cell>
        </row>
        <row r="785">
          <cell r="A785" t="str">
            <v>S232</v>
          </cell>
          <cell r="B785" t="str">
            <v>REJILLA CARCAMO EN FUNDICIÓN DE HIERRO GRIS REF. CAR-30 X 50 CM. TIPO COLREJILLAS O SIMILAR</v>
          </cell>
          <cell r="C785" t="str">
            <v>Insumo</v>
          </cell>
          <cell r="D785" t="str">
            <v>und</v>
          </cell>
          <cell r="E785">
            <v>384364</v>
          </cell>
          <cell r="F785">
            <v>322995.22232798894</v>
          </cell>
          <cell r="G785">
            <v>0.19</v>
          </cell>
          <cell r="H785" t="str">
            <v>X</v>
          </cell>
          <cell r="I785" t="str">
            <v>X</v>
          </cell>
          <cell r="K785" t="str">
            <v>X</v>
          </cell>
          <cell r="L785" t="str">
            <v>Rejilla</v>
          </cell>
          <cell r="M785" t="str">
            <v>VER ARCHIVO ANEXO</v>
          </cell>
          <cell r="N785">
            <v>41608</v>
          </cell>
        </row>
        <row r="786">
          <cell r="A786" t="str">
            <v>S231</v>
          </cell>
          <cell r="B786" t="str">
            <v>REJILLA CARCAMO EN FUNDICIÓN DE HIERRO GRIS REF. CAR-50 X 120 CM. TIPO COLREJILLAS O SIMILAR</v>
          </cell>
          <cell r="C786" t="str">
            <v>Insumo</v>
          </cell>
          <cell r="D786" t="str">
            <v>und</v>
          </cell>
          <cell r="E786">
            <v>1845373</v>
          </cell>
          <cell r="F786">
            <v>1550734.0062273776</v>
          </cell>
          <cell r="G786">
            <v>0.19</v>
          </cell>
          <cell r="H786" t="str">
            <v>X</v>
          </cell>
          <cell r="I786" t="str">
            <v>X</v>
          </cell>
          <cell r="K786" t="str">
            <v>X</v>
          </cell>
          <cell r="L786" t="str">
            <v>Rejilla</v>
          </cell>
          <cell r="M786" t="str">
            <v>VER ARCHIVO ANEXO</v>
          </cell>
          <cell r="N786">
            <v>41608</v>
          </cell>
        </row>
        <row r="787">
          <cell r="A787" t="str">
            <v>S34</v>
          </cell>
          <cell r="B787" t="str">
            <v>SIFON PVC SANITARIO 3"</v>
          </cell>
          <cell r="C787" t="str">
            <v>Insumo</v>
          </cell>
          <cell r="D787" t="str">
            <v>m</v>
          </cell>
          <cell r="E787">
            <v>13561</v>
          </cell>
          <cell r="F787">
            <v>11395.391785161943</v>
          </cell>
          <cell r="G787">
            <v>0.19</v>
          </cell>
          <cell r="H787" t="str">
            <v>X</v>
          </cell>
          <cell r="I787" t="str">
            <v>X</v>
          </cell>
          <cell r="K787" t="str">
            <v>X</v>
          </cell>
          <cell r="L787" t="str">
            <v>tubosistema pavco</v>
          </cell>
          <cell r="M787" t="str">
            <v>VER ARCHIVO ANEXO</v>
          </cell>
          <cell r="N787">
            <v>41608</v>
          </cell>
        </row>
        <row r="788">
          <cell r="A788" t="str">
            <v>S34A</v>
          </cell>
          <cell r="B788" t="str">
            <v>SIFON PVC SANITARIO 2"</v>
          </cell>
          <cell r="C788" t="str">
            <v>Insumo</v>
          </cell>
          <cell r="D788" t="str">
            <v>m</v>
          </cell>
          <cell r="E788">
            <v>6180</v>
          </cell>
          <cell r="F788">
            <v>5193.0997046158009</v>
          </cell>
          <cell r="G788">
            <v>0.19</v>
          </cell>
          <cell r="H788" t="str">
            <v>X</v>
          </cell>
          <cell r="I788" t="str">
            <v>X</v>
          </cell>
          <cell r="K788" t="str">
            <v>X</v>
          </cell>
          <cell r="L788" t="str">
            <v>tubosistema pavco</v>
          </cell>
          <cell r="M788" t="str">
            <v>VER ARCHIVO ANEXO</v>
          </cell>
          <cell r="N788">
            <v>41608</v>
          </cell>
        </row>
        <row r="789">
          <cell r="A789" t="str">
            <v>S125</v>
          </cell>
          <cell r="B789" t="str">
            <v>SILLA YEE ALCANTARILLDO  TIPO FORT  160 X 110  (6" X 4")</v>
          </cell>
          <cell r="C789" t="str">
            <v>Insumo</v>
          </cell>
          <cell r="D789" t="str">
            <v>und</v>
          </cell>
          <cell r="E789">
            <v>102182</v>
          </cell>
          <cell r="F789">
            <v>85866.881981623155</v>
          </cell>
          <cell r="G789">
            <v>0.19</v>
          </cell>
          <cell r="H789" t="str">
            <v>X</v>
          </cell>
          <cell r="I789" t="str">
            <v>X</v>
          </cell>
          <cell r="K789" t="str">
            <v>X</v>
          </cell>
          <cell r="L789" t="str">
            <v>Tuberia novafort y novaloc</v>
          </cell>
          <cell r="M789" t="str">
            <v>VER ARCHIVO ANEXO</v>
          </cell>
          <cell r="N789">
            <v>41608</v>
          </cell>
        </row>
        <row r="790">
          <cell r="A790" t="str">
            <v>S126</v>
          </cell>
          <cell r="B790" t="str">
            <v>SILLA YEE ALCANTARILLDO  TIPO FORT  200 X 160  (8" X 6")</v>
          </cell>
          <cell r="C790" t="str">
            <v>Insumo</v>
          </cell>
          <cell r="D790" t="str">
            <v>und</v>
          </cell>
          <cell r="E790">
            <v>125154</v>
          </cell>
          <cell r="F790">
            <v>105171.15493051131</v>
          </cell>
          <cell r="G790">
            <v>0.19</v>
          </cell>
          <cell r="H790" t="str">
            <v>X</v>
          </cell>
          <cell r="I790" t="str">
            <v>X</v>
          </cell>
          <cell r="K790" t="str">
            <v>X</v>
          </cell>
          <cell r="L790" t="str">
            <v>Tuberia novafort y novaloc</v>
          </cell>
          <cell r="M790" t="str">
            <v>VER ARCHIVO ANEXO</v>
          </cell>
          <cell r="N790">
            <v>41608</v>
          </cell>
        </row>
        <row r="791">
          <cell r="A791" t="str">
            <v>S65</v>
          </cell>
          <cell r="B791" t="str">
            <v>SILLA YEE ALCANTARILLDO  TIPO FORT  250 X 200  (10" X 8")</v>
          </cell>
          <cell r="C791" t="str">
            <v>Insumo</v>
          </cell>
          <cell r="D791" t="str">
            <v>und</v>
          </cell>
          <cell r="E791">
            <v>215207</v>
          </cell>
          <cell r="F791">
            <v>180846.53707735802</v>
          </cell>
          <cell r="G791">
            <v>0.19</v>
          </cell>
          <cell r="H791" t="str">
            <v>X</v>
          </cell>
          <cell r="I791" t="str">
            <v>X</v>
          </cell>
          <cell r="K791" t="str">
            <v>X</v>
          </cell>
          <cell r="L791" t="str">
            <v>Tuberia novafort y novaloc</v>
          </cell>
          <cell r="M791" t="str">
            <v>VER ARCHIVO ANEXO</v>
          </cell>
          <cell r="N791">
            <v>41608</v>
          </cell>
        </row>
        <row r="792">
          <cell r="A792" t="str">
            <v>S35</v>
          </cell>
          <cell r="B792" t="str">
            <v>SILLA YEE ALCANTARILLDO  TIPO FORT  315 X 200  (12" X 8")</v>
          </cell>
          <cell r="C792" t="str">
            <v>Insumo</v>
          </cell>
          <cell r="D792" t="str">
            <v>und</v>
          </cell>
          <cell r="E792">
            <v>304161</v>
          </cell>
          <cell r="F792">
            <v>255597.12845169593</v>
          </cell>
          <cell r="G792">
            <v>0.19</v>
          </cell>
          <cell r="H792" t="str">
            <v>X</v>
          </cell>
          <cell r="I792" t="str">
            <v>X</v>
          </cell>
          <cell r="K792" t="str">
            <v>X</v>
          </cell>
          <cell r="L792" t="str">
            <v>Tuberia novafort y novaloc</v>
          </cell>
          <cell r="M792" t="str">
            <v>VER ARCHIVO ANEXO</v>
          </cell>
          <cell r="N792">
            <v>41608</v>
          </cell>
        </row>
        <row r="793">
          <cell r="A793" t="str">
            <v>S167</v>
          </cell>
          <cell r="B793" t="str">
            <v>SOLDADURA LIQUIDA AGUA CALIENTE 1/4</v>
          </cell>
          <cell r="C793" t="str">
            <v>Insumo</v>
          </cell>
          <cell r="D793" t="str">
            <v>und</v>
          </cell>
          <cell r="E793">
            <v>144975</v>
          </cell>
          <cell r="F793">
            <v>121827.96458783356</v>
          </cell>
          <cell r="G793">
            <v>0.19</v>
          </cell>
          <cell r="H793" t="str">
            <v>X</v>
          </cell>
          <cell r="I793" t="str">
            <v>X</v>
          </cell>
          <cell r="K793" t="str">
            <v>X</v>
          </cell>
          <cell r="L793" t="str">
            <v>Tuberia novafort y novaloc</v>
          </cell>
          <cell r="M793" t="str">
            <v>VER ARCHIVO ANEXO</v>
          </cell>
          <cell r="N793">
            <v>41608</v>
          </cell>
        </row>
        <row r="794">
          <cell r="A794" t="str">
            <v>S36</v>
          </cell>
          <cell r="B794" t="str">
            <v>SOLDADURA PVC LIQUIDA 1/4</v>
          </cell>
          <cell r="C794" t="str">
            <v>Insumo</v>
          </cell>
          <cell r="D794" t="str">
            <v>und</v>
          </cell>
          <cell r="E794">
            <v>135212</v>
          </cell>
          <cell r="F794">
            <v>113623.53107619872</v>
          </cell>
          <cell r="G794">
            <v>0.19</v>
          </cell>
          <cell r="H794" t="str">
            <v>X</v>
          </cell>
          <cell r="I794" t="str">
            <v>X</v>
          </cell>
          <cell r="K794" t="str">
            <v>X</v>
          </cell>
          <cell r="L794" t="str">
            <v>Tuberia novafort y novaloc</v>
          </cell>
          <cell r="M794" t="str">
            <v>VER ARCHIVO ANEXO</v>
          </cell>
          <cell r="N794">
            <v>41608</v>
          </cell>
        </row>
        <row r="795">
          <cell r="A795" t="str">
            <v>S221</v>
          </cell>
          <cell r="B795" t="str">
            <v>TANQUE AGUA POTABLE PLASTICO CAP. 1.000 LTS, INCLUYE: TAPA, ACCESORIOS Y MANGUERA FLEXIBLE. A TODO COSTO.</v>
          </cell>
          <cell r="C795" t="str">
            <v>Insumo</v>
          </cell>
          <cell r="D795" t="str">
            <v>und</v>
          </cell>
          <cell r="E795">
            <v>756042</v>
          </cell>
          <cell r="F795">
            <v>635329.01096240175</v>
          </cell>
          <cell r="G795">
            <v>0.19</v>
          </cell>
          <cell r="H795" t="str">
            <v>X</v>
          </cell>
          <cell r="I795" t="str">
            <v>X</v>
          </cell>
          <cell r="K795" t="str">
            <v>X</v>
          </cell>
          <cell r="L795" t="str">
            <v>tanqueaguapotable</v>
          </cell>
          <cell r="M795" t="str">
            <v>VER ARCHIVO ANEXO</v>
          </cell>
          <cell r="N795">
            <v>41608</v>
          </cell>
        </row>
        <row r="796">
          <cell r="A796" t="str">
            <v>S222</v>
          </cell>
          <cell r="B796" t="str">
            <v>TANQUE AGUA POTABLE PLASTICO CAP. 20.000 LTS, INCLUYE: TAPA, ACCESORIOS Y MANGUERA FLEXIBLE. A TODO COSTO.</v>
          </cell>
          <cell r="C796" t="str">
            <v>Insumo</v>
          </cell>
          <cell r="D796" t="str">
            <v>und</v>
          </cell>
          <cell r="E796">
            <v>16959054</v>
          </cell>
          <cell r="F796">
            <v>14251305.809117174</v>
          </cell>
          <cell r="G796">
            <v>0.19</v>
          </cell>
          <cell r="H796" t="str">
            <v>X</v>
          </cell>
          <cell r="I796" t="str">
            <v>X</v>
          </cell>
          <cell r="K796" t="str">
            <v>X</v>
          </cell>
          <cell r="L796" t="str">
            <v>tanqueaguapotable</v>
          </cell>
          <cell r="M796" t="str">
            <v>VER ARCHIVO ANEXO</v>
          </cell>
          <cell r="N796">
            <v>41608</v>
          </cell>
        </row>
        <row r="797">
          <cell r="A797" t="str">
            <v>S222A</v>
          </cell>
          <cell r="B797" t="str">
            <v>TANQUE AGUA POTABLE PLASTICO CAP. 10.000 LTS, INCLUYE: TAPA, ACCESORIOS Y MANGUERA FLEXIBLE. A TODO COSTO.</v>
          </cell>
          <cell r="C797" t="str">
            <v>Insumo</v>
          </cell>
          <cell r="D797" t="str">
            <v>und</v>
          </cell>
          <cell r="E797">
            <v>8450958</v>
          </cell>
          <cell r="F797">
            <v>7101645.2046241472</v>
          </cell>
          <cell r="G797">
            <v>0.19</v>
          </cell>
          <cell r="H797" t="str">
            <v>X</v>
          </cell>
          <cell r="I797" t="str">
            <v>X</v>
          </cell>
          <cell r="K797" t="str">
            <v>X</v>
          </cell>
          <cell r="L797" t="str">
            <v>tanqueaguapotable</v>
          </cell>
          <cell r="M797" t="str">
            <v>VER ARCHIVO ANEXO</v>
          </cell>
          <cell r="N797">
            <v>41608</v>
          </cell>
        </row>
        <row r="798">
          <cell r="A798" t="str">
            <v>S224</v>
          </cell>
          <cell r="B798"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798" t="str">
            <v>Insumo</v>
          </cell>
          <cell r="D798" t="str">
            <v>und</v>
          </cell>
          <cell r="E798">
            <v>21616761</v>
          </cell>
          <cell r="F798">
            <v>18165345.056486104</v>
          </cell>
          <cell r="G798">
            <v>0.19</v>
          </cell>
          <cell r="H798" t="str">
            <v>X</v>
          </cell>
          <cell r="I798" t="str">
            <v>X</v>
          </cell>
          <cell r="K798" t="str">
            <v>X</v>
          </cell>
          <cell r="L798" t="str">
            <v>tanqueseptico</v>
          </cell>
          <cell r="M798" t="str">
            <v>VER ARCHIVO ANEXO</v>
          </cell>
          <cell r="N798">
            <v>41608</v>
          </cell>
        </row>
        <row r="799">
          <cell r="A799" t="str">
            <v>S105</v>
          </cell>
          <cell r="B799" t="str">
            <v>TANQUE SEPTICO INTEGRADO PREFABRICADO TIPO IMHOFF SUBTERRANEO DE 2000 LTS. TIPO COLEMPAQUES CON TAPA Y ACCESORIOS OVOIDE - VERDE REF. 2 O SIMILAR</v>
          </cell>
          <cell r="C799" t="str">
            <v>Insumo</v>
          </cell>
          <cell r="D799" t="str">
            <v>und</v>
          </cell>
          <cell r="E799">
            <v>4209209</v>
          </cell>
          <cell r="F799">
            <v>3537150.0363064376</v>
          </cell>
          <cell r="G799">
            <v>0.19</v>
          </cell>
          <cell r="H799" t="str">
            <v>X</v>
          </cell>
          <cell r="I799" t="str">
            <v>X</v>
          </cell>
          <cell r="K799" t="str">
            <v>X</v>
          </cell>
          <cell r="L799" t="str">
            <v>tanqueseptico</v>
          </cell>
          <cell r="M799" t="str">
            <v>VER ARCHIVO ANEXO</v>
          </cell>
          <cell r="N799">
            <v>41608</v>
          </cell>
        </row>
        <row r="800">
          <cell r="A800" t="str">
            <v>S107</v>
          </cell>
          <cell r="B800" t="str">
            <v xml:space="preserve">TANQUE TRATAMIENTO AGUAS GRISES OVOIDE DE 2000 LTS. TIPO COLEMPAQUES  O SIMILAR </v>
          </cell>
          <cell r="C800" t="str">
            <v>Insumo</v>
          </cell>
          <cell r="D800" t="str">
            <v>und</v>
          </cell>
          <cell r="E800">
            <v>1289038</v>
          </cell>
          <cell r="F800">
            <v>1083225.2053193401</v>
          </cell>
          <cell r="G800">
            <v>0.19</v>
          </cell>
          <cell r="H800" t="str">
            <v>X</v>
          </cell>
          <cell r="I800" t="str">
            <v>X</v>
          </cell>
          <cell r="K800" t="str">
            <v>X</v>
          </cell>
          <cell r="L800" t="str">
            <v>no aplica</v>
          </cell>
          <cell r="M800" t="str">
            <v>no aplica</v>
          </cell>
          <cell r="N800">
            <v>41608</v>
          </cell>
        </row>
        <row r="801">
          <cell r="A801" t="str">
            <v>S60</v>
          </cell>
          <cell r="B801" t="str">
            <v>TAPA DE INSPECCION TI - 5*3" ALUMINIO  COLREJILLAS O SIMILAR</v>
          </cell>
          <cell r="C801" t="str">
            <v>Insumo</v>
          </cell>
          <cell r="D801" t="str">
            <v>und</v>
          </cell>
          <cell r="E801">
            <v>25209</v>
          </cell>
          <cell r="F801">
            <v>21184.384728362726</v>
          </cell>
          <cell r="G801">
            <v>0.19</v>
          </cell>
          <cell r="H801" t="str">
            <v>X</v>
          </cell>
          <cell r="I801" t="str">
            <v>X</v>
          </cell>
          <cell r="K801" t="str">
            <v>X</v>
          </cell>
          <cell r="L801" t="str">
            <v>Rejilla</v>
          </cell>
          <cell r="M801" t="str">
            <v>VER ARCHIVO ANEXO</v>
          </cell>
          <cell r="N801">
            <v>41608</v>
          </cell>
        </row>
        <row r="802">
          <cell r="A802" t="str">
            <v>S225</v>
          </cell>
          <cell r="B802" t="str">
            <v>TAPA DE INSPECCION TI - 6*4" ALUMINIO COLREJILLAS O SIMILAR</v>
          </cell>
          <cell r="C802" t="str">
            <v>Insumo</v>
          </cell>
          <cell r="D802" t="str">
            <v>und</v>
          </cell>
          <cell r="E802">
            <v>36275</v>
          </cell>
          <cell r="F802">
            <v>30483.495266094749</v>
          </cell>
          <cell r="G802">
            <v>0.19</v>
          </cell>
          <cell r="H802" t="str">
            <v>X</v>
          </cell>
          <cell r="I802" t="str">
            <v>X</v>
          </cell>
          <cell r="K802" t="str">
            <v>X</v>
          </cell>
          <cell r="L802" t="str">
            <v>Rejilla</v>
          </cell>
          <cell r="M802" t="str">
            <v>VER ARCHIVO ANEXO</v>
          </cell>
          <cell r="N802">
            <v>41608</v>
          </cell>
        </row>
        <row r="803">
          <cell r="A803" t="str">
            <v>S226</v>
          </cell>
          <cell r="B803" t="str">
            <v>TAPA DE INSPECCION TI - 8*6" ALUMINIO COLREJILLAS O SIMILAR</v>
          </cell>
          <cell r="C803" t="str">
            <v>Insumo</v>
          </cell>
          <cell r="D803" t="str">
            <v>und</v>
          </cell>
          <cell r="E803">
            <v>72170</v>
          </cell>
          <cell r="F803">
            <v>60646.749383738192</v>
          </cell>
          <cell r="G803">
            <v>0.19</v>
          </cell>
          <cell r="H803" t="str">
            <v>X</v>
          </cell>
          <cell r="I803" t="str">
            <v>X</v>
          </cell>
          <cell r="K803" t="str">
            <v>X</v>
          </cell>
          <cell r="L803" t="str">
            <v>Rejilla</v>
          </cell>
          <cell r="M803" t="str">
            <v>VER ARCHIVO ANEXO</v>
          </cell>
          <cell r="N803">
            <v>41608</v>
          </cell>
        </row>
        <row r="804">
          <cell r="A804" t="str">
            <v>S131</v>
          </cell>
          <cell r="B804" t="str">
            <v>TAPA REJILLA EN HIERRO GALVANIZADO 3"</v>
          </cell>
          <cell r="C804" t="str">
            <v>Insumo</v>
          </cell>
          <cell r="D804" t="str">
            <v>und</v>
          </cell>
          <cell r="E804">
            <v>259290</v>
          </cell>
          <cell r="F804">
            <v>217890.3463730349</v>
          </cell>
          <cell r="G804">
            <v>0.19</v>
          </cell>
          <cell r="H804" t="str">
            <v>X</v>
          </cell>
          <cell r="I804" t="str">
            <v>X</v>
          </cell>
          <cell r="K804" t="str">
            <v>X</v>
          </cell>
          <cell r="L804" t="str">
            <v>Rejilla</v>
          </cell>
          <cell r="M804" t="str">
            <v>VER ARCHIVO ANEXO</v>
          </cell>
          <cell r="N804">
            <v>41608</v>
          </cell>
        </row>
        <row r="805">
          <cell r="A805" t="str">
            <v>S134</v>
          </cell>
          <cell r="B805" t="str">
            <v>TAPA REJILLA EN HIERRO GALVANIZADO 6"</v>
          </cell>
          <cell r="C805" t="str">
            <v>Insumo</v>
          </cell>
          <cell r="D805" t="str">
            <v>und</v>
          </cell>
          <cell r="E805">
            <v>406206</v>
          </cell>
          <cell r="F805">
            <v>341349.36771733616</v>
          </cell>
          <cell r="G805">
            <v>0.19</v>
          </cell>
          <cell r="H805" t="str">
            <v>X</v>
          </cell>
          <cell r="I805" t="str">
            <v>X</v>
          </cell>
          <cell r="K805" t="str">
            <v>X</v>
          </cell>
          <cell r="L805" t="str">
            <v>Rejilla</v>
          </cell>
          <cell r="M805" t="str">
            <v>VER ARCHIVO ANEXO</v>
          </cell>
          <cell r="N805">
            <v>41608</v>
          </cell>
        </row>
        <row r="806">
          <cell r="A806" t="str">
            <v>S134A</v>
          </cell>
          <cell r="B806" t="str">
            <v>CRUCES HG 2"</v>
          </cell>
          <cell r="C806" t="str">
            <v>Insumo</v>
          </cell>
          <cell r="D806" t="str">
            <v>und</v>
          </cell>
          <cell r="E806">
            <v>49438</v>
          </cell>
          <cell r="F806">
            <v>41544.797636926407</v>
          </cell>
          <cell r="G806">
            <v>0.19</v>
          </cell>
          <cell r="H806" t="str">
            <v>X</v>
          </cell>
          <cell r="I806" t="str">
            <v>X</v>
          </cell>
          <cell r="K806" t="str">
            <v>X</v>
          </cell>
          <cell r="M806" t="str">
            <v>VER ARCHIVO ANEXO</v>
          </cell>
          <cell r="N806">
            <v>41608</v>
          </cell>
        </row>
        <row r="807">
          <cell r="A807" t="str">
            <v>S134B</v>
          </cell>
          <cell r="B807" t="str">
            <v>CRUCES HG 3"</v>
          </cell>
          <cell r="C807" t="str">
            <v>Insumo</v>
          </cell>
          <cell r="D807" t="str">
            <v>und</v>
          </cell>
          <cell r="E807">
            <v>82397</v>
          </cell>
          <cell r="F807">
            <v>69241.32939487735</v>
          </cell>
          <cell r="G807">
            <v>0.19</v>
          </cell>
          <cell r="H807" t="str">
            <v>X</v>
          </cell>
          <cell r="I807" t="str">
            <v>X</v>
          </cell>
          <cell r="K807" t="str">
            <v>X</v>
          </cell>
          <cell r="M807" t="str">
            <v>VER ARCHIVO ANEXO</v>
          </cell>
          <cell r="N807">
            <v>41608</v>
          </cell>
        </row>
        <row r="808">
          <cell r="A808" t="str">
            <v>S134C</v>
          </cell>
          <cell r="B808" t="str">
            <v>TEE HG 2"</v>
          </cell>
          <cell r="C808" t="str">
            <v>Insumo</v>
          </cell>
          <cell r="D808" t="str">
            <v>und</v>
          </cell>
          <cell r="E808">
            <v>17509</v>
          </cell>
          <cell r="F808">
            <v>14713.782496411441</v>
          </cell>
          <cell r="G808">
            <v>0.19</v>
          </cell>
          <cell r="H808" t="str">
            <v>X</v>
          </cell>
          <cell r="I808" t="str">
            <v>X</v>
          </cell>
          <cell r="K808" t="str">
            <v>X</v>
          </cell>
          <cell r="M808" t="str">
            <v>VER ARCHIVO ANEXO</v>
          </cell>
          <cell r="N808">
            <v>41608</v>
          </cell>
        </row>
        <row r="809">
          <cell r="A809" t="str">
            <v>S134D</v>
          </cell>
          <cell r="B809" t="str">
            <v>TEE HG 3"</v>
          </cell>
          <cell r="C809" t="str">
            <v>Insumo</v>
          </cell>
          <cell r="D809" t="str">
            <v>und</v>
          </cell>
          <cell r="E809">
            <v>41199</v>
          </cell>
          <cell r="F809">
            <v>34620.664697438675</v>
          </cell>
          <cell r="G809">
            <v>0.19</v>
          </cell>
          <cell r="H809" t="str">
            <v>X</v>
          </cell>
          <cell r="I809" t="str">
            <v>X</v>
          </cell>
          <cell r="K809" t="str">
            <v>X</v>
          </cell>
          <cell r="M809" t="str">
            <v>VER ARCHIVO ANEXO</v>
          </cell>
          <cell r="N809">
            <v>41608</v>
          </cell>
        </row>
        <row r="810">
          <cell r="A810" t="str">
            <v>S134E</v>
          </cell>
          <cell r="B810" t="str">
            <v>CODO HG 2"</v>
          </cell>
          <cell r="C810" t="str">
            <v>Insumo</v>
          </cell>
          <cell r="D810" t="str">
            <v>und</v>
          </cell>
          <cell r="E810">
            <v>14420</v>
          </cell>
          <cell r="F810">
            <v>12117.232644103538</v>
          </cell>
          <cell r="G810">
            <v>0.19</v>
          </cell>
          <cell r="H810" t="str">
            <v>X</v>
          </cell>
          <cell r="I810" t="str">
            <v>X</v>
          </cell>
          <cell r="K810" t="str">
            <v>X</v>
          </cell>
          <cell r="M810" t="str">
            <v>VER ARCHIVO ANEXO</v>
          </cell>
          <cell r="N810">
            <v>41608</v>
          </cell>
        </row>
        <row r="811">
          <cell r="A811" t="str">
            <v>S134F</v>
          </cell>
          <cell r="B811" t="str">
            <v>CODO HG 3"</v>
          </cell>
          <cell r="C811" t="str">
            <v>Insumo</v>
          </cell>
          <cell r="D811" t="str">
            <v>und</v>
          </cell>
          <cell r="E811">
            <v>36049</v>
          </cell>
          <cell r="F811">
            <v>30293.081610258843</v>
          </cell>
          <cell r="G811">
            <v>0.19</v>
          </cell>
          <cell r="H811" t="str">
            <v>X</v>
          </cell>
          <cell r="I811" t="str">
            <v>X</v>
          </cell>
          <cell r="K811" t="str">
            <v>X</v>
          </cell>
          <cell r="M811" t="str">
            <v>VER ARCHIVO ANEXO</v>
          </cell>
          <cell r="N811">
            <v>41608</v>
          </cell>
        </row>
        <row r="812">
          <cell r="A812" t="str">
            <v>S181</v>
          </cell>
          <cell r="B812" t="str">
            <v xml:space="preserve">TEE 4"  X  3" HD EXTREMO LISO </v>
          </cell>
          <cell r="C812" t="str">
            <v>Insumo</v>
          </cell>
          <cell r="D812" t="str">
            <v>und</v>
          </cell>
          <cell r="E812">
            <v>249841</v>
          </cell>
          <cell r="F812">
            <v>209950.09692467737</v>
          </cell>
          <cell r="G812">
            <v>0.19</v>
          </cell>
          <cell r="H812" t="str">
            <v>X</v>
          </cell>
          <cell r="I812" t="str">
            <v>X</v>
          </cell>
          <cell r="K812" t="str">
            <v>X</v>
          </cell>
          <cell r="L812" t="str">
            <v>tuberia union platino</v>
          </cell>
          <cell r="M812" t="str">
            <v>VER ARCHIVO ANEXO</v>
          </cell>
          <cell r="N812">
            <v>41608</v>
          </cell>
        </row>
        <row r="813">
          <cell r="A813" t="str">
            <v>S182</v>
          </cell>
          <cell r="B813" t="str">
            <v xml:space="preserve">TEE 6"  X  4" HD EXTREMO LISO </v>
          </cell>
          <cell r="C813" t="str">
            <v>Insumo</v>
          </cell>
          <cell r="D813" t="str">
            <v>und</v>
          </cell>
          <cell r="E813">
            <v>501854</v>
          </cell>
          <cell r="F813">
            <v>421726.43391214457</v>
          </cell>
          <cell r="G813">
            <v>0.19</v>
          </cell>
          <cell r="H813" t="str">
            <v>X</v>
          </cell>
          <cell r="I813" t="str">
            <v>X</v>
          </cell>
          <cell r="K813" t="str">
            <v>X</v>
          </cell>
          <cell r="L813" t="str">
            <v>tuberia union platino</v>
          </cell>
          <cell r="M813" t="str">
            <v>VER ARCHIVO ANEXO</v>
          </cell>
          <cell r="N813">
            <v>41608</v>
          </cell>
        </row>
        <row r="814">
          <cell r="A814" t="str">
            <v>S172</v>
          </cell>
          <cell r="B814" t="str">
            <v>TEE ACERO GALNAVIZADO  3/4''</v>
          </cell>
          <cell r="C814" t="str">
            <v>Insumo</v>
          </cell>
          <cell r="D814" t="str">
            <v>und</v>
          </cell>
          <cell r="E814">
            <v>2822</v>
          </cell>
          <cell r="F814">
            <v>2371.5155317745498</v>
          </cell>
          <cell r="G814">
            <v>0.19</v>
          </cell>
          <cell r="H814" t="str">
            <v>X</v>
          </cell>
          <cell r="I814" t="str">
            <v>X</v>
          </cell>
          <cell r="K814" t="str">
            <v>X</v>
          </cell>
          <cell r="M814" t="str">
            <v>VER ARCHIVO ANEXO</v>
          </cell>
          <cell r="N814">
            <v>41608</v>
          </cell>
        </row>
        <row r="815">
          <cell r="A815" t="str">
            <v>S38</v>
          </cell>
          <cell r="B815" t="str">
            <v>TEE ACERO GALVANIZADO  1/2''</v>
          </cell>
          <cell r="C815" t="str">
            <v>Insumo</v>
          </cell>
          <cell r="D815" t="str">
            <v>und</v>
          </cell>
          <cell r="E815">
            <v>1844</v>
          </cell>
          <cell r="F815">
            <v>1549.2747452103811</v>
          </cell>
          <cell r="G815">
            <v>0.19</v>
          </cell>
          <cell r="H815" t="str">
            <v>X</v>
          </cell>
          <cell r="I815" t="str">
            <v>X</v>
          </cell>
          <cell r="K815" t="str">
            <v>X</v>
          </cell>
          <cell r="M815" t="str">
            <v>VER ARCHIVO ANEXO</v>
          </cell>
          <cell r="N815">
            <v>41608</v>
          </cell>
        </row>
        <row r="816">
          <cell r="A816" t="str">
            <v>S183</v>
          </cell>
          <cell r="B816" t="str">
            <v xml:space="preserve">TEE HIERRO DUCTIL  3 X 3" </v>
          </cell>
          <cell r="C816" t="str">
            <v>Insumo</v>
          </cell>
          <cell r="D816" t="str">
            <v>und</v>
          </cell>
          <cell r="E816">
            <v>128179</v>
          </cell>
          <cell r="F816">
            <v>107713.5430399061</v>
          </cell>
          <cell r="G816">
            <v>0.19</v>
          </cell>
          <cell r="H816" t="str">
            <v>X</v>
          </cell>
          <cell r="I816" t="str">
            <v>X</v>
          </cell>
          <cell r="K816" t="str">
            <v>X</v>
          </cell>
          <cell r="M816" t="str">
            <v>VER ARCHIVO ANEXO</v>
          </cell>
          <cell r="N816">
            <v>41608</v>
          </cell>
        </row>
        <row r="817">
          <cell r="A817" t="str">
            <v>S39</v>
          </cell>
          <cell r="B817" t="str">
            <v>TEE PRESION  - 1''</v>
          </cell>
          <cell r="C817" t="str">
            <v>Insumo</v>
          </cell>
          <cell r="D817" t="str">
            <v>und</v>
          </cell>
          <cell r="E817">
            <v>3714</v>
          </cell>
          <cell r="F817">
            <v>3121.0219717705731</v>
          </cell>
          <cell r="G817">
            <v>0.19</v>
          </cell>
          <cell r="H817" t="str">
            <v>X</v>
          </cell>
          <cell r="I817" t="str">
            <v>X</v>
          </cell>
          <cell r="K817" t="str">
            <v>X</v>
          </cell>
          <cell r="L817" t="str">
            <v>tuberia union platino</v>
          </cell>
          <cell r="M817" t="str">
            <v>VER ARCHIVO ANEXO</v>
          </cell>
          <cell r="N817">
            <v>41608</v>
          </cell>
        </row>
        <row r="818">
          <cell r="A818" t="str">
            <v>S159</v>
          </cell>
          <cell r="B818" t="str">
            <v>TEE PRESION  - 1 1/2''</v>
          </cell>
          <cell r="C818" t="str">
            <v>Insumo</v>
          </cell>
          <cell r="D818" t="str">
            <v>und</v>
          </cell>
          <cell r="E818">
            <v>12589</v>
          </cell>
          <cell r="F818">
            <v>10579.277414100326</v>
          </cell>
          <cell r="G818">
            <v>0.19</v>
          </cell>
          <cell r="H818" t="str">
            <v>X</v>
          </cell>
          <cell r="I818" t="str">
            <v>X</v>
          </cell>
          <cell r="K818" t="str">
            <v>X</v>
          </cell>
          <cell r="L818" t="str">
            <v>tuberia union platino</v>
          </cell>
          <cell r="M818" t="str">
            <v>VER ARCHIVO ANEXO</v>
          </cell>
          <cell r="N818">
            <v>41608</v>
          </cell>
        </row>
        <row r="819">
          <cell r="A819" t="str">
            <v>S07</v>
          </cell>
          <cell r="B819" t="str">
            <v>TEE PRESION  - 1 1/4''</v>
          </cell>
          <cell r="C819" t="str">
            <v>Insumo</v>
          </cell>
          <cell r="D819" t="str">
            <v>und</v>
          </cell>
          <cell r="E819">
            <v>9590</v>
          </cell>
          <cell r="F819">
            <v>8058.7231484949516</v>
          </cell>
          <cell r="G819">
            <v>0.19</v>
          </cell>
          <cell r="H819" t="str">
            <v>X</v>
          </cell>
          <cell r="I819" t="str">
            <v>X</v>
          </cell>
          <cell r="K819" t="str">
            <v>X</v>
          </cell>
          <cell r="L819" t="str">
            <v>tuberia union platino</v>
          </cell>
          <cell r="M819" t="str">
            <v>VER ARCHIVO ANEXO</v>
          </cell>
          <cell r="N819">
            <v>41608</v>
          </cell>
        </row>
        <row r="820">
          <cell r="A820" t="str">
            <v>S40</v>
          </cell>
          <cell r="B820" t="str">
            <v>TEE PRESION  - 1/2''</v>
          </cell>
          <cell r="C820" t="str">
            <v>Insumo</v>
          </cell>
          <cell r="D820" t="str">
            <v>und</v>
          </cell>
          <cell r="E820">
            <v>1124</v>
          </cell>
          <cell r="F820">
            <v>944.76719326187526</v>
          </cell>
          <cell r="G820">
            <v>0.19</v>
          </cell>
          <cell r="H820" t="str">
            <v>X</v>
          </cell>
          <cell r="I820" t="str">
            <v>X</v>
          </cell>
          <cell r="K820" t="str">
            <v>X</v>
          </cell>
          <cell r="L820" t="str">
            <v>tuberia union platino</v>
          </cell>
          <cell r="M820" t="str">
            <v>VER ARCHIVO ANEXO</v>
          </cell>
          <cell r="N820">
            <v>41608</v>
          </cell>
        </row>
        <row r="821">
          <cell r="A821" t="str">
            <v>S158</v>
          </cell>
          <cell r="B821" t="str">
            <v>TEE PRESION -  3/4''</v>
          </cell>
          <cell r="C821" t="str">
            <v>Insumo</v>
          </cell>
          <cell r="D821" t="str">
            <v>und</v>
          </cell>
          <cell r="E821">
            <v>1900</v>
          </cell>
          <cell r="F821">
            <v>1596.9385766702592</v>
          </cell>
          <cell r="G821">
            <v>0.19</v>
          </cell>
          <cell r="H821" t="str">
            <v>X</v>
          </cell>
          <cell r="I821" t="str">
            <v>X</v>
          </cell>
          <cell r="K821" t="str">
            <v>X</v>
          </cell>
          <cell r="L821" t="str">
            <v>tuberia union platino</v>
          </cell>
          <cell r="M821" t="str">
            <v>VER ARCHIVO ANEXO</v>
          </cell>
          <cell r="N821">
            <v>41608</v>
          </cell>
        </row>
        <row r="822">
          <cell r="A822" t="str">
            <v>S129</v>
          </cell>
          <cell r="B822" t="str">
            <v>TEE SANITARIA - 6"</v>
          </cell>
          <cell r="C822" t="str">
            <v>Insumo</v>
          </cell>
          <cell r="D822" t="str">
            <v>und</v>
          </cell>
          <cell r="E822">
            <v>196804</v>
          </cell>
          <cell r="F822">
            <v>165381.18422642973</v>
          </cell>
          <cell r="G822">
            <v>0.19</v>
          </cell>
          <cell r="H822" t="str">
            <v>X</v>
          </cell>
          <cell r="I822" t="str">
            <v>X</v>
          </cell>
          <cell r="K822" t="str">
            <v>X</v>
          </cell>
          <cell r="L822" t="str">
            <v>tubosistema pavco</v>
          </cell>
          <cell r="M822" t="str">
            <v>VER ARCHIVO ANEXO</v>
          </cell>
          <cell r="N822">
            <v>41608</v>
          </cell>
        </row>
        <row r="823">
          <cell r="A823" t="str">
            <v>S166</v>
          </cell>
          <cell r="B823" t="str">
            <v>TEE ULTRATEMP - 1/2"</v>
          </cell>
          <cell r="C823" t="str">
            <v>Insumo</v>
          </cell>
          <cell r="D823" t="str">
            <v>und</v>
          </cell>
          <cell r="E823">
            <v>2398</v>
          </cell>
          <cell r="F823">
            <v>2014.9226853909315</v>
          </cell>
          <cell r="G823">
            <v>0.19</v>
          </cell>
          <cell r="H823" t="str">
            <v>X</v>
          </cell>
          <cell r="I823" t="str">
            <v>X</v>
          </cell>
          <cell r="K823" t="str">
            <v>X</v>
          </cell>
          <cell r="L823" t="str">
            <v>genfor_cpvc</v>
          </cell>
          <cell r="M823" t="str">
            <v>VER ARCHIVO ANEXO</v>
          </cell>
          <cell r="N823">
            <v>41608</v>
          </cell>
        </row>
        <row r="824">
          <cell r="A824" t="str">
            <v>S103</v>
          </cell>
          <cell r="B824" t="str">
            <v>TRAMPA DE GRASA PLASTICA CAP.  250 LTS. TIPO COLEMPAQUES  O SIMILAR</v>
          </cell>
          <cell r="C824" t="str">
            <v>Insumo</v>
          </cell>
          <cell r="D824" t="str">
            <v>und</v>
          </cell>
          <cell r="E824">
            <v>247667</v>
          </cell>
          <cell r="F824">
            <v>208123.85686188744</v>
          </cell>
          <cell r="G824">
            <v>0.19</v>
          </cell>
          <cell r="H824" t="str">
            <v>X</v>
          </cell>
          <cell r="I824" t="str">
            <v>X</v>
          </cell>
          <cell r="K824" t="str">
            <v>X</v>
          </cell>
          <cell r="L824" t="str">
            <v>no aplica</v>
          </cell>
          <cell r="M824" t="str">
            <v>no aplica</v>
          </cell>
          <cell r="N824">
            <v>41608</v>
          </cell>
        </row>
        <row r="825">
          <cell r="A825" t="str">
            <v>S104</v>
          </cell>
          <cell r="B825" t="str">
            <v>TRAMPA DE GRASA PLASTICA CAP.  95 LTS. TIPO COLEMPAQUES O SIMILAR</v>
          </cell>
          <cell r="C825" t="str">
            <v>Insumo</v>
          </cell>
          <cell r="D825" t="str">
            <v>und</v>
          </cell>
          <cell r="E825">
            <v>277046</v>
          </cell>
          <cell r="F825">
            <v>232811.85285763099</v>
          </cell>
          <cell r="G825">
            <v>0.19</v>
          </cell>
          <cell r="H825" t="str">
            <v>X</v>
          </cell>
          <cell r="I825" t="str">
            <v>X</v>
          </cell>
          <cell r="K825" t="str">
            <v>X</v>
          </cell>
          <cell r="L825" t="str">
            <v>no aplica</v>
          </cell>
          <cell r="M825" t="str">
            <v>no aplica</v>
          </cell>
          <cell r="N825">
            <v>41608</v>
          </cell>
        </row>
        <row r="826">
          <cell r="A826" t="str">
            <v>S160</v>
          </cell>
          <cell r="B826" t="str">
            <v xml:space="preserve">TUBO ACERO GALVANIZADO AGUA 1 1/2" - NIC 505 - 001  - TIPO COLMENA O SIMILAR. </v>
          </cell>
          <cell r="C826" t="str">
            <v>Insumo</v>
          </cell>
          <cell r="D826" t="str">
            <v>m</v>
          </cell>
          <cell r="E826">
            <v>37112</v>
          </cell>
          <cell r="F826">
            <v>31186.294759452754</v>
          </cell>
          <cell r="G826">
            <v>0.19</v>
          </cell>
          <cell r="H826" t="str">
            <v>X</v>
          </cell>
          <cell r="I826" t="str">
            <v>X</v>
          </cell>
          <cell r="K826" t="str">
            <v>X</v>
          </cell>
          <cell r="L826" t="str">
            <v>tuberia_mecanicoestructural</v>
          </cell>
          <cell r="M826" t="str">
            <v>VER ARCHIVO ANEXO</v>
          </cell>
          <cell r="N826">
            <v>41608</v>
          </cell>
        </row>
        <row r="827">
          <cell r="A827" t="str">
            <v>S160A</v>
          </cell>
          <cell r="B827" t="str">
            <v xml:space="preserve">TUBO ACERO AGUA NEGRA PARA CERRAMIENTO  1 1/2" -   - TIPO COLMENA O SIMILAR. </v>
          </cell>
          <cell r="C827" t="str">
            <v>Insumo</v>
          </cell>
          <cell r="D827" t="str">
            <v>m</v>
          </cell>
          <cell r="E827">
            <v>37112</v>
          </cell>
          <cell r="F827">
            <v>31186.294759452754</v>
          </cell>
          <cell r="G827">
            <v>0.19</v>
          </cell>
          <cell r="H827" t="str">
            <v>X</v>
          </cell>
          <cell r="I827" t="str">
            <v>X</v>
          </cell>
          <cell r="K827" t="str">
            <v>X</v>
          </cell>
          <cell r="L827" t="str">
            <v>tuberia_mecanicoestructural</v>
          </cell>
          <cell r="M827" t="str">
            <v>VER ARCHIVO ANEXO</v>
          </cell>
          <cell r="N827">
            <v>41608</v>
          </cell>
        </row>
        <row r="828">
          <cell r="A828" t="str">
            <v>S46</v>
          </cell>
          <cell r="B828" t="str">
            <v xml:space="preserve">TUBO ACERO GALVANIZADO AGUA 1" - NIC 505 - 001  - TIPO COLMENA O SIMILAR. </v>
          </cell>
          <cell r="C828" t="str">
            <v>Insumo</v>
          </cell>
          <cell r="D828" t="str">
            <v>m</v>
          </cell>
          <cell r="E828">
            <v>23444</v>
          </cell>
          <cell r="F828">
            <v>19700.889246077477</v>
          </cell>
          <cell r="G828">
            <v>0.19</v>
          </cell>
          <cell r="H828" t="str">
            <v>X</v>
          </cell>
          <cell r="I828" t="str">
            <v>X</v>
          </cell>
          <cell r="K828" t="str">
            <v>X</v>
          </cell>
          <cell r="L828" t="str">
            <v>tuberia_mecanicoestructural</v>
          </cell>
          <cell r="M828" t="str">
            <v>VER ARCHIVO ANEXO</v>
          </cell>
          <cell r="N828">
            <v>41608</v>
          </cell>
        </row>
        <row r="829">
          <cell r="A829" t="str">
            <v>S47</v>
          </cell>
          <cell r="B829" t="str">
            <v xml:space="preserve">TUBO ACERO GALVANIZADO AGUA 2 1/2" - NIC 505 - 001  - TIPO COLMENA O SIMILAR. </v>
          </cell>
          <cell r="C829" t="str">
            <v>Insumo</v>
          </cell>
          <cell r="D829" t="str">
            <v>m</v>
          </cell>
          <cell r="E829">
            <v>64449</v>
          </cell>
          <cell r="F829">
            <v>54158.836819438184</v>
          </cell>
          <cell r="G829">
            <v>0.19</v>
          </cell>
          <cell r="H829" t="str">
            <v>X</v>
          </cell>
          <cell r="I829" t="str">
            <v>X</v>
          </cell>
          <cell r="K829" t="str">
            <v>X</v>
          </cell>
          <cell r="L829" t="str">
            <v>tuberia_mecanicoestructural</v>
          </cell>
          <cell r="M829" t="str">
            <v>VER ARCHIVO ANEXO</v>
          </cell>
          <cell r="N829">
            <v>41608</v>
          </cell>
        </row>
        <row r="830">
          <cell r="A830" t="str">
            <v>S48</v>
          </cell>
          <cell r="B830" t="str">
            <v xml:space="preserve">TUBO ACERO GALVANIZADO AGUA 2" - NIC 505 - 001  - TIPO COLMENA O SIMILAR. </v>
          </cell>
          <cell r="C830" t="str">
            <v>Insumo</v>
          </cell>
          <cell r="D830" t="str">
            <v>m</v>
          </cell>
          <cell r="E830">
            <v>48066</v>
          </cell>
          <cell r="F830">
            <v>40391.929502501705</v>
          </cell>
          <cell r="G830">
            <v>0.19</v>
          </cell>
          <cell r="H830" t="str">
            <v>X</v>
          </cell>
          <cell r="I830" t="str">
            <v>X</v>
          </cell>
          <cell r="K830" t="str">
            <v>X</v>
          </cell>
          <cell r="L830" t="str">
            <v>tuberia_mecanicoestructural</v>
          </cell>
          <cell r="M830" t="str">
            <v>VER ARCHIVO ANEXO</v>
          </cell>
          <cell r="N830">
            <v>41608</v>
          </cell>
        </row>
        <row r="831">
          <cell r="A831" t="str">
            <v>S48A</v>
          </cell>
          <cell r="B831" t="str">
            <v xml:space="preserve">TUBO ACERO AGUA NEGRA PARA CERRAMIENTO  2" -   - TIPO COLMENA O SIMILAR. </v>
          </cell>
          <cell r="C831" t="str">
            <v>Insumo</v>
          </cell>
          <cell r="D831" t="str">
            <v>m</v>
          </cell>
          <cell r="E831">
            <v>48066</v>
          </cell>
          <cell r="F831">
            <v>40391.929502501705</v>
          </cell>
          <cell r="G831">
            <v>0.19</v>
          </cell>
          <cell r="H831" t="str">
            <v>X</v>
          </cell>
          <cell r="I831" t="str">
            <v>X</v>
          </cell>
          <cell r="K831" t="str">
            <v>X</v>
          </cell>
          <cell r="L831" t="str">
            <v>tuberia_mecanicoestructural</v>
          </cell>
          <cell r="M831" t="str">
            <v>VER ARCHIVO ANEXO</v>
          </cell>
          <cell r="N831">
            <v>41608</v>
          </cell>
        </row>
        <row r="832">
          <cell r="A832" t="str">
            <v>S48B</v>
          </cell>
          <cell r="B832" t="str">
            <v xml:space="preserve">TUBO ACERO AGUA NEGRA PARA CERRAMIENTO  3" -   - TIPO COLMENA O SIMILAR. </v>
          </cell>
          <cell r="C832" t="str">
            <v>Insumo</v>
          </cell>
          <cell r="D832" t="str">
            <v>m</v>
          </cell>
          <cell r="E832">
            <v>48066</v>
          </cell>
          <cell r="F832">
            <v>40391.929502501705</v>
          </cell>
          <cell r="G832">
            <v>0.19</v>
          </cell>
          <cell r="H832" t="str">
            <v>X</v>
          </cell>
          <cell r="I832" t="str">
            <v>X</v>
          </cell>
          <cell r="K832" t="str">
            <v>X</v>
          </cell>
          <cell r="L832" t="str">
            <v>tuberia_mecanicoestructural</v>
          </cell>
          <cell r="M832" t="str">
            <v>VER ARCHIVO ANEXO</v>
          </cell>
          <cell r="N832">
            <v>41608</v>
          </cell>
        </row>
        <row r="833">
          <cell r="A833" t="str">
            <v>S214</v>
          </cell>
          <cell r="B833" t="str">
            <v xml:space="preserve">TUBO ACERO GALVANIZADO AGUA 3" - NIC 505 - 001  - TIPO COLMENA O SIMILAR. </v>
          </cell>
          <cell r="C833" t="str">
            <v>Insumo</v>
          </cell>
          <cell r="D833" t="str">
            <v>m</v>
          </cell>
          <cell r="E833">
            <v>79474</v>
          </cell>
          <cell r="F833">
            <v>66784.993234594076</v>
          </cell>
          <cell r="G833">
            <v>0.19</v>
          </cell>
          <cell r="H833" t="str">
            <v>X</v>
          </cell>
          <cell r="I833" t="str">
            <v>X</v>
          </cell>
          <cell r="K833" t="str">
            <v>X</v>
          </cell>
          <cell r="L833" t="str">
            <v>tuberia_mecanicoestructural</v>
          </cell>
          <cell r="M833" t="str">
            <v>VER ARCHIVO ANEXO</v>
          </cell>
          <cell r="N833">
            <v>41608</v>
          </cell>
        </row>
        <row r="834">
          <cell r="A834" t="str">
            <v>S114</v>
          </cell>
          <cell r="B834" t="str">
            <v xml:space="preserve">TUBO ACERO GALVANIZADO AGUA 3/4" - NIC 505 - 001  - TIPO COLMENA O SIMILAR. </v>
          </cell>
          <cell r="C834" t="str">
            <v>Insumo</v>
          </cell>
          <cell r="D834" t="str">
            <v>m</v>
          </cell>
          <cell r="E834">
            <v>14934</v>
          </cell>
          <cell r="F834">
            <v>12549.990952821519</v>
          </cell>
          <cell r="G834">
            <v>0.19</v>
          </cell>
          <cell r="H834" t="str">
            <v>X</v>
          </cell>
          <cell r="I834" t="str">
            <v>X</v>
          </cell>
          <cell r="K834" t="str">
            <v>X</v>
          </cell>
          <cell r="L834" t="str">
            <v>tuberia_mecanicoestructural</v>
          </cell>
          <cell r="M834" t="str">
            <v>VER ARCHIVO ANEXO</v>
          </cell>
          <cell r="N834">
            <v>41608</v>
          </cell>
        </row>
        <row r="835">
          <cell r="A835" t="str">
            <v>S41</v>
          </cell>
          <cell r="B835" t="str">
            <v xml:space="preserve">TUBO ACERO GALVANIZADO PRESION 1/2" - CALIBRE 40 ASTM A53  - TIPO COLMENA O SIMILAR. </v>
          </cell>
          <cell r="C835" t="str">
            <v>Insumo</v>
          </cell>
          <cell r="D835" t="str">
            <v>m</v>
          </cell>
          <cell r="E835">
            <v>14753</v>
          </cell>
          <cell r="F835">
            <v>12397.660028152788</v>
          </cell>
          <cell r="G835">
            <v>0.19</v>
          </cell>
          <cell r="H835" t="str">
            <v>X</v>
          </cell>
          <cell r="I835" t="str">
            <v>X</v>
          </cell>
          <cell r="K835" t="str">
            <v>X</v>
          </cell>
          <cell r="L835" t="str">
            <v>tuberia_mecanicoestructural</v>
          </cell>
          <cell r="M835" t="str">
            <v>VER ARCHIVO ANEXO</v>
          </cell>
          <cell r="N835">
            <v>41608</v>
          </cell>
        </row>
        <row r="836">
          <cell r="A836" t="str">
            <v>S120</v>
          </cell>
          <cell r="B836" t="str">
            <v xml:space="preserve">TUBO ACERO GALVANIZADO PRESION 3" - CALIBRE 40 ASTM A53  - TIPO COLMENA O SIMILAR. </v>
          </cell>
          <cell r="C836" t="str">
            <v>Insumo</v>
          </cell>
          <cell r="D836" t="str">
            <v>m</v>
          </cell>
          <cell r="E836">
            <v>185569</v>
          </cell>
          <cell r="F836">
            <v>155940.12896343812</v>
          </cell>
          <cell r="G836">
            <v>0.19</v>
          </cell>
          <cell r="H836" t="str">
            <v>X</v>
          </cell>
          <cell r="I836" t="str">
            <v>X</v>
          </cell>
          <cell r="K836" t="str">
            <v>X</v>
          </cell>
          <cell r="L836" t="str">
            <v>tuberia_mecanicoestructural</v>
          </cell>
          <cell r="M836" t="str">
            <v>VER ARCHIVO ANEXO</v>
          </cell>
          <cell r="N836">
            <v>41608</v>
          </cell>
        </row>
        <row r="837">
          <cell r="A837" t="str">
            <v>S171</v>
          </cell>
          <cell r="B837" t="str">
            <v xml:space="preserve">TUBO ACERO GALVANIZADO PRESION 3/4" - CALIBRE 40 ASTM A53  - TIPO COLMENA O SIMILAR. </v>
          </cell>
          <cell r="C837" t="str">
            <v>Insumo</v>
          </cell>
          <cell r="D837" t="str">
            <v>m</v>
          </cell>
          <cell r="E837">
            <v>19641</v>
          </cell>
          <cell r="F837">
            <v>16505.401894503892</v>
          </cell>
          <cell r="G837">
            <v>0.19</v>
          </cell>
          <cell r="H837" t="str">
            <v>X</v>
          </cell>
          <cell r="I837" t="str">
            <v>X</v>
          </cell>
          <cell r="K837" t="str">
            <v>X</v>
          </cell>
          <cell r="L837" t="str">
            <v>tuberia_mecanicoestructural</v>
          </cell>
          <cell r="M837" t="str">
            <v>VER ARCHIVO ANEXO</v>
          </cell>
          <cell r="N837">
            <v>41608</v>
          </cell>
        </row>
        <row r="838">
          <cell r="A838" t="str">
            <v>S09</v>
          </cell>
          <cell r="B838" t="str">
            <v xml:space="preserve">TUBO ACERO GALVANIZADO PRESION 4" - CALIBRE 40 ASTM A53 - TIPO COLMENA O SIMILAR. </v>
          </cell>
          <cell r="C838" t="str">
            <v>Insumo</v>
          </cell>
          <cell r="D838" t="str">
            <v>m</v>
          </cell>
          <cell r="E838">
            <v>263599</v>
          </cell>
          <cell r="F838">
            <v>221511.66790038702</v>
          </cell>
          <cell r="G838">
            <v>0.19</v>
          </cell>
          <cell r="H838" t="str">
            <v>X</v>
          </cell>
          <cell r="I838" t="str">
            <v>X</v>
          </cell>
          <cell r="K838" t="str">
            <v>X</v>
          </cell>
          <cell r="L838" t="str">
            <v>tuberia_mecanicoestructural</v>
          </cell>
          <cell r="M838" t="str">
            <v>VER ARCHIVO ANEXO</v>
          </cell>
          <cell r="N838">
            <v>41608</v>
          </cell>
        </row>
        <row r="839">
          <cell r="A839" t="str">
            <v>S09A</v>
          </cell>
          <cell r="B839" t="str">
            <v>NIPLE EN TUBO ACERO GALVANIZADO PRESION 4" - CALIBRE 40 ASTM A53 - TIPO COLMENA O SIMILAR. 18CM</v>
          </cell>
          <cell r="C839" t="str">
            <v>Insumo</v>
          </cell>
          <cell r="D839" t="str">
            <v>und</v>
          </cell>
          <cell r="E839">
            <v>79596</v>
          </cell>
          <cell r="F839">
            <v>66887.124195451528</v>
          </cell>
          <cell r="G839">
            <v>0.19</v>
          </cell>
          <cell r="H839" t="str">
            <v>X</v>
          </cell>
          <cell r="I839" t="str">
            <v>X</v>
          </cell>
          <cell r="K839" t="str">
            <v>X</v>
          </cell>
          <cell r="L839" t="str">
            <v>tuberia_mecanicoestructural</v>
          </cell>
          <cell r="M839" t="str">
            <v>VER ARCHIVO ANEXO</v>
          </cell>
          <cell r="N839">
            <v>41608</v>
          </cell>
        </row>
        <row r="840">
          <cell r="A840" t="str">
            <v>S09B</v>
          </cell>
          <cell r="B840" t="str">
            <v>TEE   ACERO GALVANIZADO PRESION 4" - CALIBRE 40 ASTM A53 - TIPO COLMENA O SIMILAR. 18CM</v>
          </cell>
          <cell r="C840" t="str">
            <v>Insumo</v>
          </cell>
          <cell r="D840" t="str">
            <v>und</v>
          </cell>
          <cell r="E840">
            <v>79596</v>
          </cell>
          <cell r="F840">
            <v>66887.124195451528</v>
          </cell>
          <cell r="G840">
            <v>0.19</v>
          </cell>
          <cell r="H840" t="str">
            <v>X</v>
          </cell>
          <cell r="I840" t="str">
            <v>X</v>
          </cell>
          <cell r="K840" t="str">
            <v>X</v>
          </cell>
          <cell r="L840" t="str">
            <v>tuberia_mecanicoestructural</v>
          </cell>
          <cell r="M840" t="str">
            <v>VER ARCHIVO ANEXO</v>
          </cell>
          <cell r="N840">
            <v>41608</v>
          </cell>
        </row>
        <row r="841">
          <cell r="A841" t="str">
            <v>S09C</v>
          </cell>
          <cell r="B841" t="str">
            <v>CODO 90°   ACERO GALVANIZADO PRESION 4" - CALIBRE 40 ASTM A53 - TIPO COLMENA O SIMILAR. 18CM</v>
          </cell>
          <cell r="C841" t="str">
            <v>Insumo</v>
          </cell>
          <cell r="D841" t="str">
            <v>und</v>
          </cell>
          <cell r="E841">
            <v>79596</v>
          </cell>
          <cell r="F841">
            <v>66887.124195451528</v>
          </cell>
          <cell r="G841">
            <v>0.19</v>
          </cell>
          <cell r="H841" t="str">
            <v>X</v>
          </cell>
          <cell r="I841" t="str">
            <v>X</v>
          </cell>
          <cell r="K841" t="str">
            <v>X</v>
          </cell>
          <cell r="L841" t="str">
            <v>tuberia_mecanicoestructural</v>
          </cell>
          <cell r="M841" t="str">
            <v>VER ARCHIVO ANEXO</v>
          </cell>
          <cell r="N841">
            <v>41608</v>
          </cell>
        </row>
        <row r="842">
          <cell r="A842" t="str">
            <v>S132</v>
          </cell>
          <cell r="B842" t="str">
            <v xml:space="preserve">TUBO ACERO GALVANIZADO PRESION 6" - CALIBRE 40 ASTM A53 - TIPO COLMENA O SIMILAR. </v>
          </cell>
          <cell r="C842" t="str">
            <v>Insumo</v>
          </cell>
          <cell r="D842" t="str">
            <v>m</v>
          </cell>
          <cell r="E842">
            <v>266407</v>
          </cell>
          <cell r="F842">
            <v>223871.06619951746</v>
          </cell>
          <cell r="G842">
            <v>0.19</v>
          </cell>
          <cell r="H842" t="str">
            <v>X</v>
          </cell>
          <cell r="I842" t="str">
            <v>X</v>
          </cell>
          <cell r="K842" t="str">
            <v>X</v>
          </cell>
          <cell r="L842" t="str">
            <v>tuberia_mecanicoestructural</v>
          </cell>
          <cell r="M842" t="str">
            <v>VER ARCHIVO ANEXO</v>
          </cell>
          <cell r="N842">
            <v>41608</v>
          </cell>
        </row>
        <row r="843">
          <cell r="A843" t="str">
            <v>S242</v>
          </cell>
          <cell r="B843" t="str">
            <v xml:space="preserve">TUBO ACERO NEGRA CONTRA INCENDIO 2 1/2" - CALIBRE 10 ASTM A795 - TIPO COLMENA O SIMILAR. </v>
          </cell>
          <cell r="C843" t="str">
            <v>Insumo</v>
          </cell>
          <cell r="D843" t="str">
            <v>m</v>
          </cell>
          <cell r="E843">
            <v>44624</v>
          </cell>
          <cell r="F843">
            <v>37499.3729670307</v>
          </cell>
          <cell r="G843">
            <v>0.19</v>
          </cell>
          <cell r="H843" t="str">
            <v>X</v>
          </cell>
          <cell r="I843" t="str">
            <v>X</v>
          </cell>
          <cell r="K843" t="str">
            <v>X</v>
          </cell>
          <cell r="L843" t="str">
            <v>tuberia_mecanicoestructural</v>
          </cell>
          <cell r="M843" t="str">
            <v>VER ARCHIVO ANEXO</v>
          </cell>
          <cell r="N843">
            <v>41608</v>
          </cell>
        </row>
        <row r="844">
          <cell r="A844" t="str">
            <v>S241</v>
          </cell>
          <cell r="B844" t="str">
            <v xml:space="preserve">TUBO ACERO NEGRA CONTRA INCENDIO 4" - CALIBRE 10 ASTM A795 - TIPO COLMENA O SIMILAR. </v>
          </cell>
          <cell r="C844" t="str">
            <v>Insumo</v>
          </cell>
          <cell r="D844" t="str">
            <v>m</v>
          </cell>
          <cell r="E844">
            <v>70967</v>
          </cell>
          <cell r="F844">
            <v>59635.825974572996</v>
          </cell>
          <cell r="G844">
            <v>0.19</v>
          </cell>
          <cell r="H844" t="str">
            <v>X</v>
          </cell>
          <cell r="I844" t="str">
            <v>X</v>
          </cell>
          <cell r="K844" t="str">
            <v>X</v>
          </cell>
          <cell r="L844" t="str">
            <v>tuberia_mecanicoestructural</v>
          </cell>
          <cell r="M844" t="str">
            <v>VER ARCHIVO ANEXO</v>
          </cell>
          <cell r="N844">
            <v>41608</v>
          </cell>
        </row>
        <row r="845">
          <cell r="A845" t="str">
            <v>S42</v>
          </cell>
          <cell r="B845" t="str">
            <v xml:space="preserve">TUBO ALCANTARILLADO NOVAFORT  PVC  110 MM  </v>
          </cell>
          <cell r="C845" t="str">
            <v>Insumo</v>
          </cell>
          <cell r="D845" t="str">
            <v>m</v>
          </cell>
          <cell r="E845">
            <v>32436</v>
          </cell>
          <cell r="F845">
            <v>27257.254629546667</v>
          </cell>
          <cell r="G845">
            <v>0.19</v>
          </cell>
          <cell r="I845" t="str">
            <v>X</v>
          </cell>
          <cell r="L845" t="str">
            <v>Tuberia novafort y novaloc</v>
          </cell>
          <cell r="M845" t="str">
            <v>VER ARCHIVO ANEXO</v>
          </cell>
          <cell r="N845">
            <v>41608</v>
          </cell>
        </row>
        <row r="846">
          <cell r="A846" t="str">
            <v>S43</v>
          </cell>
          <cell r="B846" t="str">
            <v xml:space="preserve">TUBO ALCANTARILLADO NOVAFORT  PVC  160 MM  </v>
          </cell>
          <cell r="C846" t="str">
            <v>Insumo</v>
          </cell>
          <cell r="D846" t="str">
            <v>m</v>
          </cell>
          <cell r="E846">
            <v>62766</v>
          </cell>
          <cell r="F846">
            <v>52744.924231253339</v>
          </cell>
          <cell r="G846">
            <v>0.19</v>
          </cell>
          <cell r="I846" t="str">
            <v>X</v>
          </cell>
          <cell r="L846" t="str">
            <v>Tuberia novafort y novaloc</v>
          </cell>
          <cell r="M846" t="str">
            <v>VER ARCHIVO ANEXO</v>
          </cell>
          <cell r="N846">
            <v>41608</v>
          </cell>
        </row>
        <row r="847">
          <cell r="A847" t="str">
            <v>S44</v>
          </cell>
          <cell r="B847" t="str">
            <v xml:space="preserve">TUBO ALCANTARILLADO NOVAFORT  PVC  200 MM  </v>
          </cell>
          <cell r="C847" t="str">
            <v>Insumo</v>
          </cell>
          <cell r="D847" t="str">
            <v>m</v>
          </cell>
          <cell r="E847">
            <v>89725</v>
          </cell>
          <cell r="F847">
            <v>75399.073878613344</v>
          </cell>
          <cell r="G847">
            <v>0.19</v>
          </cell>
          <cell r="I847" t="str">
            <v>X</v>
          </cell>
          <cell r="L847" t="str">
            <v>Tuberia novafort y novaloc</v>
          </cell>
          <cell r="M847" t="str">
            <v>VER ARCHIVO ANEXO</v>
          </cell>
          <cell r="N847">
            <v>41608</v>
          </cell>
        </row>
        <row r="848">
          <cell r="A848" t="str">
            <v>S56</v>
          </cell>
          <cell r="B848" t="str">
            <v xml:space="preserve">TUBO ALCANTARILLADO NOVAFORT  PVC  250 MM </v>
          </cell>
          <cell r="C848" t="str">
            <v>Insumo</v>
          </cell>
          <cell r="D848" t="str">
            <v>m</v>
          </cell>
          <cell r="E848">
            <v>131047</v>
          </cell>
          <cell r="F848">
            <v>110123.85782869332</v>
          </cell>
          <cell r="G848">
            <v>0.19</v>
          </cell>
          <cell r="I848" t="str">
            <v>X</v>
          </cell>
          <cell r="L848" t="str">
            <v>Tuberia novafort y novaloc</v>
          </cell>
          <cell r="M848" t="str">
            <v>VER ARCHIVO ANEXO</v>
          </cell>
          <cell r="N848">
            <v>41608</v>
          </cell>
        </row>
        <row r="849">
          <cell r="A849" t="str">
            <v>S71</v>
          </cell>
          <cell r="B849" t="str">
            <v xml:space="preserve">TUBO ALCANTARILLADO NOVAFORT  PVC  315 MM </v>
          </cell>
          <cell r="C849" t="str">
            <v>Insumo</v>
          </cell>
          <cell r="D849" t="str">
            <v>m</v>
          </cell>
          <cell r="E849">
            <v>188569</v>
          </cell>
          <cell r="F849">
            <v>158461.61087232002</v>
          </cell>
          <cell r="G849">
            <v>0.19</v>
          </cell>
          <cell r="I849" t="str">
            <v>X</v>
          </cell>
          <cell r="L849" t="str">
            <v>Tuberia novafort y novaloc</v>
          </cell>
          <cell r="M849" t="str">
            <v>VER ARCHIVO ANEXO</v>
          </cell>
          <cell r="N849">
            <v>41608</v>
          </cell>
        </row>
        <row r="850">
          <cell r="A850" t="str">
            <v>S71A</v>
          </cell>
          <cell r="B850" t="str">
            <v xml:space="preserve">TUBO ALCANTARILLADO NOVAFORT  PVC  355 MM </v>
          </cell>
          <cell r="C850" t="str">
            <v>Insumo</v>
          </cell>
          <cell r="D850" t="str">
            <v>m</v>
          </cell>
          <cell r="E850">
            <v>282596</v>
          </cell>
          <cell r="F850">
            <v>237475.87959125335</v>
          </cell>
          <cell r="G850">
            <v>0.19</v>
          </cell>
          <cell r="I850" t="str">
            <v>X</v>
          </cell>
          <cell r="L850" t="str">
            <v>Tuberia novafort y novaloc</v>
          </cell>
          <cell r="M850" t="str">
            <v>VER ARCHIVO ANEXO</v>
          </cell>
          <cell r="N850">
            <v>41608</v>
          </cell>
        </row>
        <row r="851">
          <cell r="A851" t="str">
            <v>S71B</v>
          </cell>
          <cell r="B851" t="str">
            <v xml:space="preserve">TUBO ALCANTARILLADO NOVAFORT  PVC  450 MM </v>
          </cell>
          <cell r="C851" t="str">
            <v>Insumo</v>
          </cell>
          <cell r="D851" t="str">
            <v>m</v>
          </cell>
          <cell r="E851">
            <v>446401</v>
          </cell>
          <cell r="F851">
            <v>375127.30239487998</v>
          </cell>
          <cell r="G851">
            <v>0.19</v>
          </cell>
          <cell r="I851" t="str">
            <v>X</v>
          </cell>
          <cell r="L851" t="str">
            <v>Tuberia novafort y novaloc</v>
          </cell>
          <cell r="M851" t="str">
            <v>VER ARCHIVO ANEXO</v>
          </cell>
          <cell r="N851">
            <v>41608</v>
          </cell>
        </row>
        <row r="852">
          <cell r="A852" t="str">
            <v>S71C</v>
          </cell>
          <cell r="B852" t="str">
            <v xml:space="preserve">TUBO ALCANTARILLADO NOVAFORT  PVC  500 MM </v>
          </cell>
          <cell r="C852" t="str">
            <v>Insumo</v>
          </cell>
          <cell r="D852" t="str">
            <v>m</v>
          </cell>
          <cell r="E852">
            <v>581976</v>
          </cell>
          <cell r="F852">
            <v>489055.07783552003</v>
          </cell>
          <cell r="G852">
            <v>0.19</v>
          </cell>
          <cell r="I852" t="str">
            <v>X</v>
          </cell>
          <cell r="L852" t="str">
            <v>Tuberia novafort y novaloc</v>
          </cell>
          <cell r="M852" t="str">
            <v>VER ARCHIVO ANEXO</v>
          </cell>
          <cell r="N852">
            <v>41608</v>
          </cell>
        </row>
        <row r="853">
          <cell r="A853" t="str">
            <v>S72</v>
          </cell>
          <cell r="B853" t="str">
            <v xml:space="preserve">TUBO ALCANTARILLADO NOVAFORT  PVC  400 MM </v>
          </cell>
          <cell r="C853" t="str">
            <v>Insumo</v>
          </cell>
          <cell r="D853" t="str">
            <v>m</v>
          </cell>
          <cell r="E853">
            <v>345646</v>
          </cell>
          <cell r="F853">
            <v>290458.56155007996</v>
          </cell>
          <cell r="G853">
            <v>0.19</v>
          </cell>
          <cell r="I853" t="str">
            <v>X</v>
          </cell>
          <cell r="L853" t="str">
            <v>Tuberia novafort y novaloc</v>
          </cell>
          <cell r="M853" t="str">
            <v>VER ARCHIVO ANEXO</v>
          </cell>
          <cell r="N853">
            <v>41608</v>
          </cell>
        </row>
        <row r="854">
          <cell r="A854" t="str">
            <v>S71D</v>
          </cell>
          <cell r="B854" t="str">
            <v xml:space="preserve">TUBO ALCANTARILLADO NOVAFORT PVC 600 MM </v>
          </cell>
          <cell r="C854" t="str">
            <v>Insumo</v>
          </cell>
          <cell r="D854" t="str">
            <v>m</v>
          </cell>
          <cell r="E854">
            <v>797482</v>
          </cell>
          <cell r="F854">
            <v>670152.53345083061</v>
          </cell>
          <cell r="G854">
            <v>0.19</v>
          </cell>
          <cell r="I854" t="str">
            <v>X</v>
          </cell>
          <cell r="L854" t="str">
            <v>Tuberia novafort y novaloc</v>
          </cell>
          <cell r="M854" t="str">
            <v>VER ARCHIVO ANEXO</v>
          </cell>
          <cell r="N854">
            <v>41608</v>
          </cell>
        </row>
        <row r="855">
          <cell r="A855" t="str">
            <v>S71E</v>
          </cell>
          <cell r="B855" t="str">
            <v>TUBO ALCANTARILLADO NOVAFORT PVC 680 MM</v>
          </cell>
          <cell r="C855" t="str">
            <v>Insumo</v>
          </cell>
          <cell r="D855" t="str">
            <v>m</v>
          </cell>
          <cell r="E855">
            <v>954885</v>
          </cell>
          <cell r="F855">
            <v>802424.24787495378</v>
          </cell>
          <cell r="G855">
            <v>0.19</v>
          </cell>
          <cell r="I855" t="str">
            <v>X</v>
          </cell>
          <cell r="L855" t="str">
            <v>Tuberia novafort y novaloc</v>
          </cell>
          <cell r="M855" t="str">
            <v>VER ARCHIVO ANEXO</v>
          </cell>
          <cell r="N855">
            <v>41608</v>
          </cell>
        </row>
        <row r="856">
          <cell r="A856" t="str">
            <v>S71F</v>
          </cell>
          <cell r="B856" t="str">
            <v>TUBO ALCANTARILLADO NOVAFORT PVC 760 MM</v>
          </cell>
          <cell r="C856" t="str">
            <v>Insumo</v>
          </cell>
          <cell r="D856" t="str">
            <v>m</v>
          </cell>
          <cell r="E856">
            <v>1191604</v>
          </cell>
          <cell r="F856">
            <v>1001347.8751787322</v>
          </cell>
          <cell r="G856">
            <v>0.19</v>
          </cell>
          <cell r="I856" t="str">
            <v>X</v>
          </cell>
          <cell r="L856" t="str">
            <v>Tuberia novafort y novaloc</v>
          </cell>
          <cell r="M856" t="str">
            <v>VER ARCHIVO ANEXO</v>
          </cell>
          <cell r="N856">
            <v>41608</v>
          </cell>
        </row>
        <row r="857">
          <cell r="A857" t="str">
            <v>S71F1</v>
          </cell>
          <cell r="B857" t="str">
            <v>TUBO ALCANTARILLADO NOVAFORT PVC 840 MM</v>
          </cell>
          <cell r="C857" t="str">
            <v>Insumo</v>
          </cell>
          <cell r="D857" t="str">
            <v>m</v>
          </cell>
          <cell r="E857">
            <v>1585539</v>
          </cell>
          <cell r="F857">
            <v>1332385.7471838524</v>
          </cell>
          <cell r="G857">
            <v>0.19</v>
          </cell>
          <cell r="I857" t="str">
            <v>X</v>
          </cell>
          <cell r="L857" t="str">
            <v>Tuberia novafort y novaloc</v>
          </cell>
          <cell r="M857" t="str">
            <v>VER ARCHIVO ANEXO</v>
          </cell>
          <cell r="N857">
            <v>41608</v>
          </cell>
        </row>
        <row r="858">
          <cell r="A858" t="str">
            <v>S71F2</v>
          </cell>
          <cell r="B858" t="str">
            <v>TUBO ALCANTARILLADO NOVAFORT PVC 915 MM</v>
          </cell>
          <cell r="C858" t="str">
            <v>Insumo</v>
          </cell>
          <cell r="D858" t="str">
            <v>m</v>
          </cell>
          <cell r="E858">
            <v>2211765</v>
          </cell>
          <cell r="F858">
            <v>1858625.7881166767</v>
          </cell>
          <cell r="G858">
            <v>0.19</v>
          </cell>
          <cell r="I858" t="str">
            <v>X</v>
          </cell>
          <cell r="L858" t="str">
            <v>Tuberia novafort y novaloc</v>
          </cell>
          <cell r="M858" t="str">
            <v>VER ARCHIVO ANEXO</v>
          </cell>
          <cell r="N858">
            <v>41608</v>
          </cell>
        </row>
        <row r="859">
          <cell r="A859" t="str">
            <v>S71G</v>
          </cell>
          <cell r="B859" t="str">
            <v>TUBERIA PVC PERFILADA (24")</v>
          </cell>
          <cell r="C859" t="str">
            <v>Insumo</v>
          </cell>
          <cell r="D859" t="str">
            <v>m</v>
          </cell>
          <cell r="E859">
            <v>226040</v>
          </cell>
          <cell r="F859">
            <v>189949.35258620692</v>
          </cell>
          <cell r="G859">
            <v>0.19</v>
          </cell>
          <cell r="I859" t="str">
            <v>X</v>
          </cell>
          <cell r="L859" t="str">
            <v>Tuberia novafort y novaloc</v>
          </cell>
          <cell r="M859" t="str">
            <v>VER ARCHIVO ANEXO</v>
          </cell>
          <cell r="N859">
            <v>41608</v>
          </cell>
        </row>
        <row r="860">
          <cell r="A860" t="str">
            <v>S71H</v>
          </cell>
          <cell r="B860" t="str">
            <v>TUBERIA PVC PERFILADA (27")</v>
          </cell>
          <cell r="C860" t="str">
            <v>Insumo</v>
          </cell>
          <cell r="D860" t="str">
            <v>m</v>
          </cell>
          <cell r="E860">
            <v>706267</v>
          </cell>
          <cell r="F860">
            <v>593501.81074025109</v>
          </cell>
          <cell r="G860">
            <v>0.19</v>
          </cell>
          <cell r="I860" t="str">
            <v>X</v>
          </cell>
          <cell r="L860" t="str">
            <v>Tuberia novafort y novaloc</v>
          </cell>
          <cell r="M860" t="str">
            <v>VER ARCHIVO ANEXO</v>
          </cell>
          <cell r="N860">
            <v>41608</v>
          </cell>
        </row>
        <row r="861">
          <cell r="A861" t="str">
            <v>S71I</v>
          </cell>
          <cell r="B861" t="str">
            <v>TUBERIA PVC PERFILADA (30")</v>
          </cell>
          <cell r="C861" t="str">
            <v>Insumo</v>
          </cell>
          <cell r="D861" t="str">
            <v>m</v>
          </cell>
          <cell r="E861">
            <v>881353</v>
          </cell>
          <cell r="F861">
            <v>740632.75952971214</v>
          </cell>
          <cell r="G861">
            <v>0.19</v>
          </cell>
          <cell r="I861" t="str">
            <v>X</v>
          </cell>
          <cell r="L861" t="str">
            <v>Tuberia novafort y novaloc</v>
          </cell>
          <cell r="M861" t="str">
            <v>VER ARCHIVO ANEXO</v>
          </cell>
          <cell r="N861">
            <v>41608</v>
          </cell>
        </row>
        <row r="862">
          <cell r="A862" t="str">
            <v>S71J</v>
          </cell>
          <cell r="B862" t="str">
            <v>TUBERIA PVC PERFILADA (33")</v>
          </cell>
          <cell r="C862" t="str">
            <v>Insumo</v>
          </cell>
          <cell r="D862" t="str">
            <v>m</v>
          </cell>
          <cell r="E862">
            <v>1172722</v>
          </cell>
          <cell r="F862">
            <v>985480.40423120814</v>
          </cell>
          <cell r="G862">
            <v>0.19</v>
          </cell>
          <cell r="I862" t="str">
            <v>X</v>
          </cell>
          <cell r="L862" t="str">
            <v>Tuberia novafort y novaloc</v>
          </cell>
          <cell r="M862" t="str">
            <v>VER ARCHIVO ANEXO</v>
          </cell>
          <cell r="N862">
            <v>41608</v>
          </cell>
        </row>
        <row r="863">
          <cell r="A863" t="str">
            <v>S71K</v>
          </cell>
          <cell r="B863" t="str">
            <v>TUBERIA PVC PERFILADA (36")</v>
          </cell>
          <cell r="C863" t="str">
            <v>Insumo</v>
          </cell>
          <cell r="D863" t="str">
            <v>m</v>
          </cell>
          <cell r="E863">
            <v>603068</v>
          </cell>
          <cell r="F863">
            <v>506780.12327586219</v>
          </cell>
          <cell r="G863">
            <v>0.19</v>
          </cell>
          <cell r="I863" t="str">
            <v>X</v>
          </cell>
          <cell r="L863" t="str">
            <v>Tuberia novafort y novaloc</v>
          </cell>
          <cell r="M863" t="str">
            <v>VER ARCHIVO ANEXO</v>
          </cell>
          <cell r="N863">
            <v>41608</v>
          </cell>
        </row>
        <row r="864">
          <cell r="A864" t="str">
            <v>S71L</v>
          </cell>
          <cell r="B864" t="str">
            <v>TUBERIA PVC PERFILADA (39")</v>
          </cell>
          <cell r="C864" t="str">
            <v>Insumo</v>
          </cell>
          <cell r="D864" t="str">
            <v>m</v>
          </cell>
          <cell r="E864">
            <v>854741</v>
          </cell>
          <cell r="F864">
            <v>718269.40293103468</v>
          </cell>
          <cell r="G864">
            <v>0.19</v>
          </cell>
          <cell r="I864" t="str">
            <v>X</v>
          </cell>
          <cell r="L864" t="str">
            <v>Tuberia novafort y novaloc</v>
          </cell>
          <cell r="M864" t="str">
            <v>VER ARCHIVO ANEXO</v>
          </cell>
          <cell r="N864">
            <v>41608</v>
          </cell>
        </row>
        <row r="865">
          <cell r="A865" t="str">
            <v>S71M</v>
          </cell>
          <cell r="B865" t="str">
            <v>TUBERIA PVC PERFILADA (42")</v>
          </cell>
          <cell r="C865" t="str">
            <v>Insumo</v>
          </cell>
          <cell r="D865" t="str">
            <v>m</v>
          </cell>
          <cell r="E865">
            <v>936117</v>
          </cell>
          <cell r="F865">
            <v>786652.82663793117</v>
          </cell>
          <cell r="G865">
            <v>0.19</v>
          </cell>
          <cell r="I865" t="str">
            <v>X</v>
          </cell>
          <cell r="L865" t="str">
            <v>Tuberia novafort y novaloc</v>
          </cell>
          <cell r="M865" t="str">
            <v>VER ARCHIVO ANEXO</v>
          </cell>
          <cell r="N865">
            <v>41608</v>
          </cell>
        </row>
        <row r="866">
          <cell r="A866" t="str">
            <v>S71N</v>
          </cell>
          <cell r="B866" t="str">
            <v>TUBERIA PVC PERFILADA (45")</v>
          </cell>
          <cell r="C866" t="str">
            <v>Insumo</v>
          </cell>
          <cell r="D866" t="str">
            <v>m</v>
          </cell>
          <cell r="E866">
            <v>996932</v>
          </cell>
          <cell r="F866">
            <v>837757.91896551743</v>
          </cell>
          <cell r="G866">
            <v>0.19</v>
          </cell>
          <cell r="I866" t="str">
            <v>X</v>
          </cell>
          <cell r="L866" t="str">
            <v>Tuberia novafort y novaloc</v>
          </cell>
          <cell r="M866" t="str">
            <v>VER ARCHIVO ANEXO</v>
          </cell>
          <cell r="N866">
            <v>41608</v>
          </cell>
        </row>
        <row r="867">
          <cell r="A867" t="str">
            <v>S71O</v>
          </cell>
          <cell r="B867" t="str">
            <v>TUBERIA PVC PERFILADA (48")</v>
          </cell>
          <cell r="C867" t="str">
            <v>Insumo</v>
          </cell>
          <cell r="D867" t="str">
            <v>m</v>
          </cell>
          <cell r="E867">
            <v>1303450</v>
          </cell>
          <cell r="F867">
            <v>1095335.941810345</v>
          </cell>
          <cell r="G867">
            <v>0.19</v>
          </cell>
          <cell r="I867" t="str">
            <v>X</v>
          </cell>
          <cell r="L867" t="str">
            <v>Tuberia novafort y novaloc</v>
          </cell>
          <cell r="M867" t="str">
            <v>VER ARCHIVO ANEXO</v>
          </cell>
          <cell r="N867">
            <v>41608</v>
          </cell>
        </row>
        <row r="868">
          <cell r="A868" t="str">
            <v>S71P</v>
          </cell>
          <cell r="B868" t="str">
            <v>TUBERIA PVC PERFILADA (51")</v>
          </cell>
          <cell r="C868" t="str">
            <v>Insumo</v>
          </cell>
          <cell r="D868" t="str">
            <v>m</v>
          </cell>
          <cell r="E868">
            <v>1515614</v>
          </cell>
          <cell r="F868">
            <v>1273625.2740517242</v>
          </cell>
          <cell r="G868">
            <v>0.19</v>
          </cell>
          <cell r="I868" t="str">
            <v>X</v>
          </cell>
          <cell r="L868" t="str">
            <v>Tuberia novafort y novaloc</v>
          </cell>
          <cell r="M868" t="str">
            <v>VER ARCHIVO ANEXO</v>
          </cell>
          <cell r="N868">
            <v>41608</v>
          </cell>
        </row>
        <row r="869">
          <cell r="A869" t="str">
            <v>S71Q</v>
          </cell>
          <cell r="B869" t="str">
            <v>TUBERIA PVC PERFILADA (54")</v>
          </cell>
          <cell r="C869" t="str">
            <v>Insumo</v>
          </cell>
          <cell r="D869" t="str">
            <v>m</v>
          </cell>
          <cell r="E869">
            <v>1595323</v>
          </cell>
          <cell r="F869">
            <v>1340607.801724138</v>
          </cell>
          <cell r="G869">
            <v>0.19</v>
          </cell>
          <cell r="I869" t="str">
            <v>X</v>
          </cell>
          <cell r="L869" t="str">
            <v>Tuberia novafort y novaloc</v>
          </cell>
          <cell r="M869" t="str">
            <v>VER ARCHIVO ANEXO</v>
          </cell>
          <cell r="N869">
            <v>41608</v>
          </cell>
        </row>
        <row r="870">
          <cell r="A870" t="str">
            <v>S71R</v>
          </cell>
          <cell r="B870" t="str">
            <v>TUBERIA PVC PERFILADA (57")</v>
          </cell>
          <cell r="C870" t="str">
            <v>Insumo</v>
          </cell>
          <cell r="D870" t="str">
            <v>m</v>
          </cell>
          <cell r="E870">
            <v>1707877</v>
          </cell>
          <cell r="F870">
            <v>1435190.3743965521</v>
          </cell>
          <cell r="G870">
            <v>0.19</v>
          </cell>
          <cell r="I870" t="str">
            <v>X</v>
          </cell>
          <cell r="L870" t="str">
            <v>Tuberia novafort y novaloc</v>
          </cell>
          <cell r="M870" t="str">
            <v>VER ARCHIVO ANEXO</v>
          </cell>
          <cell r="N870">
            <v>41608</v>
          </cell>
        </row>
        <row r="871">
          <cell r="A871" t="str">
            <v>S71S</v>
          </cell>
          <cell r="B871" t="str">
            <v>TUBERIA PVC PERFILADA (60")</v>
          </cell>
          <cell r="C871" t="str">
            <v>Insumo</v>
          </cell>
          <cell r="D871" t="str">
            <v>m</v>
          </cell>
          <cell r="E871">
            <v>1896616</v>
          </cell>
          <cell r="F871">
            <v>1593795.368534483</v>
          </cell>
          <cell r="G871">
            <v>0.19</v>
          </cell>
          <cell r="I871" t="str">
            <v>X</v>
          </cell>
          <cell r="L871" t="str">
            <v>Tuberia novafort y novaloc</v>
          </cell>
          <cell r="M871" t="str">
            <v>VER ARCHIVO ANEXO</v>
          </cell>
          <cell r="N871">
            <v>41608</v>
          </cell>
        </row>
        <row r="872">
          <cell r="A872" t="str">
            <v>S71T</v>
          </cell>
          <cell r="B872" t="str">
            <v>TUBERIA PVC PERFILADA (68")</v>
          </cell>
          <cell r="C872" t="str">
            <v>Insumo</v>
          </cell>
          <cell r="D872" t="str">
            <v>m</v>
          </cell>
          <cell r="E872">
            <v>2068539</v>
          </cell>
          <cell r="F872">
            <v>1738268.0645689659</v>
          </cell>
          <cell r="G872">
            <v>0.19</v>
          </cell>
          <cell r="I872" t="str">
            <v>X</v>
          </cell>
          <cell r="L872" t="str">
            <v>Tuberia novafort y novaloc</v>
          </cell>
          <cell r="M872" t="str">
            <v>VER ARCHIVO ANEXO</v>
          </cell>
          <cell r="N872">
            <v>41608</v>
          </cell>
        </row>
        <row r="873">
          <cell r="A873" t="str">
            <v>S71V</v>
          </cell>
          <cell r="B873" t="str">
            <v>TUBERIA PVC SANITARIA DE 11/2"</v>
          </cell>
          <cell r="C873" t="str">
            <v>Insumo</v>
          </cell>
          <cell r="D873" t="str">
            <v>m</v>
          </cell>
          <cell r="E873">
            <v>12912</v>
          </cell>
          <cell r="F873">
            <v>10850.134177840206</v>
          </cell>
          <cell r="G873">
            <v>0.19</v>
          </cell>
          <cell r="I873" t="str">
            <v>X</v>
          </cell>
          <cell r="L873" t="str">
            <v>Tuberia novafort y novaloc</v>
          </cell>
          <cell r="M873" t="str">
            <v>VER ARCHIVO ANEXO</v>
          </cell>
          <cell r="N873">
            <v>41608</v>
          </cell>
        </row>
        <row r="874">
          <cell r="A874" t="str">
            <v>S71W</v>
          </cell>
          <cell r="B874" t="str">
            <v>TUBERIA PVC SANITARIA DE 2"</v>
          </cell>
          <cell r="C874" t="str">
            <v>Insumo</v>
          </cell>
          <cell r="D874" t="str">
            <v>m</v>
          </cell>
          <cell r="E874">
            <v>16008</v>
          </cell>
          <cell r="F874">
            <v>13452.160904556056</v>
          </cell>
          <cell r="G874">
            <v>0.19</v>
          </cell>
          <cell r="I874" t="str">
            <v>X</v>
          </cell>
          <cell r="L874" t="str">
            <v>Tuberia novafort y novaloc</v>
          </cell>
          <cell r="M874" t="str">
            <v>VER ARCHIVO ANEXO</v>
          </cell>
          <cell r="N874">
            <v>41608</v>
          </cell>
        </row>
        <row r="875">
          <cell r="A875" t="str">
            <v>S71Y</v>
          </cell>
          <cell r="B875" t="str">
            <v>TUBERIA PVC SANITARIA DE 3"</v>
          </cell>
          <cell r="C875" t="str">
            <v>Insumo</v>
          </cell>
          <cell r="D875" t="str">
            <v>m</v>
          </cell>
          <cell r="E875">
            <v>23910</v>
          </cell>
          <cell r="F875">
            <v>20092.754026846771</v>
          </cell>
          <cell r="G875">
            <v>0.19</v>
          </cell>
          <cell r="I875" t="str">
            <v>X</v>
          </cell>
          <cell r="L875" t="str">
            <v>Tuberia novafort y novaloc</v>
          </cell>
          <cell r="M875" t="str">
            <v>VER ARCHIVO ANEXO</v>
          </cell>
          <cell r="N875">
            <v>41608</v>
          </cell>
        </row>
        <row r="876">
          <cell r="A876" t="str">
            <v>S71Z</v>
          </cell>
          <cell r="B876" t="str">
            <v>TUBERIA PVC SANITARIA DE 4"</v>
          </cell>
          <cell r="C876" t="str">
            <v>Insumo</v>
          </cell>
          <cell r="D876" t="str">
            <v>m</v>
          </cell>
          <cell r="E876">
            <v>33627</v>
          </cell>
          <cell r="F876">
            <v>28258.213933286934</v>
          </cell>
          <cell r="G876">
            <v>0.19</v>
          </cell>
          <cell r="I876" t="str">
            <v>X</v>
          </cell>
          <cell r="L876" t="str">
            <v>Tuberia novafort y novaloc</v>
          </cell>
          <cell r="M876" t="str">
            <v>VER ARCHIVO ANEXO</v>
          </cell>
          <cell r="N876">
            <v>41608</v>
          </cell>
        </row>
        <row r="877">
          <cell r="A877" t="str">
            <v>S71AB</v>
          </cell>
          <cell r="B877" t="str">
            <v>TUBERIA PVC SANITARIA DE 6"</v>
          </cell>
          <cell r="C877" t="str">
            <v>Insumo</v>
          </cell>
          <cell r="D877" t="str">
            <v>m</v>
          </cell>
          <cell r="E877">
            <v>70564</v>
          </cell>
          <cell r="F877">
            <v>59297.263143755743</v>
          </cell>
          <cell r="G877">
            <v>0.19</v>
          </cell>
          <cell r="H877" t="str">
            <v>X</v>
          </cell>
          <cell r="I877" t="str">
            <v>X</v>
          </cell>
          <cell r="K877" t="str">
            <v>X</v>
          </cell>
          <cell r="L877" t="str">
            <v>Tuberia novafort y novaloc</v>
          </cell>
          <cell r="M877" t="str">
            <v>VER ARCHIVO ANEXO</v>
          </cell>
          <cell r="N877">
            <v>41608</v>
          </cell>
        </row>
        <row r="878">
          <cell r="A878" t="str">
            <v>S45</v>
          </cell>
          <cell r="B878" t="str">
            <v>TUBO DRENAJE  CORRUGADA PVC 100 MM ( 4") SIN FILTRO. TRAMOS DE 5 M. CON UNIÓN.</v>
          </cell>
          <cell r="C878" t="str">
            <v>Insumo</v>
          </cell>
          <cell r="D878" t="str">
            <v>m</v>
          </cell>
          <cell r="E878">
            <v>23221</v>
          </cell>
          <cell r="F878">
            <v>19513.437825008332</v>
          </cell>
          <cell r="G878">
            <v>0.19</v>
          </cell>
          <cell r="H878" t="str">
            <v>X</v>
          </cell>
          <cell r="I878" t="str">
            <v>X</v>
          </cell>
          <cell r="K878" t="str">
            <v>X</v>
          </cell>
          <cell r="L878" t="str">
            <v>Tuberia novafort y novaloc</v>
          </cell>
          <cell r="M878" t="str">
            <v>VER ARCHIVO ANEXO</v>
          </cell>
          <cell r="N878">
            <v>41608</v>
          </cell>
        </row>
        <row r="879">
          <cell r="A879" t="str">
            <v>S45A</v>
          </cell>
          <cell r="B879" t="str">
            <v>TUBO DRENAJE  CORRUGADA PVC 65 MM ( 3") SIN FILTRO.</v>
          </cell>
          <cell r="C879" t="str">
            <v>Insumo</v>
          </cell>
          <cell r="D879" t="str">
            <v>m</v>
          </cell>
          <cell r="E879">
            <v>13144</v>
          </cell>
          <cell r="F879">
            <v>11045.785592862721</v>
          </cell>
          <cell r="G879">
            <v>0.19</v>
          </cell>
          <cell r="H879" t="str">
            <v>X</v>
          </cell>
          <cell r="I879" t="str">
            <v>X</v>
          </cell>
          <cell r="K879" t="str">
            <v>X</v>
          </cell>
          <cell r="L879" t="str">
            <v>Tuberia novafort y novaloc</v>
          </cell>
          <cell r="M879" t="str">
            <v>VER ARCHIVO ANEXO</v>
          </cell>
          <cell r="N879">
            <v>41608</v>
          </cell>
        </row>
        <row r="880">
          <cell r="A880" t="str">
            <v>S121</v>
          </cell>
          <cell r="B880" t="str">
            <v>TUBO DRENAJE  CORRUGADA PVC 160 MM ( 6") SIN FILTRO. TRAMOS DE 5 M. CON UNIÓN.</v>
          </cell>
          <cell r="C880" t="str">
            <v>Insumo</v>
          </cell>
          <cell r="D880" t="str">
            <v>m</v>
          </cell>
          <cell r="E880">
            <v>51736</v>
          </cell>
          <cell r="F880">
            <v>43475.742060078184</v>
          </cell>
          <cell r="G880">
            <v>0.19</v>
          </cell>
          <cell r="H880" t="str">
            <v>X</v>
          </cell>
          <cell r="I880" t="str">
            <v>X</v>
          </cell>
          <cell r="K880" t="str">
            <v>X</v>
          </cell>
          <cell r="L880" t="str">
            <v>Tuberia novafort y novaloc</v>
          </cell>
          <cell r="M880" t="str">
            <v>VER ARCHIVO ANEXO</v>
          </cell>
          <cell r="N880">
            <v>41608</v>
          </cell>
        </row>
        <row r="881">
          <cell r="A881" t="str">
            <v>S228</v>
          </cell>
          <cell r="B881" t="str">
            <v>TUBO POLIETILENO ALTA DENSIDAD - PEAD 110 MM PE 100 / PN 10 RDE 17 TIPO ACUAFLEX O SIMILAR ROLLO - 50</v>
          </cell>
          <cell r="C881" t="str">
            <v>Insumo</v>
          </cell>
          <cell r="D881" t="str">
            <v>m</v>
          </cell>
          <cell r="E881">
            <v>37093</v>
          </cell>
          <cell r="F881">
            <v>31170.715460338917</v>
          </cell>
          <cell r="G881">
            <v>0.19</v>
          </cell>
          <cell r="H881" t="str">
            <v>X</v>
          </cell>
          <cell r="I881" t="str">
            <v>X</v>
          </cell>
          <cell r="K881" t="str">
            <v>X</v>
          </cell>
          <cell r="L881" t="str">
            <v>Tuberia novafort y novaloc</v>
          </cell>
          <cell r="M881" t="str">
            <v>VER ARCHIVO ANEXO</v>
          </cell>
          <cell r="N881">
            <v>41608</v>
          </cell>
        </row>
        <row r="882">
          <cell r="A882" t="str">
            <v>S229</v>
          </cell>
          <cell r="B882" t="str">
            <v>TUBO POLIETILENO ALTA DENSIDAD - PEAD 160 MM PE 100 / PN 10 RDE 17 TIPO ACUAFLEX O SIMILAR PRECIOS X TRAMO, TRAMO-6</v>
          </cell>
          <cell r="C882" t="str">
            <v>Insumo</v>
          </cell>
          <cell r="D882" t="str">
            <v>m</v>
          </cell>
          <cell r="E882">
            <v>523939</v>
          </cell>
          <cell r="F882">
            <v>440284.8412232066</v>
          </cell>
          <cell r="G882">
            <v>0.19</v>
          </cell>
          <cell r="H882" t="str">
            <v>X</v>
          </cell>
          <cell r="I882" t="str">
            <v>X</v>
          </cell>
          <cell r="K882" t="str">
            <v>X</v>
          </cell>
          <cell r="L882" t="str">
            <v>Tuberia novafort y novaloc</v>
          </cell>
          <cell r="M882" t="str">
            <v>VER ARCHIVO ANEXO</v>
          </cell>
          <cell r="N882">
            <v>41608</v>
          </cell>
        </row>
        <row r="883">
          <cell r="A883" t="str">
            <v>S230</v>
          </cell>
          <cell r="B883" t="str">
            <v>TUBO POLIETILENO ALTA DENSIDAD - PEAD 200 MM PE 100 / PN 10 RDE 17 TIPO ACUAFLEX O SIMILAR PRECIOS X TRAMO, TRAMO-6</v>
          </cell>
          <cell r="C883" t="str">
            <v>Insumo</v>
          </cell>
          <cell r="D883" t="str">
            <v>m</v>
          </cell>
          <cell r="E883">
            <v>820260</v>
          </cell>
          <cell r="F883">
            <v>689293.9720595344</v>
          </cell>
          <cell r="G883">
            <v>0.19</v>
          </cell>
          <cell r="H883" t="str">
            <v>X</v>
          </cell>
          <cell r="I883" t="str">
            <v>X</v>
          </cell>
          <cell r="K883" t="str">
            <v>X</v>
          </cell>
          <cell r="L883" t="str">
            <v>Tuberia novafort y novaloc</v>
          </cell>
          <cell r="M883" t="str">
            <v>VER ARCHIVO ANEXO</v>
          </cell>
          <cell r="N883">
            <v>41608</v>
          </cell>
        </row>
        <row r="884">
          <cell r="A884" t="str">
            <v>S20</v>
          </cell>
          <cell r="B884" t="str">
            <v>TUBO POLIETILENO ALTA DENSIDAD - PEAD 63 MM PE 100 / PN 10 RDE 17 TIPO ACUAFLEX O SIMILAR ROLLO-100</v>
          </cell>
          <cell r="C884" t="str">
            <v>Insumo</v>
          </cell>
          <cell r="D884" t="str">
            <v>m</v>
          </cell>
          <cell r="E884">
            <v>14045</v>
          </cell>
          <cell r="F884">
            <v>11802.184595356845</v>
          </cell>
          <cell r="G884">
            <v>0.19</v>
          </cell>
          <cell r="H884" t="str">
            <v>X</v>
          </cell>
          <cell r="I884" t="str">
            <v>X</v>
          </cell>
          <cell r="K884" t="str">
            <v>X</v>
          </cell>
          <cell r="L884" t="str">
            <v>Tuberia novafort y novaloc</v>
          </cell>
          <cell r="M884" t="str">
            <v>VER ARCHIVO ANEXO</v>
          </cell>
          <cell r="N884">
            <v>41608</v>
          </cell>
        </row>
        <row r="885">
          <cell r="A885" t="str">
            <v>S227</v>
          </cell>
          <cell r="B885" t="str">
            <v>TUBO POLIETILENO ALTA DENSIDAD - PEAD 90 MM PE 100 / PN 10 RDE 17 TIPO ACUAFLEX O SIMILAR ROLLO-100</v>
          </cell>
          <cell r="C885" t="str">
            <v>Insumo</v>
          </cell>
          <cell r="D885" t="str">
            <v>m</v>
          </cell>
          <cell r="E885">
            <v>25249</v>
          </cell>
          <cell r="F885">
            <v>21217.274359825296</v>
          </cell>
          <cell r="G885">
            <v>0.19</v>
          </cell>
          <cell r="H885" t="str">
            <v>X</v>
          </cell>
          <cell r="I885" t="str">
            <v>X</v>
          </cell>
          <cell r="K885" t="str">
            <v>X</v>
          </cell>
          <cell r="L885" t="str">
            <v>Tuberia novafort y novaloc</v>
          </cell>
          <cell r="M885" t="str">
            <v>VER ARCHIVO ANEXO</v>
          </cell>
          <cell r="N885">
            <v>41608</v>
          </cell>
        </row>
        <row r="886">
          <cell r="A886" t="str">
            <v>S50</v>
          </cell>
          <cell r="B886" t="str">
            <v xml:space="preserve">TUBO PRESION RDE 21 PVC  200 PSI  -  1 1/2" </v>
          </cell>
          <cell r="C886" t="str">
            <v>Insumo</v>
          </cell>
          <cell r="D886" t="str">
            <v>m</v>
          </cell>
          <cell r="E886">
            <v>15023</v>
          </cell>
          <cell r="F886">
            <v>12624.118679615925</v>
          </cell>
          <cell r="G886">
            <v>0.19</v>
          </cell>
          <cell r="H886" t="str">
            <v>X</v>
          </cell>
          <cell r="I886" t="str">
            <v>X</v>
          </cell>
          <cell r="K886" t="str">
            <v>X</v>
          </cell>
          <cell r="L886" t="str">
            <v>tuberia union platino</v>
          </cell>
          <cell r="M886" t="str">
            <v>VER ARCHIVO ANEXO</v>
          </cell>
          <cell r="N886">
            <v>41608</v>
          </cell>
        </row>
        <row r="887">
          <cell r="A887" t="str">
            <v>S162</v>
          </cell>
          <cell r="B887" t="str">
            <v xml:space="preserve">TUBO PRESION RDE 21 PVC  200 PSI  -  1 1/4" </v>
          </cell>
          <cell r="C887" t="str">
            <v>Insumo</v>
          </cell>
          <cell r="D887" t="str">
            <v>m</v>
          </cell>
          <cell r="E887">
            <v>11505</v>
          </cell>
          <cell r="F887">
            <v>9668.3917972137206</v>
          </cell>
          <cell r="G887">
            <v>0.19</v>
          </cell>
          <cell r="H887" t="str">
            <v>X</v>
          </cell>
          <cell r="I887" t="str">
            <v>X</v>
          </cell>
          <cell r="K887" t="str">
            <v>X</v>
          </cell>
          <cell r="L887" t="str">
            <v>tuberia union platino</v>
          </cell>
          <cell r="M887" t="str">
            <v>VER ARCHIVO ANEXO</v>
          </cell>
          <cell r="N887">
            <v>41608</v>
          </cell>
        </row>
        <row r="888">
          <cell r="A888" t="str">
            <v>S51</v>
          </cell>
          <cell r="B888" t="str">
            <v xml:space="preserve">TUBO PRESION RDE 21 PVC  200 PSI  -  2"  </v>
          </cell>
          <cell r="C888" t="str">
            <v>Insumo</v>
          </cell>
          <cell r="D888" t="str">
            <v>m</v>
          </cell>
          <cell r="E888">
            <v>23036</v>
          </cell>
          <cell r="F888">
            <v>19358.326793278771</v>
          </cell>
          <cell r="G888">
            <v>0.19</v>
          </cell>
          <cell r="H888" t="str">
            <v>X</v>
          </cell>
          <cell r="I888" t="str">
            <v>X</v>
          </cell>
          <cell r="K888" t="str">
            <v>X</v>
          </cell>
          <cell r="L888" t="str">
            <v>tuberia union platino</v>
          </cell>
          <cell r="M888" t="str">
            <v>VER ARCHIVO ANEXO</v>
          </cell>
          <cell r="N888">
            <v>41608</v>
          </cell>
        </row>
        <row r="889">
          <cell r="A889" t="str">
            <v>S49</v>
          </cell>
          <cell r="B889" t="str">
            <v>TUBO PRESION RDE 21 PVC  200 PSI  -  3/4"</v>
          </cell>
          <cell r="C889" t="str">
            <v>Insumo</v>
          </cell>
          <cell r="D889" t="str">
            <v>m</v>
          </cell>
          <cell r="E889">
            <v>4552</v>
          </cell>
          <cell r="F889">
            <v>3825.0928796844291</v>
          </cell>
          <cell r="G889">
            <v>0.19</v>
          </cell>
          <cell r="H889" t="str">
            <v>X</v>
          </cell>
          <cell r="I889" t="str">
            <v>X</v>
          </cell>
          <cell r="K889" t="str">
            <v>X</v>
          </cell>
          <cell r="L889" t="str">
            <v>tuberia union platino</v>
          </cell>
          <cell r="M889" t="str">
            <v>VER ARCHIVO ANEXO</v>
          </cell>
          <cell r="N889">
            <v>41608</v>
          </cell>
        </row>
        <row r="890">
          <cell r="A890" t="str">
            <v>S52</v>
          </cell>
          <cell r="B890" t="str">
            <v xml:space="preserve">TUBO PRESION RDE 21 PVC 200 PSI  -  1" </v>
          </cell>
          <cell r="C890" t="str">
            <v>Insumo</v>
          </cell>
          <cell r="D890" t="str">
            <v>m</v>
          </cell>
          <cell r="E890">
            <v>6387</v>
          </cell>
          <cell r="F890">
            <v>5367.5859174395137</v>
          </cell>
          <cell r="G890">
            <v>0.19</v>
          </cell>
          <cell r="H890" t="str">
            <v>X</v>
          </cell>
          <cell r="I890" t="str">
            <v>X</v>
          </cell>
          <cell r="K890" t="str">
            <v>X</v>
          </cell>
          <cell r="L890" t="str">
            <v>tuberia union platino</v>
          </cell>
          <cell r="M890" t="str">
            <v>VER ARCHIVO ANEXO</v>
          </cell>
          <cell r="N890">
            <v>41608</v>
          </cell>
        </row>
        <row r="891">
          <cell r="A891" t="str">
            <v>S53</v>
          </cell>
          <cell r="B891" t="str">
            <v>TUBO PRESION RDE 21 PVC 200 PSI  -  2 1/2"</v>
          </cell>
          <cell r="C891" t="str">
            <v>Insumo</v>
          </cell>
          <cell r="D891" t="str">
            <v>m</v>
          </cell>
          <cell r="E891">
            <v>37335</v>
          </cell>
          <cell r="F891">
            <v>31373.752181713535</v>
          </cell>
          <cell r="G891">
            <v>0.19</v>
          </cell>
          <cell r="H891" t="str">
            <v>X</v>
          </cell>
          <cell r="I891" t="str">
            <v>X</v>
          </cell>
          <cell r="K891" t="str">
            <v>X</v>
          </cell>
          <cell r="L891" t="str">
            <v>tuberia union platino</v>
          </cell>
          <cell r="M891" t="str">
            <v>VER ARCHIVO ANEXO</v>
          </cell>
          <cell r="N891">
            <v>41608</v>
          </cell>
        </row>
        <row r="892">
          <cell r="A892" t="str">
            <v>S54</v>
          </cell>
          <cell r="B892" t="str">
            <v xml:space="preserve">TUBO PRESION RDE 21 PVC 200 PSI  -  3"  </v>
          </cell>
          <cell r="C892" t="str">
            <v>Insumo</v>
          </cell>
          <cell r="D892" t="str">
            <v>m</v>
          </cell>
          <cell r="E892">
            <v>49847</v>
          </cell>
          <cell r="F892">
            <v>41888.399999259884</v>
          </cell>
          <cell r="G892">
            <v>0.19</v>
          </cell>
          <cell r="H892" t="str">
            <v>X</v>
          </cell>
          <cell r="I892" t="str">
            <v>X</v>
          </cell>
          <cell r="K892" t="str">
            <v>X</v>
          </cell>
          <cell r="L892" t="str">
            <v>tuberia union platino</v>
          </cell>
          <cell r="M892" t="str">
            <v>VER ARCHIVO ANEXO</v>
          </cell>
          <cell r="N892">
            <v>41608</v>
          </cell>
        </row>
        <row r="893">
          <cell r="A893" t="str">
            <v>S154</v>
          </cell>
          <cell r="B893" t="str">
            <v xml:space="preserve">TUBO PRESION RDE 21 PVC 200 PSI  -  4" </v>
          </cell>
          <cell r="C893" t="str">
            <v>Insumo</v>
          </cell>
          <cell r="D893" t="str">
            <v>m</v>
          </cell>
          <cell r="E893">
            <v>85023</v>
          </cell>
          <cell r="F893">
            <v>71447.627295904735</v>
          </cell>
          <cell r="G893">
            <v>0.19</v>
          </cell>
          <cell r="H893" t="str">
            <v>X</v>
          </cell>
          <cell r="I893" t="str">
            <v>X</v>
          </cell>
          <cell r="K893" t="str">
            <v>X</v>
          </cell>
          <cell r="L893" t="str">
            <v>tuberia union platino</v>
          </cell>
          <cell r="M893" t="str">
            <v>VER ARCHIVO ANEXO</v>
          </cell>
          <cell r="N893">
            <v>41608</v>
          </cell>
        </row>
        <row r="894">
          <cell r="A894" t="str">
            <v>S55</v>
          </cell>
          <cell r="B894" t="str">
            <v xml:space="preserve">TUBO PRESION RDE 9 PVC 500 PSI  -  1/2" </v>
          </cell>
          <cell r="C894" t="str">
            <v>Insumo</v>
          </cell>
          <cell r="D894" t="str">
            <v>m</v>
          </cell>
          <cell r="E894">
            <v>5148</v>
          </cell>
          <cell r="F894">
            <v>4326.0701766089469</v>
          </cell>
          <cell r="G894">
            <v>0.19</v>
          </cell>
          <cell r="H894" t="str">
            <v>X</v>
          </cell>
          <cell r="I894" t="str">
            <v>X</v>
          </cell>
          <cell r="K894" t="str">
            <v>X</v>
          </cell>
          <cell r="L894" t="str">
            <v>tuberia union platino</v>
          </cell>
          <cell r="M894" t="str">
            <v>VER ARCHIVO ANEXO</v>
          </cell>
          <cell r="N894">
            <v>41608</v>
          </cell>
        </row>
        <row r="895">
          <cell r="A895" t="str">
            <v>S59</v>
          </cell>
          <cell r="B895" t="str">
            <v xml:space="preserve">TUBO PVC A.LL-VENTILACION  1 1/2'' </v>
          </cell>
          <cell r="C895" t="str">
            <v>Insumo</v>
          </cell>
          <cell r="D895" t="str">
            <v>m</v>
          </cell>
          <cell r="E895">
            <v>6841</v>
          </cell>
          <cell r="F895">
            <v>5748.7613730096919</v>
          </cell>
          <cell r="G895">
            <v>0.19</v>
          </cell>
          <cell r="H895" t="str">
            <v>X</v>
          </cell>
          <cell r="I895" t="str">
            <v>X</v>
          </cell>
          <cell r="K895" t="str">
            <v>X</v>
          </cell>
          <cell r="L895" t="str">
            <v>tubosistema pavco</v>
          </cell>
          <cell r="M895" t="str">
            <v>VER ARCHIVO ANEXO</v>
          </cell>
          <cell r="N895">
            <v>41608</v>
          </cell>
        </row>
        <row r="896">
          <cell r="A896" t="str">
            <v>S58</v>
          </cell>
          <cell r="B896" t="str">
            <v xml:space="preserve">TUBO PVC A.LL-VENTILACION  2'' </v>
          </cell>
          <cell r="C896" t="str">
            <v>Insumo</v>
          </cell>
          <cell r="D896" t="str">
            <v>m</v>
          </cell>
          <cell r="E896">
            <v>9892</v>
          </cell>
          <cell r="F896">
            <v>8312.4215938550278</v>
          </cell>
          <cell r="G896">
            <v>0.19</v>
          </cell>
          <cell r="H896" t="str">
            <v>X</v>
          </cell>
          <cell r="I896" t="str">
            <v>X</v>
          </cell>
          <cell r="K896" t="str">
            <v>X</v>
          </cell>
          <cell r="L896" t="str">
            <v>tubosistema pavco</v>
          </cell>
          <cell r="M896" t="str">
            <v>VER ARCHIVO ANEXO</v>
          </cell>
          <cell r="N896">
            <v>41608</v>
          </cell>
        </row>
        <row r="897">
          <cell r="A897" t="str">
            <v>S96</v>
          </cell>
          <cell r="B897" t="str">
            <v xml:space="preserve">TUBO PVC A.LL-VENTILACION  3'' </v>
          </cell>
          <cell r="C897" t="str">
            <v>Insumo</v>
          </cell>
          <cell r="D897" t="str">
            <v>m</v>
          </cell>
          <cell r="E897">
            <v>13202</v>
          </cell>
          <cell r="F897">
            <v>11094.192002294223</v>
          </cell>
          <cell r="G897">
            <v>0.19</v>
          </cell>
          <cell r="H897" t="str">
            <v>X</v>
          </cell>
          <cell r="I897" t="str">
            <v>X</v>
          </cell>
          <cell r="K897" t="str">
            <v>X</v>
          </cell>
          <cell r="L897" t="str">
            <v>tubosistema pavco</v>
          </cell>
          <cell r="M897" t="str">
            <v>VER ARCHIVO ANEXO</v>
          </cell>
          <cell r="N897">
            <v>41608</v>
          </cell>
        </row>
        <row r="898">
          <cell r="A898" t="str">
            <v>S97</v>
          </cell>
          <cell r="B898" t="str">
            <v xml:space="preserve">TUBO PVC A.LL-VENTILACION  4'' </v>
          </cell>
          <cell r="C898" t="str">
            <v>Insumo</v>
          </cell>
          <cell r="D898" t="str">
            <v>m</v>
          </cell>
          <cell r="E898">
            <v>22768</v>
          </cell>
          <cell r="F898">
            <v>19133.110345039488</v>
          </cell>
          <cell r="G898">
            <v>0.19</v>
          </cell>
          <cell r="H898" t="str">
            <v>X</v>
          </cell>
          <cell r="I898" t="str">
            <v>X</v>
          </cell>
          <cell r="K898" t="str">
            <v>X</v>
          </cell>
          <cell r="L898" t="str">
            <v>tubosistema pavco</v>
          </cell>
          <cell r="M898" t="str">
            <v>VER ARCHIVO ANEXO</v>
          </cell>
          <cell r="N898">
            <v>41608</v>
          </cell>
        </row>
        <row r="899">
          <cell r="A899" t="str">
            <v>S57</v>
          </cell>
          <cell r="B899" t="str">
            <v xml:space="preserve">TUBO PVC SANITARIO 2'' </v>
          </cell>
          <cell r="C899" t="str">
            <v>Insumo</v>
          </cell>
          <cell r="D899" t="str">
            <v>m</v>
          </cell>
          <cell r="E899">
            <v>16008</v>
          </cell>
          <cell r="F899">
            <v>13452.160904556056</v>
          </cell>
          <cell r="G899">
            <v>0.19</v>
          </cell>
          <cell r="H899" t="str">
            <v>X</v>
          </cell>
          <cell r="I899" t="str">
            <v>X</v>
          </cell>
          <cell r="K899" t="str">
            <v>X</v>
          </cell>
          <cell r="L899" t="str">
            <v>tubosistema pavco</v>
          </cell>
          <cell r="M899" t="str">
            <v>VER ARCHIVO ANEXO</v>
          </cell>
          <cell r="N899">
            <v>41608</v>
          </cell>
        </row>
        <row r="900">
          <cell r="A900" t="str">
            <v>S62</v>
          </cell>
          <cell r="B900" t="str">
            <v>TUBO PVC SANITARIO 3"</v>
          </cell>
          <cell r="C900" t="str">
            <v>Insumo</v>
          </cell>
          <cell r="D900" t="str">
            <v>m</v>
          </cell>
          <cell r="E900">
            <v>23910</v>
          </cell>
          <cell r="F900">
            <v>20092.754026846771</v>
          </cell>
          <cell r="G900">
            <v>0.19</v>
          </cell>
          <cell r="H900" t="str">
            <v>X</v>
          </cell>
          <cell r="I900" t="str">
            <v>X</v>
          </cell>
          <cell r="K900" t="str">
            <v>X</v>
          </cell>
          <cell r="L900" t="str">
            <v>tubosistema pavco</v>
          </cell>
          <cell r="M900" t="str">
            <v>VER ARCHIVO ANEXO</v>
          </cell>
          <cell r="N900">
            <v>41608</v>
          </cell>
        </row>
        <row r="901">
          <cell r="A901" t="str">
            <v>S63</v>
          </cell>
          <cell r="B901" t="str">
            <v xml:space="preserve">TUBO PVC SANITARIO 4" </v>
          </cell>
          <cell r="C901" t="str">
            <v>Insumo</v>
          </cell>
          <cell r="D901" t="str">
            <v>m</v>
          </cell>
          <cell r="E901">
            <v>33627</v>
          </cell>
          <cell r="F901">
            <v>28258.213933286934</v>
          </cell>
          <cell r="G901">
            <v>0.19</v>
          </cell>
          <cell r="H901" t="str">
            <v>X</v>
          </cell>
          <cell r="I901" t="str">
            <v>X</v>
          </cell>
          <cell r="K901" t="str">
            <v>X</v>
          </cell>
          <cell r="L901" t="str">
            <v>tubosistema pavco</v>
          </cell>
          <cell r="M901" t="str">
            <v>VER ARCHIVO ANEXO</v>
          </cell>
          <cell r="N901">
            <v>41608</v>
          </cell>
        </row>
        <row r="902">
          <cell r="A902" t="str">
            <v>S61</v>
          </cell>
          <cell r="B902" t="str">
            <v xml:space="preserve">TUBO PVC SANITARIO 6" </v>
          </cell>
          <cell r="C902" t="str">
            <v>Insumo</v>
          </cell>
          <cell r="D902" t="str">
            <v>m</v>
          </cell>
          <cell r="E902">
            <v>70564</v>
          </cell>
          <cell r="F902">
            <v>59297.263143755743</v>
          </cell>
          <cell r="G902">
            <v>0.19</v>
          </cell>
          <cell r="H902" t="str">
            <v>X</v>
          </cell>
          <cell r="I902" t="str">
            <v>X</v>
          </cell>
          <cell r="K902" t="str">
            <v>X</v>
          </cell>
          <cell r="L902" t="str">
            <v>tubosistema pavco</v>
          </cell>
          <cell r="M902" t="str">
            <v>VER ARCHIVO ANEXO</v>
          </cell>
          <cell r="N902">
            <v>41608</v>
          </cell>
        </row>
        <row r="903">
          <cell r="A903" t="str">
            <v>S164</v>
          </cell>
          <cell r="B903" t="str">
            <v>TUBO ULTRATEMP 1/2"</v>
          </cell>
          <cell r="C903" t="str">
            <v>Insumo</v>
          </cell>
          <cell r="D903" t="str">
            <v>m</v>
          </cell>
          <cell r="E903">
            <v>4120</v>
          </cell>
          <cell r="F903">
            <v>3462.0664697438674</v>
          </cell>
          <cell r="G903">
            <v>0.19</v>
          </cell>
          <cell r="H903" t="str">
            <v>X</v>
          </cell>
          <cell r="I903" t="str">
            <v>X</v>
          </cell>
          <cell r="K903" t="str">
            <v>X</v>
          </cell>
          <cell r="L903" t="str">
            <v>genfor_cpvc</v>
          </cell>
          <cell r="M903" t="str">
            <v>VER ARCHIVO ANEXO</v>
          </cell>
          <cell r="N903">
            <v>41608</v>
          </cell>
        </row>
        <row r="904">
          <cell r="A904" t="str">
            <v>S168</v>
          </cell>
          <cell r="B904" t="str">
            <v>TUBO ULTRATEMP 3/4"</v>
          </cell>
          <cell r="C904" t="str">
            <v>Insumo</v>
          </cell>
          <cell r="D904" t="str">
            <v>m</v>
          </cell>
          <cell r="E904">
            <v>6771</v>
          </cell>
          <cell r="F904">
            <v>5689.9062430240474</v>
          </cell>
          <cell r="G904">
            <v>0.19</v>
          </cell>
          <cell r="H904" t="str">
            <v>X</v>
          </cell>
          <cell r="I904" t="str">
            <v>X</v>
          </cell>
          <cell r="K904" t="str">
            <v>X</v>
          </cell>
          <cell r="L904" t="str">
            <v>genfor_cpvc</v>
          </cell>
          <cell r="M904" t="str">
            <v>VER ARCHIVO ANEXO</v>
          </cell>
          <cell r="N904">
            <v>41608</v>
          </cell>
        </row>
        <row r="905">
          <cell r="A905" t="str">
            <v>S199</v>
          </cell>
          <cell r="B905" t="str">
            <v>TUBO UNION PLATINO RDE 21 PVC  10" 200 PSI</v>
          </cell>
          <cell r="C905" t="str">
            <v>Insumo</v>
          </cell>
          <cell r="D905" t="str">
            <v>m</v>
          </cell>
          <cell r="E905">
            <v>317170</v>
          </cell>
          <cell r="F905">
            <v>266529.51847969572</v>
          </cell>
          <cell r="G905">
            <v>0.19</v>
          </cell>
          <cell r="H905" t="str">
            <v>X</v>
          </cell>
          <cell r="I905" t="str">
            <v>X</v>
          </cell>
          <cell r="K905" t="str">
            <v>X</v>
          </cell>
          <cell r="L905" t="str">
            <v>tuberia union platino</v>
          </cell>
          <cell r="M905" t="str">
            <v>VER ARCHIVO ANEXO</v>
          </cell>
          <cell r="N905">
            <v>41608</v>
          </cell>
        </row>
        <row r="906">
          <cell r="A906" t="str">
            <v>S197</v>
          </cell>
          <cell r="B906" t="str">
            <v>TUBO UNION PLATINO RDE 21 PVC  4" 200 PSI</v>
          </cell>
          <cell r="C906" t="str">
            <v>Insumo</v>
          </cell>
          <cell r="D906" t="str">
            <v>m</v>
          </cell>
          <cell r="E906">
            <v>54474</v>
          </cell>
          <cell r="F906">
            <v>45776.751544662293</v>
          </cell>
          <cell r="G906">
            <v>0.19</v>
          </cell>
          <cell r="H906" t="str">
            <v>X</v>
          </cell>
          <cell r="I906" t="str">
            <v>X</v>
          </cell>
          <cell r="K906" t="str">
            <v>X</v>
          </cell>
          <cell r="L906" t="str">
            <v>tuberia union platino</v>
          </cell>
          <cell r="M906" t="str">
            <v>VER ARCHIVO ANEXO</v>
          </cell>
          <cell r="N906">
            <v>41608</v>
          </cell>
        </row>
        <row r="907">
          <cell r="A907" t="str">
            <v>S198</v>
          </cell>
          <cell r="B907" t="str">
            <v>TUBO UNION PLATINO RDE 21 PVC  6" 200 PSI</v>
          </cell>
          <cell r="C907" t="str">
            <v>Insumo</v>
          </cell>
          <cell r="D907" t="str">
            <v>m</v>
          </cell>
          <cell r="E907">
            <v>118946</v>
          </cell>
          <cell r="F907">
            <v>99954.371405031081</v>
          </cell>
          <cell r="G907">
            <v>0.19</v>
          </cell>
          <cell r="H907" t="str">
            <v>X</v>
          </cell>
          <cell r="I907" t="str">
            <v>X</v>
          </cell>
          <cell r="K907" t="str">
            <v>X</v>
          </cell>
          <cell r="L907" t="str">
            <v>tuberia union platino</v>
          </cell>
          <cell r="M907" t="str">
            <v>VER ARCHIVO ANEXO</v>
          </cell>
          <cell r="N907">
            <v>41608</v>
          </cell>
        </row>
        <row r="908">
          <cell r="A908" t="str">
            <v>S75</v>
          </cell>
          <cell r="B908" t="str">
            <v>UNIIVERSAL 1"  GALVANIZADO</v>
          </cell>
          <cell r="C908" t="str">
            <v>Insumo</v>
          </cell>
          <cell r="D908" t="str">
            <v>und</v>
          </cell>
          <cell r="E908">
            <v>11729</v>
          </cell>
          <cell r="F908">
            <v>9856.5032393607889</v>
          </cell>
          <cell r="G908">
            <v>0.19</v>
          </cell>
          <cell r="H908" t="str">
            <v>X</v>
          </cell>
          <cell r="I908" t="str">
            <v>X</v>
          </cell>
          <cell r="K908" t="str">
            <v>X</v>
          </cell>
          <cell r="L908" t="str">
            <v>tuberia y accesorios galvanizados</v>
          </cell>
          <cell r="M908" t="str">
            <v>VER ARCHIVO ANEXO</v>
          </cell>
          <cell r="N908">
            <v>41608</v>
          </cell>
        </row>
        <row r="909">
          <cell r="A909" t="str">
            <v>S141</v>
          </cell>
          <cell r="B909" t="str">
            <v>UNION ACERO GALVANIZAD0  3/4"</v>
          </cell>
          <cell r="C909" t="str">
            <v>Insumo</v>
          </cell>
          <cell r="D909" t="str">
            <v>und</v>
          </cell>
          <cell r="E909">
            <v>1561</v>
          </cell>
          <cell r="F909">
            <v>1312.1231920329258</v>
          </cell>
          <cell r="G909">
            <v>0.19</v>
          </cell>
          <cell r="H909" t="str">
            <v>X</v>
          </cell>
          <cell r="I909" t="str">
            <v>X</v>
          </cell>
          <cell r="K909" t="str">
            <v>X</v>
          </cell>
          <cell r="L909" t="str">
            <v>tuberia y accesorios galvanizados</v>
          </cell>
          <cell r="M909" t="str">
            <v>VER ARCHIVO ANEXO</v>
          </cell>
          <cell r="N909">
            <v>41608</v>
          </cell>
        </row>
        <row r="910">
          <cell r="A910" t="str">
            <v>S161</v>
          </cell>
          <cell r="B910" t="str">
            <v>UNION ACERO GALVANIZADO  1 1/2"</v>
          </cell>
          <cell r="C910" t="str">
            <v>Insumo</v>
          </cell>
          <cell r="D910" t="str">
            <v>und</v>
          </cell>
          <cell r="E910">
            <v>0</v>
          </cell>
          <cell r="F910">
            <v>0</v>
          </cell>
          <cell r="G910">
            <v>0.19</v>
          </cell>
          <cell r="H910" t="str">
            <v>X</v>
          </cell>
          <cell r="I910" t="str">
            <v>X</v>
          </cell>
          <cell r="K910" t="str">
            <v>X</v>
          </cell>
          <cell r="L910" t="str">
            <v>tuberia y accesorios galvanizados</v>
          </cell>
          <cell r="M910" t="str">
            <v>VER ARCHIVO ANEXO</v>
          </cell>
          <cell r="N910">
            <v>41608</v>
          </cell>
        </row>
        <row r="911">
          <cell r="A911" t="str">
            <v>S66</v>
          </cell>
          <cell r="B911" t="str">
            <v>UNION ACERO GALVANIZADO  1"</v>
          </cell>
          <cell r="C911" t="str">
            <v>Insumo</v>
          </cell>
          <cell r="D911" t="str">
            <v>und</v>
          </cell>
          <cell r="E911">
            <v>2606</v>
          </cell>
          <cell r="F911">
            <v>2189.7570421129967</v>
          </cell>
          <cell r="G911">
            <v>0.19</v>
          </cell>
          <cell r="H911" t="str">
            <v>X</v>
          </cell>
          <cell r="I911" t="str">
            <v>X</v>
          </cell>
          <cell r="K911" t="str">
            <v>X</v>
          </cell>
          <cell r="L911" t="str">
            <v>tuberia y accesorios galvanizados</v>
          </cell>
          <cell r="M911" t="str">
            <v>VER ARCHIVO ANEXO</v>
          </cell>
          <cell r="N911">
            <v>41608</v>
          </cell>
        </row>
        <row r="912">
          <cell r="A912" t="str">
            <v>S67</v>
          </cell>
          <cell r="B912" t="str">
            <v>UNION ACERO GALVANIZADO  1/2"</v>
          </cell>
          <cell r="C912" t="str">
            <v>Insumo</v>
          </cell>
          <cell r="D912" t="str">
            <v>und</v>
          </cell>
          <cell r="E912">
            <v>1127</v>
          </cell>
          <cell r="F912">
            <v>946.87517947494757</v>
          </cell>
          <cell r="G912">
            <v>0.19</v>
          </cell>
          <cell r="H912" t="str">
            <v>X</v>
          </cell>
          <cell r="I912" t="str">
            <v>X</v>
          </cell>
          <cell r="K912" t="str">
            <v>X</v>
          </cell>
          <cell r="L912" t="str">
            <v>tuberia y accesorios galvanizados</v>
          </cell>
          <cell r="M912" t="str">
            <v>VER ARCHIVO ANEXO</v>
          </cell>
          <cell r="N912">
            <v>41608</v>
          </cell>
        </row>
        <row r="913">
          <cell r="A913" t="str">
            <v>S68</v>
          </cell>
          <cell r="B913" t="str">
            <v>UNION ACERO GALVANIZADO  2 1/2"</v>
          </cell>
          <cell r="C913" t="str">
            <v>Insumo</v>
          </cell>
          <cell r="D913" t="str">
            <v>und</v>
          </cell>
          <cell r="E913">
            <v>15641</v>
          </cell>
          <cell r="F913">
            <v>13143.735352382599</v>
          </cell>
          <cell r="G913">
            <v>0.19</v>
          </cell>
          <cell r="H913" t="str">
            <v>X</v>
          </cell>
          <cell r="I913" t="str">
            <v>X</v>
          </cell>
          <cell r="K913" t="str">
            <v>X</v>
          </cell>
          <cell r="L913" t="str">
            <v>tuberia y accesorios galvanizados</v>
          </cell>
          <cell r="M913" t="str">
            <v>VER ARCHIVO ANEXO</v>
          </cell>
          <cell r="N913">
            <v>41608</v>
          </cell>
        </row>
        <row r="914">
          <cell r="A914" t="str">
            <v>S69</v>
          </cell>
          <cell r="B914" t="str">
            <v>UNION ACERO GALVANIZADO  2"</v>
          </cell>
          <cell r="C914" t="str">
            <v>Insumo</v>
          </cell>
          <cell r="D914" t="str">
            <v>und</v>
          </cell>
          <cell r="E914">
            <v>8252</v>
          </cell>
          <cell r="F914">
            <v>6934.519138896967</v>
          </cell>
          <cell r="G914">
            <v>0.19</v>
          </cell>
          <cell r="H914" t="str">
            <v>X</v>
          </cell>
          <cell r="I914" t="str">
            <v>X</v>
          </cell>
          <cell r="K914" t="str">
            <v>X</v>
          </cell>
          <cell r="L914" t="str">
            <v>tuberia y accesorios galvanizados</v>
          </cell>
          <cell r="M914" t="str">
            <v>VER ARCHIVO ANEXO</v>
          </cell>
          <cell r="N914">
            <v>41608</v>
          </cell>
        </row>
        <row r="915">
          <cell r="A915" t="str">
            <v>S215</v>
          </cell>
          <cell r="B915" t="str">
            <v>UNION ACERO GALVANIZADO  3"</v>
          </cell>
          <cell r="C915" t="str">
            <v>Insumo</v>
          </cell>
          <cell r="D915" t="str">
            <v>und</v>
          </cell>
          <cell r="E915">
            <v>23028</v>
          </cell>
          <cell r="F915">
            <v>19351.220532633346</v>
          </cell>
          <cell r="G915">
            <v>0.19</v>
          </cell>
          <cell r="H915" t="str">
            <v>X</v>
          </cell>
          <cell r="I915" t="str">
            <v>X</v>
          </cell>
          <cell r="K915" t="str">
            <v>X</v>
          </cell>
          <cell r="L915" t="str">
            <v>tuberia y accesorios galvanizados</v>
          </cell>
          <cell r="M915" t="str">
            <v>VER ARCHIVO ANEXO</v>
          </cell>
          <cell r="N915">
            <v>41608</v>
          </cell>
        </row>
        <row r="916">
          <cell r="A916" t="str">
            <v>S240</v>
          </cell>
          <cell r="B916" t="str">
            <v>UNION ACERO GALVANIZADO  4"</v>
          </cell>
          <cell r="C916" t="str">
            <v>Insumo</v>
          </cell>
          <cell r="D916" t="str">
            <v>und</v>
          </cell>
          <cell r="E916">
            <v>0</v>
          </cell>
          <cell r="F916">
            <v>0</v>
          </cell>
          <cell r="G916">
            <v>0.19</v>
          </cell>
          <cell r="H916" t="str">
            <v>X</v>
          </cell>
          <cell r="I916" t="str">
            <v>X</v>
          </cell>
          <cell r="K916" t="str">
            <v>X</v>
          </cell>
          <cell r="L916" t="str">
            <v>tuberia y accesorios galvanizados</v>
          </cell>
          <cell r="M916" t="str">
            <v>VER ARCHIVO ANEXO</v>
          </cell>
          <cell r="N916">
            <v>41608</v>
          </cell>
        </row>
        <row r="917">
          <cell r="A917" t="str">
            <v>S127</v>
          </cell>
          <cell r="B917" t="str">
            <v xml:space="preserve">UNION ALCANTARILLADO PVC 160 MM.  </v>
          </cell>
          <cell r="C917" t="str">
            <v>Insumo</v>
          </cell>
          <cell r="D917" t="str">
            <v>und</v>
          </cell>
          <cell r="E917">
            <v>41337</v>
          </cell>
          <cell r="F917">
            <v>34736.645522405837</v>
          </cell>
          <cell r="G917">
            <v>0.19</v>
          </cell>
          <cell r="H917" t="str">
            <v>X</v>
          </cell>
          <cell r="I917" t="str">
            <v>X</v>
          </cell>
          <cell r="K917" t="str">
            <v>X</v>
          </cell>
          <cell r="L917" t="str">
            <v>Tuberia novafort y novaloc</v>
          </cell>
          <cell r="M917" t="str">
            <v>VER ARCHIVO ANEXO</v>
          </cell>
          <cell r="N917">
            <v>41608</v>
          </cell>
        </row>
        <row r="918">
          <cell r="A918" t="str">
            <v>S128</v>
          </cell>
          <cell r="B918" t="str">
            <v xml:space="preserve">UNION ALCANTARILLADO PVC 200 MM. </v>
          </cell>
          <cell r="C918" t="str">
            <v>Insumo</v>
          </cell>
          <cell r="D918" t="str">
            <v>und</v>
          </cell>
          <cell r="E918">
            <v>69386</v>
          </cell>
          <cell r="F918">
            <v>58307.646927430658</v>
          </cell>
          <cell r="G918">
            <v>0.19</v>
          </cell>
          <cell r="H918" t="str">
            <v>X</v>
          </cell>
          <cell r="I918" t="str">
            <v>X</v>
          </cell>
          <cell r="K918" t="str">
            <v>X</v>
          </cell>
          <cell r="L918" t="str">
            <v>Tuberia novafort y novaloc</v>
          </cell>
          <cell r="M918" t="str">
            <v>VER ARCHIVO ANEXO</v>
          </cell>
          <cell r="N918">
            <v>41608</v>
          </cell>
        </row>
        <row r="919">
          <cell r="A919" t="str">
            <v>S64</v>
          </cell>
          <cell r="B919" t="str">
            <v>UNION ALCANTARILLADO PVC 315 MM</v>
          </cell>
          <cell r="C919" t="str">
            <v>Insumo</v>
          </cell>
          <cell r="D919" t="str">
            <v>und</v>
          </cell>
          <cell r="E919">
            <v>337220</v>
          </cell>
          <cell r="F919">
            <v>283378.45430131938</v>
          </cell>
          <cell r="G919">
            <v>0.19</v>
          </cell>
          <cell r="H919" t="str">
            <v>X</v>
          </cell>
          <cell r="I919" t="str">
            <v>X</v>
          </cell>
          <cell r="K919" t="str">
            <v>X</v>
          </cell>
          <cell r="L919" t="str">
            <v>Tuberia novafort y novaloc</v>
          </cell>
          <cell r="M919" t="str">
            <v>VER ARCHIVO ANEXO</v>
          </cell>
          <cell r="N919">
            <v>41608</v>
          </cell>
        </row>
        <row r="920">
          <cell r="A920" t="str">
            <v>S64A</v>
          </cell>
          <cell r="B920" t="str">
            <v>UNION ALCANTARILLADO PVC 110 MM</v>
          </cell>
          <cell r="C920" t="str">
            <v>Insumo</v>
          </cell>
          <cell r="D920" t="str">
            <v>und</v>
          </cell>
          <cell r="E920">
            <v>17060</v>
          </cell>
          <cell r="F920">
            <v>14336.01959924736</v>
          </cell>
          <cell r="G920">
            <v>0.19</v>
          </cell>
          <cell r="H920" t="str">
            <v>X</v>
          </cell>
          <cell r="I920" t="str">
            <v>X</v>
          </cell>
          <cell r="K920" t="str">
            <v>X</v>
          </cell>
          <cell r="L920" t="str">
            <v>Tuberia novafort y novaloc</v>
          </cell>
          <cell r="M920" t="str">
            <v>VER ARCHIVO ANEXO</v>
          </cell>
          <cell r="N920">
            <v>41608</v>
          </cell>
        </row>
        <row r="921">
          <cell r="A921" t="str">
            <v>S64B</v>
          </cell>
          <cell r="B921" t="str">
            <v>UNION ALCANTARILLADO PVC 250 MM</v>
          </cell>
          <cell r="C921" t="str">
            <v>Insumo</v>
          </cell>
          <cell r="D921" t="str">
            <v>und</v>
          </cell>
          <cell r="E921">
            <v>197088</v>
          </cell>
          <cell r="F921">
            <v>165619.80412923938</v>
          </cell>
          <cell r="G921">
            <v>0.19</v>
          </cell>
          <cell r="H921" t="str">
            <v>X</v>
          </cell>
          <cell r="I921" t="str">
            <v>X</v>
          </cell>
          <cell r="K921" t="str">
            <v>X</v>
          </cell>
          <cell r="L921" t="str">
            <v>Tuberia novafort y novaloc</v>
          </cell>
          <cell r="M921" t="str">
            <v>VER ARCHIVO ANEXO</v>
          </cell>
          <cell r="N921">
            <v>41608</v>
          </cell>
        </row>
        <row r="922">
          <cell r="A922" t="str">
            <v>S64C</v>
          </cell>
          <cell r="B922" t="str">
            <v>UNION ALCANTARILLADO PVC 315 MM</v>
          </cell>
          <cell r="C922" t="str">
            <v>Insumo</v>
          </cell>
          <cell r="D922" t="str">
            <v>und</v>
          </cell>
          <cell r="E922">
            <v>337220</v>
          </cell>
          <cell r="F922">
            <v>283378.45430131938</v>
          </cell>
          <cell r="G922">
            <v>0.19</v>
          </cell>
          <cell r="H922" t="str">
            <v>X</v>
          </cell>
          <cell r="I922" t="str">
            <v>X</v>
          </cell>
          <cell r="K922" t="str">
            <v>X</v>
          </cell>
          <cell r="L922" t="str">
            <v>Tuberia novafort y novaloc</v>
          </cell>
          <cell r="M922" t="str">
            <v>VER ARCHIVO ANEXO</v>
          </cell>
          <cell r="N922">
            <v>41608</v>
          </cell>
        </row>
        <row r="923">
          <cell r="A923" t="str">
            <v>S64D</v>
          </cell>
          <cell r="B923" t="str">
            <v>UNION ALCANTARILLADO PVC 355 MM</v>
          </cell>
          <cell r="C923" t="str">
            <v>Insumo</v>
          </cell>
          <cell r="D923" t="str">
            <v>und</v>
          </cell>
          <cell r="E923">
            <v>447624</v>
          </cell>
          <cell r="F923">
            <v>376154.82769635029</v>
          </cell>
          <cell r="G923">
            <v>0.19</v>
          </cell>
          <cell r="H923" t="str">
            <v>X</v>
          </cell>
          <cell r="I923" t="str">
            <v>X</v>
          </cell>
          <cell r="K923" t="str">
            <v>X</v>
          </cell>
          <cell r="L923" t="str">
            <v>Tuberia novafort y novaloc</v>
          </cell>
          <cell r="M923" t="str">
            <v>VER ARCHIVO ANEXO</v>
          </cell>
          <cell r="N923">
            <v>41608</v>
          </cell>
        </row>
        <row r="924">
          <cell r="A924" t="str">
            <v>S64E</v>
          </cell>
          <cell r="B924" t="str">
            <v>UNION ALCANTARILLADO PVC 400 MM</v>
          </cell>
          <cell r="C924" t="str">
            <v>Insumo</v>
          </cell>
          <cell r="D924" t="str">
            <v>und</v>
          </cell>
          <cell r="E924">
            <v>514144</v>
          </cell>
          <cell r="F924">
            <v>432053.55329767789</v>
          </cell>
          <cell r="G924">
            <v>0.19</v>
          </cell>
          <cell r="H924" t="str">
            <v>X</v>
          </cell>
          <cell r="I924" t="str">
            <v>X</v>
          </cell>
          <cell r="K924" t="str">
            <v>X</v>
          </cell>
          <cell r="L924" t="str">
            <v>Tuberia novafort y novaloc</v>
          </cell>
          <cell r="M924" t="str">
            <v>VER ARCHIVO ANEXO</v>
          </cell>
          <cell r="N924">
            <v>41608</v>
          </cell>
        </row>
        <row r="925">
          <cell r="A925" t="str">
            <v>S64F</v>
          </cell>
          <cell r="B925" t="str">
            <v>UNION ALCANTARILLADO PVC 450 MM</v>
          </cell>
          <cell r="C925" t="str">
            <v>Insumo</v>
          </cell>
          <cell r="D925" t="str">
            <v>und</v>
          </cell>
          <cell r="E925">
            <v>540814</v>
          </cell>
          <cell r="F925">
            <v>454465.92229902581</v>
          </cell>
          <cell r="G925">
            <v>0.19</v>
          </cell>
          <cell r="H925" t="str">
            <v>X</v>
          </cell>
          <cell r="I925" t="str">
            <v>X</v>
          </cell>
          <cell r="K925" t="str">
            <v>X</v>
          </cell>
          <cell r="L925" t="str">
            <v>Tuberia novafort y novaloc</v>
          </cell>
          <cell r="M925" t="str">
            <v>VER ARCHIVO ANEXO</v>
          </cell>
          <cell r="N925">
            <v>41608</v>
          </cell>
        </row>
        <row r="926">
          <cell r="A926" t="str">
            <v>S64G</v>
          </cell>
          <cell r="B926" t="str">
            <v>UNION ALCANTARILLADO PVC 500 MM</v>
          </cell>
          <cell r="C926" t="str">
            <v>Insumo</v>
          </cell>
          <cell r="D926" t="str">
            <v>und</v>
          </cell>
          <cell r="E926">
            <v>607597</v>
          </cell>
          <cell r="F926">
            <v>510585.56361221068</v>
          </cell>
          <cell r="G926">
            <v>0.19</v>
          </cell>
          <cell r="H926" t="str">
            <v>X</v>
          </cell>
          <cell r="I926" t="str">
            <v>X</v>
          </cell>
          <cell r="K926" t="str">
            <v>X</v>
          </cell>
          <cell r="L926" t="str">
            <v>Tuberia novafort y novaloc</v>
          </cell>
          <cell r="M926" t="str">
            <v>VER ARCHIVO ANEXO</v>
          </cell>
          <cell r="N926">
            <v>41608</v>
          </cell>
        </row>
        <row r="927">
          <cell r="A927" t="str">
            <v>S64H</v>
          </cell>
          <cell r="B927" t="str">
            <v>UNION ALCANTARILLADO PVC 600MM</v>
          </cell>
          <cell r="C927" t="str">
            <v>Insumo</v>
          </cell>
          <cell r="D927" t="str">
            <v>und</v>
          </cell>
          <cell r="E927">
            <v>711830</v>
          </cell>
          <cell r="F927">
            <v>598176.29319646466</v>
          </cell>
          <cell r="G927">
            <v>0.19</v>
          </cell>
          <cell r="H927" t="str">
            <v>X</v>
          </cell>
          <cell r="I927" t="str">
            <v>X</v>
          </cell>
          <cell r="K927" t="str">
            <v>X</v>
          </cell>
          <cell r="L927" t="str">
            <v>Tuberia novafort y novaloc</v>
          </cell>
          <cell r="M927" t="str">
            <v>VER ARCHIVO ANEXO</v>
          </cell>
          <cell r="N927">
            <v>41608</v>
          </cell>
        </row>
        <row r="928">
          <cell r="A928" t="str">
            <v>S64I</v>
          </cell>
          <cell r="B928" t="str">
            <v>UNION 27"</v>
          </cell>
          <cell r="C928" t="str">
            <v>Insumo</v>
          </cell>
          <cell r="D928" t="str">
            <v>und</v>
          </cell>
          <cell r="E928">
            <v>800808</v>
          </cell>
          <cell r="F928">
            <v>672948.03607512941</v>
          </cell>
          <cell r="G928">
            <v>0.19</v>
          </cell>
          <cell r="H928" t="str">
            <v>X</v>
          </cell>
          <cell r="I928" t="str">
            <v>X</v>
          </cell>
          <cell r="K928" t="str">
            <v>X</v>
          </cell>
          <cell r="L928" t="str">
            <v>Tuberia novafort y novaloc</v>
          </cell>
          <cell r="M928" t="str">
            <v>VER ARCHIVO ANEXO</v>
          </cell>
          <cell r="N928">
            <v>41608</v>
          </cell>
        </row>
        <row r="929">
          <cell r="A929" t="str">
            <v>S64J</v>
          </cell>
          <cell r="B929" t="str">
            <v>UNION 30"</v>
          </cell>
          <cell r="C929" t="str">
            <v>Insumo</v>
          </cell>
          <cell r="D929" t="str">
            <v>und</v>
          </cell>
          <cell r="E929">
            <v>1000023</v>
          </cell>
          <cell r="F929">
            <v>840355.14231997984</v>
          </cell>
          <cell r="G929">
            <v>0.19</v>
          </cell>
          <cell r="H929" t="str">
            <v>X</v>
          </cell>
          <cell r="I929" t="str">
            <v>X</v>
          </cell>
          <cell r="K929" t="str">
            <v>X</v>
          </cell>
          <cell r="L929" t="str">
            <v>Tuberia novafort y novaloc</v>
          </cell>
          <cell r="M929" t="str">
            <v>VER ARCHIVO ANEXO</v>
          </cell>
          <cell r="N929">
            <v>41608</v>
          </cell>
        </row>
        <row r="930">
          <cell r="A930" t="str">
            <v>S64K</v>
          </cell>
          <cell r="B930" t="str">
            <v>UNION 33"</v>
          </cell>
          <cell r="C930" t="str">
            <v>Insumo</v>
          </cell>
          <cell r="D930" t="str">
            <v>und</v>
          </cell>
          <cell r="E930">
            <v>3020817</v>
          </cell>
          <cell r="F930">
            <v>2538501.3170266305</v>
          </cell>
          <cell r="G930">
            <v>0.19</v>
          </cell>
          <cell r="H930" t="str">
            <v>X</v>
          </cell>
          <cell r="I930" t="str">
            <v>X</v>
          </cell>
          <cell r="K930" t="str">
            <v>X</v>
          </cell>
          <cell r="L930" t="str">
            <v>Tuberia novafort y novaloc</v>
          </cell>
          <cell r="M930" t="str">
            <v>VER ARCHIVO ANEXO</v>
          </cell>
          <cell r="N930">
            <v>41608</v>
          </cell>
        </row>
        <row r="931">
          <cell r="A931" t="str">
            <v>S64L</v>
          </cell>
          <cell r="B931" t="str">
            <v>UNION 36"</v>
          </cell>
          <cell r="C931" t="str">
            <v>Insumo</v>
          </cell>
          <cell r="D931" t="str">
            <v>und</v>
          </cell>
          <cell r="E931">
            <v>4361638</v>
          </cell>
          <cell r="F931">
            <v>3665241.9525130508</v>
          </cell>
          <cell r="G931">
            <v>0.19</v>
          </cell>
          <cell r="H931" t="str">
            <v>X</v>
          </cell>
          <cell r="I931" t="str">
            <v>X</v>
          </cell>
          <cell r="K931" t="str">
            <v>X</v>
          </cell>
          <cell r="L931" t="str">
            <v>Tuberia novafort y novaloc</v>
          </cell>
          <cell r="M931" t="str">
            <v>VER ARCHIVO ANEXO</v>
          </cell>
          <cell r="N931">
            <v>41608</v>
          </cell>
        </row>
        <row r="932">
          <cell r="A932" t="str">
            <v>S64M</v>
          </cell>
          <cell r="B932" t="str">
            <v>UNION 39"</v>
          </cell>
          <cell r="C932" t="str">
            <v>Insumo</v>
          </cell>
          <cell r="D932" t="str">
            <v>und</v>
          </cell>
          <cell r="E932">
            <v>5658690</v>
          </cell>
          <cell r="F932">
            <v>4755201.2970588114</v>
          </cell>
          <cell r="G932">
            <v>0.19</v>
          </cell>
          <cell r="H932" t="str">
            <v>X</v>
          </cell>
          <cell r="I932" t="str">
            <v>X</v>
          </cell>
          <cell r="K932" t="str">
            <v>X</v>
          </cell>
          <cell r="L932" t="str">
            <v>Tuberia novafort y novaloc</v>
          </cell>
          <cell r="M932" t="str">
            <v>VER ARCHIVO ANEXO</v>
          </cell>
          <cell r="N932">
            <v>41608</v>
          </cell>
        </row>
        <row r="933">
          <cell r="A933" t="str">
            <v>S64N</v>
          </cell>
          <cell r="B933" t="str">
            <v>UNION 42"</v>
          </cell>
          <cell r="C933" t="str">
            <v>Insumo</v>
          </cell>
          <cell r="D933" t="str">
            <v>und</v>
          </cell>
          <cell r="E933">
            <v>6132810</v>
          </cell>
          <cell r="F933">
            <v>5153621.608309797</v>
          </cell>
          <cell r="G933">
            <v>0.19</v>
          </cell>
          <cell r="H933" t="str">
            <v>X</v>
          </cell>
          <cell r="I933" t="str">
            <v>X</v>
          </cell>
          <cell r="K933" t="str">
            <v>X</v>
          </cell>
          <cell r="L933" t="str">
            <v>Tuberia novafort y novaloc</v>
          </cell>
          <cell r="M933" t="str">
            <v>VER ARCHIVO ANEXO</v>
          </cell>
          <cell r="N933">
            <v>41608</v>
          </cell>
        </row>
        <row r="934">
          <cell r="A934" t="str">
            <v>S64P</v>
          </cell>
          <cell r="B934" t="str">
            <v>UNION 45</v>
          </cell>
          <cell r="C934" t="str">
            <v>Insumo</v>
          </cell>
          <cell r="D934" t="str">
            <v>und</v>
          </cell>
          <cell r="E934">
            <v>10508876</v>
          </cell>
          <cell r="F934">
            <v>8830988.0731363744</v>
          </cell>
          <cell r="G934">
            <v>0.19</v>
          </cell>
          <cell r="H934" t="str">
            <v>X</v>
          </cell>
          <cell r="I934" t="str">
            <v>X</v>
          </cell>
          <cell r="K934" t="str">
            <v>X</v>
          </cell>
          <cell r="L934" t="str">
            <v>Tuberia novafort y novaloc</v>
          </cell>
          <cell r="M934" t="str">
            <v>VER ARCHIVO ANEXO</v>
          </cell>
          <cell r="N934">
            <v>41608</v>
          </cell>
        </row>
        <row r="935">
          <cell r="A935" t="str">
            <v>S64Q</v>
          </cell>
          <cell r="B935" t="str">
            <v>UNION 48</v>
          </cell>
          <cell r="C935" t="str">
            <v>Insumo</v>
          </cell>
          <cell r="D935" t="str">
            <v>und</v>
          </cell>
          <cell r="E935">
            <v>11918099</v>
          </cell>
          <cell r="F935">
            <v>10015209.096714335</v>
          </cell>
          <cell r="G935">
            <v>0.19</v>
          </cell>
          <cell r="H935" t="str">
            <v>X</v>
          </cell>
          <cell r="I935" t="str">
            <v>X</v>
          </cell>
          <cell r="K935" t="str">
            <v>X</v>
          </cell>
          <cell r="L935" t="str">
            <v>Tuberia novafort y novaloc</v>
          </cell>
          <cell r="M935" t="str">
            <v>VER ARCHIVO ANEXO</v>
          </cell>
          <cell r="N935">
            <v>41608</v>
          </cell>
        </row>
        <row r="936">
          <cell r="A936" t="str">
            <v>S64R</v>
          </cell>
          <cell r="B936" t="str">
            <v>UNION 51</v>
          </cell>
          <cell r="C936" t="str">
            <v>Insumo</v>
          </cell>
          <cell r="D936" t="str">
            <v>und</v>
          </cell>
          <cell r="E936">
            <v>504320</v>
          </cell>
          <cell r="F936">
            <v>423798.71945749113</v>
          </cell>
          <cell r="G936">
            <v>0.19</v>
          </cell>
          <cell r="H936" t="str">
            <v>X</v>
          </cell>
          <cell r="I936" t="str">
            <v>X</v>
          </cell>
          <cell r="K936" t="str">
            <v>X</v>
          </cell>
          <cell r="L936" t="str">
            <v>Tuberia novafort y novaloc</v>
          </cell>
          <cell r="M936" t="str">
            <v>VER ARCHIVO ANEXO</v>
          </cell>
          <cell r="N936">
            <v>41608</v>
          </cell>
        </row>
        <row r="937">
          <cell r="A937" t="str">
            <v>S64S</v>
          </cell>
          <cell r="B937" t="str">
            <v>UNION 57</v>
          </cell>
          <cell r="C937" t="str">
            <v>Insumo</v>
          </cell>
          <cell r="D937" t="str">
            <v>und</v>
          </cell>
          <cell r="E937">
            <v>605539</v>
          </cell>
          <cell r="F937">
            <v>508856.61890099582</v>
          </cell>
          <cell r="G937">
            <v>0.19</v>
          </cell>
          <cell r="H937" t="str">
            <v>X</v>
          </cell>
          <cell r="I937" t="str">
            <v>X</v>
          </cell>
          <cell r="K937" t="str">
            <v>X</v>
          </cell>
          <cell r="L937" t="str">
            <v>Tuberia novafort y novaloc</v>
          </cell>
          <cell r="M937" t="str">
            <v>VER ARCHIVO ANEXO</v>
          </cell>
          <cell r="N937">
            <v>41608</v>
          </cell>
        </row>
        <row r="938">
          <cell r="A938" t="str">
            <v>S64T</v>
          </cell>
          <cell r="B938" t="str">
            <v>UNION 60</v>
          </cell>
          <cell r="C938" t="str">
            <v>Insumo</v>
          </cell>
          <cell r="D938" t="str">
            <v>und</v>
          </cell>
          <cell r="E938">
            <v>625972</v>
          </cell>
          <cell r="F938">
            <v>526026.67786688928</v>
          </cell>
          <cell r="G938">
            <v>0.19</v>
          </cell>
          <cell r="H938" t="str">
            <v>X</v>
          </cell>
          <cell r="I938" t="str">
            <v>X</v>
          </cell>
          <cell r="K938" t="str">
            <v>X</v>
          </cell>
          <cell r="L938" t="str">
            <v>Tuberia novafort y novaloc</v>
          </cell>
          <cell r="M938" t="str">
            <v>VER ARCHIVO ANEXO</v>
          </cell>
          <cell r="N938">
            <v>41608</v>
          </cell>
        </row>
        <row r="939">
          <cell r="A939" t="str">
            <v>S64V</v>
          </cell>
          <cell r="B939" t="str">
            <v>UNION 68</v>
          </cell>
          <cell r="C939" t="str">
            <v>Insumo</v>
          </cell>
          <cell r="D939" t="str">
            <v>und</v>
          </cell>
          <cell r="E939">
            <v>710587</v>
          </cell>
          <cell r="F939">
            <v>597131.852529314</v>
          </cell>
          <cell r="G939">
            <v>0.19</v>
          </cell>
          <cell r="H939" t="str">
            <v>X</v>
          </cell>
          <cell r="I939" t="str">
            <v>X</v>
          </cell>
          <cell r="K939" t="str">
            <v>X</v>
          </cell>
          <cell r="L939" t="str">
            <v>Tuberia novafort y novaloc</v>
          </cell>
          <cell r="M939" t="str">
            <v>VER ARCHIVO ANEXO</v>
          </cell>
          <cell r="N939">
            <v>41608</v>
          </cell>
        </row>
        <row r="940">
          <cell r="A940" t="str">
            <v>S70</v>
          </cell>
          <cell r="B940" t="str">
            <v>UNION SANITARIA  2'' PVC</v>
          </cell>
          <cell r="C940" t="str">
            <v>Insumo</v>
          </cell>
          <cell r="D940" t="str">
            <v>und</v>
          </cell>
          <cell r="E940">
            <v>3538</v>
          </cell>
          <cell r="F940">
            <v>2972.961441483264</v>
          </cell>
          <cell r="G940">
            <v>0.19</v>
          </cell>
          <cell r="H940" t="str">
            <v>X</v>
          </cell>
          <cell r="I940" t="str">
            <v>X</v>
          </cell>
          <cell r="K940" t="str">
            <v>X</v>
          </cell>
          <cell r="L940" t="str">
            <v>tubosistema pavco</v>
          </cell>
          <cell r="M940" t="str">
            <v>VER ARCHIVO ANEXO</v>
          </cell>
          <cell r="N940">
            <v>41608</v>
          </cell>
        </row>
        <row r="941">
          <cell r="A941" t="str">
            <v>S73</v>
          </cell>
          <cell r="B941" t="str">
            <v>UNION SANITARIA 3" PVC</v>
          </cell>
          <cell r="C941" t="str">
            <v>Insumo</v>
          </cell>
          <cell r="D941" t="str">
            <v>und</v>
          </cell>
          <cell r="E941">
            <v>5107</v>
          </cell>
          <cell r="F941">
            <v>4291.4052111845376</v>
          </cell>
          <cell r="G941">
            <v>0.19</v>
          </cell>
          <cell r="H941" t="str">
            <v>X</v>
          </cell>
          <cell r="I941" t="str">
            <v>X</v>
          </cell>
          <cell r="K941" t="str">
            <v>X</v>
          </cell>
          <cell r="L941" t="str">
            <v>tubosistema pavco</v>
          </cell>
          <cell r="M941" t="str">
            <v>VER ARCHIVO ANEXO</v>
          </cell>
          <cell r="N941">
            <v>41608</v>
          </cell>
        </row>
        <row r="942">
          <cell r="A942" t="str">
            <v>S74</v>
          </cell>
          <cell r="B942" t="str">
            <v>UNION SANITARIA 4" PVC</v>
          </cell>
          <cell r="C942" t="str">
            <v>Insumo</v>
          </cell>
          <cell r="D942" t="str">
            <v>und</v>
          </cell>
          <cell r="E942">
            <v>10292</v>
          </cell>
          <cell r="F942">
            <v>8648.6151024967676</v>
          </cell>
          <cell r="G942">
            <v>0.19</v>
          </cell>
          <cell r="H942" t="str">
            <v>X</v>
          </cell>
          <cell r="I942" t="str">
            <v>X</v>
          </cell>
          <cell r="K942" t="str">
            <v>X</v>
          </cell>
          <cell r="L942" t="str">
            <v>tubosistema pavco</v>
          </cell>
          <cell r="M942" t="str">
            <v>VER ARCHIVO ANEXO</v>
          </cell>
          <cell r="N942">
            <v>41608</v>
          </cell>
        </row>
        <row r="943">
          <cell r="A943" t="str">
            <v>S95</v>
          </cell>
          <cell r="B943" t="str">
            <v>UNION SANITARIA 6" PVC</v>
          </cell>
          <cell r="C943" t="str">
            <v>Insumo</v>
          </cell>
          <cell r="D943" t="str">
            <v>und</v>
          </cell>
          <cell r="E943">
            <v>44707</v>
          </cell>
          <cell r="F943">
            <v>37568.59693504405</v>
          </cell>
          <cell r="G943">
            <v>0.19</v>
          </cell>
          <cell r="H943" t="str">
            <v>X</v>
          </cell>
          <cell r="I943" t="str">
            <v>X</v>
          </cell>
          <cell r="K943" t="str">
            <v>X</v>
          </cell>
          <cell r="L943" t="str">
            <v>tubosistema pavco</v>
          </cell>
          <cell r="M943" t="str">
            <v>VER ARCHIVO ANEXO</v>
          </cell>
          <cell r="N943">
            <v>41608</v>
          </cell>
        </row>
        <row r="944">
          <cell r="A944" t="str">
            <v>S95A</v>
          </cell>
          <cell r="B944" t="str">
            <v>UNION SANITARIA 1 1/2" PVC</v>
          </cell>
          <cell r="C944" t="str">
            <v>Insumo</v>
          </cell>
          <cell r="D944" t="str">
            <v>und</v>
          </cell>
          <cell r="E944">
            <v>3089</v>
          </cell>
          <cell r="F944">
            <v>2595.7596143227393</v>
          </cell>
          <cell r="G944">
            <v>0.19</v>
          </cell>
          <cell r="H944" t="str">
            <v>X</v>
          </cell>
          <cell r="I944" t="str">
            <v>X</v>
          </cell>
          <cell r="K944" t="str">
            <v>X</v>
          </cell>
          <cell r="L944" t="str">
            <v>tubosistema pavco</v>
          </cell>
          <cell r="M944" t="str">
            <v>VER ARCHIVO ANEXO</v>
          </cell>
          <cell r="N944">
            <v>41608</v>
          </cell>
        </row>
        <row r="945">
          <cell r="A945" t="str">
            <v>S184</v>
          </cell>
          <cell r="B945" t="str">
            <v>UNION UNIVERSAL 3" HIERRO DUCTIL</v>
          </cell>
          <cell r="C945" t="str">
            <v>Insumo</v>
          </cell>
          <cell r="D945" t="str">
            <v>und</v>
          </cell>
          <cell r="E945">
            <v>117315</v>
          </cell>
          <cell r="F945">
            <v>98584.073759191495</v>
          </cell>
          <cell r="G945">
            <v>0.19</v>
          </cell>
          <cell r="H945" t="str">
            <v>X</v>
          </cell>
          <cell r="I945" t="str">
            <v>X</v>
          </cell>
          <cell r="K945" t="str">
            <v>X</v>
          </cell>
          <cell r="L945" t="str">
            <v>tubosistema pavco</v>
          </cell>
          <cell r="M945" t="str">
            <v>VER ARCHIVO ANEXO</v>
          </cell>
          <cell r="N945">
            <v>41608</v>
          </cell>
        </row>
        <row r="946">
          <cell r="A946" t="str">
            <v>S185</v>
          </cell>
          <cell r="B946" t="str">
            <v>UNION UNIVERSAL 4" HIERRO DUCTIL</v>
          </cell>
          <cell r="C946" t="str">
            <v>Insumo</v>
          </cell>
          <cell r="D946" t="str">
            <v>und</v>
          </cell>
          <cell r="E946">
            <v>139041</v>
          </cell>
          <cell r="F946">
            <v>116841.28128738578</v>
          </cell>
          <cell r="G946">
            <v>0.19</v>
          </cell>
          <cell r="H946" t="str">
            <v>X</v>
          </cell>
          <cell r="I946" t="str">
            <v>X</v>
          </cell>
          <cell r="K946" t="str">
            <v>X</v>
          </cell>
          <cell r="L946" t="str">
            <v>tubosistema pavco</v>
          </cell>
          <cell r="M946" t="str">
            <v>VER ARCHIVO ANEXO</v>
          </cell>
          <cell r="N946">
            <v>41608</v>
          </cell>
        </row>
        <row r="947">
          <cell r="A947" t="str">
            <v>S238</v>
          </cell>
          <cell r="B947" t="str">
            <v>UNION UNIVERSAL 6" HIERRO DUCTIL</v>
          </cell>
          <cell r="C947" t="str">
            <v>Insumo</v>
          </cell>
          <cell r="D947" t="str">
            <v>und</v>
          </cell>
          <cell r="E947">
            <v>217253</v>
          </cell>
          <cell r="F947">
            <v>182565.15114900339</v>
          </cell>
          <cell r="G947">
            <v>0.19</v>
          </cell>
          <cell r="H947" t="str">
            <v>X</v>
          </cell>
          <cell r="I947" t="str">
            <v>X</v>
          </cell>
          <cell r="K947" t="str">
            <v>X</v>
          </cell>
          <cell r="L947" t="str">
            <v>tubosistema pavco</v>
          </cell>
          <cell r="M947" t="str">
            <v>VER ARCHIVO ANEXO</v>
          </cell>
          <cell r="N947">
            <v>41608</v>
          </cell>
        </row>
        <row r="948">
          <cell r="A948" t="str">
            <v>S77</v>
          </cell>
          <cell r="B948" t="str">
            <v>UNIVERSAL ACERO GALVANIZADO - 1 1/2"</v>
          </cell>
          <cell r="C948" t="str">
            <v>Insumo</v>
          </cell>
          <cell r="D948" t="str">
            <v>und</v>
          </cell>
          <cell r="E948">
            <v>21724</v>
          </cell>
          <cell r="F948">
            <v>18255.476494959414</v>
          </cell>
          <cell r="G948">
            <v>0.19</v>
          </cell>
          <cell r="H948" t="str">
            <v>X</v>
          </cell>
          <cell r="I948" t="str">
            <v>X</v>
          </cell>
          <cell r="K948" t="str">
            <v>X</v>
          </cell>
          <cell r="L948" t="str">
            <v>tuberia y accesorios galvanizados</v>
          </cell>
          <cell r="M948" t="str">
            <v>VER ARCHIVO ANEXO</v>
          </cell>
          <cell r="N948">
            <v>41608</v>
          </cell>
        </row>
        <row r="949">
          <cell r="A949" t="str">
            <v>S119</v>
          </cell>
          <cell r="B949" t="str">
            <v xml:space="preserve">UNIVERSAL ACERO GALVANIZADO - 1 1/4" </v>
          </cell>
          <cell r="C949" t="str">
            <v>Insumo</v>
          </cell>
          <cell r="D949" t="str">
            <v>und</v>
          </cell>
          <cell r="E949">
            <v>16076</v>
          </cell>
          <cell r="F949">
            <v>13508.983364940575</v>
          </cell>
          <cell r="G949">
            <v>0.19</v>
          </cell>
          <cell r="H949" t="str">
            <v>X</v>
          </cell>
          <cell r="I949" t="str">
            <v>X</v>
          </cell>
          <cell r="K949" t="str">
            <v>X</v>
          </cell>
          <cell r="L949" t="str">
            <v>tuberia y accesorios galvanizados</v>
          </cell>
          <cell r="M949" t="str">
            <v>VER ARCHIVO ANEXO</v>
          </cell>
          <cell r="N949">
            <v>41608</v>
          </cell>
        </row>
        <row r="950">
          <cell r="A950" t="str">
            <v>S76</v>
          </cell>
          <cell r="B950" t="str">
            <v>UNIVERSAL ACERO GALVANIZADO - 1/2"</v>
          </cell>
          <cell r="C950" t="str">
            <v>Insumo</v>
          </cell>
          <cell r="D950" t="str">
            <v>und</v>
          </cell>
          <cell r="E950">
            <v>7385</v>
          </cell>
          <cell r="F950">
            <v>6205.7541470158822</v>
          </cell>
          <cell r="G950">
            <v>0.19</v>
          </cell>
          <cell r="H950" t="str">
            <v>X</v>
          </cell>
          <cell r="I950" t="str">
            <v>X</v>
          </cell>
          <cell r="K950" t="str">
            <v>X</v>
          </cell>
          <cell r="L950" t="str">
            <v>tuberia y accesorios galvanizados</v>
          </cell>
          <cell r="M950" t="str">
            <v>VER ARCHIVO ANEXO</v>
          </cell>
          <cell r="N950">
            <v>41608</v>
          </cell>
        </row>
        <row r="951">
          <cell r="A951" t="str">
            <v>S80</v>
          </cell>
          <cell r="B951" t="str">
            <v>UNIVERSAL ACERO GALVANIZADO - 2 1/2 "</v>
          </cell>
          <cell r="C951" t="str">
            <v>Insumo</v>
          </cell>
          <cell r="D951" t="str">
            <v>und</v>
          </cell>
          <cell r="E951">
            <v>63001</v>
          </cell>
          <cell r="F951">
            <v>52941.920455323234</v>
          </cell>
          <cell r="G951">
            <v>0.19</v>
          </cell>
          <cell r="H951" t="str">
            <v>X</v>
          </cell>
          <cell r="I951" t="str">
            <v>X</v>
          </cell>
          <cell r="K951" t="str">
            <v>X</v>
          </cell>
          <cell r="L951" t="str">
            <v>tuberia y accesorios galvanizados</v>
          </cell>
          <cell r="M951" t="str">
            <v>VER ARCHIVO ANEXO</v>
          </cell>
          <cell r="N951">
            <v>41608</v>
          </cell>
        </row>
        <row r="952">
          <cell r="A952" t="str">
            <v>S78</v>
          </cell>
          <cell r="B952" t="str">
            <v xml:space="preserve">UNIVERSAL ACERO GALVANIZADO - 2" </v>
          </cell>
          <cell r="C952" t="str">
            <v>Insumo</v>
          </cell>
          <cell r="D952" t="str">
            <v>und</v>
          </cell>
          <cell r="E952">
            <v>36932</v>
          </cell>
          <cell r="F952">
            <v>31035.694868018905</v>
          </cell>
          <cell r="G952">
            <v>0.19</v>
          </cell>
          <cell r="H952" t="str">
            <v>X</v>
          </cell>
          <cell r="I952" t="str">
            <v>X</v>
          </cell>
          <cell r="K952" t="str">
            <v>X</v>
          </cell>
          <cell r="L952" t="str">
            <v>tuberia y accesorios galvanizados</v>
          </cell>
          <cell r="M952" t="str">
            <v>VER ARCHIVO ANEXO</v>
          </cell>
          <cell r="N952">
            <v>41608</v>
          </cell>
        </row>
        <row r="953">
          <cell r="A953" t="str">
            <v>S147</v>
          </cell>
          <cell r="B953" t="str">
            <v>UNIVERSAL ACERO GALVANIZADO - 3 "</v>
          </cell>
          <cell r="C953" t="str">
            <v>Insumo</v>
          </cell>
          <cell r="D953" t="str">
            <v>und</v>
          </cell>
          <cell r="E953">
            <v>104280</v>
          </cell>
          <cell r="F953">
            <v>87630.0954489219</v>
          </cell>
          <cell r="G953">
            <v>0.19</v>
          </cell>
          <cell r="H953" t="str">
            <v>X</v>
          </cell>
          <cell r="I953" t="str">
            <v>X</v>
          </cell>
          <cell r="K953" t="str">
            <v>X</v>
          </cell>
          <cell r="L953" t="str">
            <v>tuberia y accesorios galvanizados</v>
          </cell>
          <cell r="M953" t="str">
            <v>VER ARCHIVO ANEXO</v>
          </cell>
          <cell r="N953">
            <v>41608</v>
          </cell>
        </row>
        <row r="954">
          <cell r="A954" t="str">
            <v>S79</v>
          </cell>
          <cell r="B954" t="str">
            <v>UNIVERSAL ACERO GALVANIZADO - 3/4"</v>
          </cell>
          <cell r="C954" t="str">
            <v>Insumo</v>
          </cell>
          <cell r="D954" t="str">
            <v>und</v>
          </cell>
          <cell r="E954">
            <v>9991</v>
          </cell>
          <cell r="F954">
            <v>8395.5111891288816</v>
          </cell>
          <cell r="G954">
            <v>0.19</v>
          </cell>
          <cell r="H954" t="str">
            <v>X</v>
          </cell>
          <cell r="I954" t="str">
            <v>X</v>
          </cell>
          <cell r="K954" t="str">
            <v>X</v>
          </cell>
          <cell r="L954" t="str">
            <v>tuberia y accesorios galvanizados</v>
          </cell>
          <cell r="M954" t="str">
            <v>VER ARCHIVO ANEXO</v>
          </cell>
          <cell r="N954">
            <v>41608</v>
          </cell>
        </row>
        <row r="955">
          <cell r="A955" t="str">
            <v>S148</v>
          </cell>
          <cell r="B955" t="str">
            <v>UNIVERSAL ACERO GALVANIZADO - 4 "</v>
          </cell>
          <cell r="C955" t="str">
            <v>Insumo</v>
          </cell>
          <cell r="D955" t="str">
            <v>und</v>
          </cell>
          <cell r="E955">
            <v>199873</v>
          </cell>
          <cell r="F955">
            <v>167960.42374638887</v>
          </cell>
          <cell r="G955">
            <v>0.19</v>
          </cell>
          <cell r="H955" t="str">
            <v>X</v>
          </cell>
          <cell r="I955" t="str">
            <v>X</v>
          </cell>
          <cell r="K955" t="str">
            <v>X</v>
          </cell>
          <cell r="L955" t="str">
            <v>tuberia y accesorios galvanizados</v>
          </cell>
          <cell r="M955" t="str">
            <v>VER ARCHIVO ANEXO</v>
          </cell>
          <cell r="N955">
            <v>41608</v>
          </cell>
        </row>
        <row r="956">
          <cell r="A956" t="str">
            <v>S194</v>
          </cell>
          <cell r="B956" t="str">
            <v xml:space="preserve">VALVULA CHEQUE 4"  (HIERRO DUCTIL ASTM A-536 CLASE 65-48-18). </v>
          </cell>
          <cell r="C956" t="str">
            <v>Insumo</v>
          </cell>
          <cell r="D956" t="str">
            <v>und</v>
          </cell>
          <cell r="E956">
            <v>1042817</v>
          </cell>
          <cell r="F956">
            <v>876316.53378833318</v>
          </cell>
          <cell r="G956">
            <v>0.19</v>
          </cell>
          <cell r="H956" t="str">
            <v>X</v>
          </cell>
          <cell r="I956" t="str">
            <v>X</v>
          </cell>
          <cell r="K956" t="str">
            <v>X</v>
          </cell>
          <cell r="L956" t="str">
            <v>tuberia y accesorios galvanizados</v>
          </cell>
          <cell r="M956" t="str">
            <v>VER ARCHIVO ANEXO</v>
          </cell>
          <cell r="N956">
            <v>41608</v>
          </cell>
        </row>
        <row r="957">
          <cell r="A957" t="str">
            <v>S216</v>
          </cell>
          <cell r="B957" t="str">
            <v>VALVULA DE PIE CANASTILLA BRONCE 3" HBVP</v>
          </cell>
          <cell r="C957" t="str">
            <v>Insumo</v>
          </cell>
          <cell r="D957" t="str">
            <v>und</v>
          </cell>
          <cell r="E957">
            <v>561164</v>
          </cell>
          <cell r="F957">
            <v>471566.34281057725</v>
          </cell>
          <cell r="G957">
            <v>0.19</v>
          </cell>
          <cell r="H957" t="str">
            <v>X</v>
          </cell>
          <cell r="I957" t="str">
            <v>X</v>
          </cell>
          <cell r="K957" t="str">
            <v>X</v>
          </cell>
          <cell r="L957" t="str">
            <v>tuberia y accesorios galvanizados</v>
          </cell>
          <cell r="M957" t="str">
            <v>VER ARCHIVO ANEXO</v>
          </cell>
          <cell r="N957">
            <v>41608</v>
          </cell>
        </row>
        <row r="958">
          <cell r="A958" t="str">
            <v>S236</v>
          </cell>
          <cell r="B958" t="str">
            <v>VALVULA DE PIE CON COLADERA - 1 1/2"</v>
          </cell>
          <cell r="C958" t="str">
            <v>Insumo</v>
          </cell>
          <cell r="D958" t="str">
            <v>und</v>
          </cell>
          <cell r="E958">
            <v>125223</v>
          </cell>
          <cell r="F958">
            <v>105229.51034786487</v>
          </cell>
          <cell r="G958">
            <v>0.19</v>
          </cell>
          <cell r="H958" t="str">
            <v>X</v>
          </cell>
          <cell r="I958" t="str">
            <v>X</v>
          </cell>
          <cell r="K958" t="str">
            <v>X</v>
          </cell>
          <cell r="L958" t="str">
            <v>valvula de pie</v>
          </cell>
          <cell r="M958" t="str">
            <v>VER ARCHIVO ANEXO</v>
          </cell>
          <cell r="N958">
            <v>41608</v>
          </cell>
        </row>
        <row r="959">
          <cell r="A959" t="str">
            <v>S81</v>
          </cell>
          <cell r="B959" t="str">
            <v>VALVULA DE PIE CON COLADERA - 2 1/2"</v>
          </cell>
          <cell r="C959" t="str">
            <v>Insumo</v>
          </cell>
          <cell r="D959" t="str">
            <v>und</v>
          </cell>
          <cell r="E959">
            <v>234632</v>
          </cell>
          <cell r="F959">
            <v>197169.87855161788</v>
          </cell>
          <cell r="G959">
            <v>0.19</v>
          </cell>
          <cell r="H959" t="str">
            <v>X</v>
          </cell>
          <cell r="I959" t="str">
            <v>X</v>
          </cell>
          <cell r="K959" t="str">
            <v>X</v>
          </cell>
          <cell r="L959" t="str">
            <v>valvula de pie</v>
          </cell>
          <cell r="M959" t="str">
            <v>VER ARCHIVO ANEXO</v>
          </cell>
          <cell r="N959">
            <v>41608</v>
          </cell>
        </row>
        <row r="960">
          <cell r="A960" t="str">
            <v>S82</v>
          </cell>
          <cell r="B960" t="str">
            <v>VALVULA DE VENTOSA AIRE  2" TIPO ARI MOD. D-0400 O SIMILAR</v>
          </cell>
          <cell r="C960" t="str">
            <v>Insumo</v>
          </cell>
          <cell r="D960" t="str">
            <v>und</v>
          </cell>
          <cell r="E960">
            <v>478827</v>
          </cell>
          <cell r="F960">
            <v>402375.21337951138</v>
          </cell>
          <cell r="G960">
            <v>0.19</v>
          </cell>
          <cell r="H960" t="str">
            <v>X</v>
          </cell>
          <cell r="I960" t="str">
            <v>X</v>
          </cell>
          <cell r="K960" t="str">
            <v>X</v>
          </cell>
          <cell r="L960" t="str">
            <v>no aplica</v>
          </cell>
          <cell r="M960" t="str">
            <v>no aplica</v>
          </cell>
          <cell r="N960">
            <v>41608</v>
          </cell>
        </row>
        <row r="961">
          <cell r="A961" t="str">
            <v>S190</v>
          </cell>
          <cell r="B961" t="str">
            <v>VALVULA DOBLE COMPUERTA ELASTICA EXTREMO LISO, H.D ASTM 536   3"</v>
          </cell>
          <cell r="C961" t="str">
            <v>Insumo</v>
          </cell>
          <cell r="D961" t="str">
            <v>und</v>
          </cell>
          <cell r="E961">
            <v>697383</v>
          </cell>
          <cell r="F961">
            <v>586036.1085661886</v>
          </cell>
          <cell r="G961">
            <v>0.19</v>
          </cell>
          <cell r="H961" t="str">
            <v>X</v>
          </cell>
          <cell r="I961" t="str">
            <v>X</v>
          </cell>
          <cell r="K961" t="str">
            <v>X</v>
          </cell>
          <cell r="L961" t="str">
            <v>valvula de compuerta elastica</v>
          </cell>
          <cell r="M961" t="str">
            <v>VER ARCHIVO ANEXO</v>
          </cell>
          <cell r="N961">
            <v>41608</v>
          </cell>
        </row>
        <row r="962">
          <cell r="A962" t="str">
            <v>S191</v>
          </cell>
          <cell r="B962" t="str">
            <v>VALVULA DOBLE COMPUERTA ELASTICA EXTREMO LISO, H.D ASTM 536   4"</v>
          </cell>
          <cell r="C962" t="str">
            <v>Insumo</v>
          </cell>
          <cell r="D962" t="str">
            <v>und</v>
          </cell>
          <cell r="E962">
            <v>903773</v>
          </cell>
          <cell r="F962">
            <v>759473.52146771224</v>
          </cell>
          <cell r="G962">
            <v>0.19</v>
          </cell>
          <cell r="H962" t="str">
            <v>X</v>
          </cell>
          <cell r="I962" t="str">
            <v>X</v>
          </cell>
          <cell r="K962" t="str">
            <v>X</v>
          </cell>
          <cell r="L962" t="str">
            <v>valvula de compuerta extremoliso</v>
          </cell>
          <cell r="M962" t="str">
            <v>VER ARCHIVO ANEXO</v>
          </cell>
          <cell r="N962">
            <v>41608</v>
          </cell>
        </row>
        <row r="963">
          <cell r="A963" t="str">
            <v>S237</v>
          </cell>
          <cell r="B963" t="str">
            <v>VALVULA DOBLE COMPUERTA ELASTICA EXTREMO LISO, H.D ASTM 536  6"</v>
          </cell>
          <cell r="C963" t="str">
            <v>Insumo</v>
          </cell>
          <cell r="D963" t="str">
            <v>und</v>
          </cell>
          <cell r="E963">
            <v>1631575</v>
          </cell>
          <cell r="F963">
            <v>1371071.7978132544</v>
          </cell>
          <cell r="G963">
            <v>0.19</v>
          </cell>
          <cell r="H963" t="str">
            <v>X</v>
          </cell>
          <cell r="I963" t="str">
            <v>X</v>
          </cell>
          <cell r="K963" t="str">
            <v>X</v>
          </cell>
          <cell r="L963" t="str">
            <v>valvula de compuerta extremoliso</v>
          </cell>
          <cell r="M963" t="str">
            <v>VER ARCHIVO ANEXO</v>
          </cell>
          <cell r="N963">
            <v>41608</v>
          </cell>
        </row>
        <row r="964">
          <cell r="A964" t="str">
            <v>S192</v>
          </cell>
          <cell r="B964" t="str">
            <v>VALVULA DOBLE COMPUERTA ELASTICA EXTREMOS BRIDAS, H.D ASTM 536  10"</v>
          </cell>
          <cell r="C964" t="str">
            <v>Insumo</v>
          </cell>
          <cell r="D964" t="str">
            <v>und</v>
          </cell>
          <cell r="E964">
            <v>5018563</v>
          </cell>
          <cell r="F964">
            <v>4217279.9184205597</v>
          </cell>
          <cell r="G964">
            <v>0.19</v>
          </cell>
          <cell r="H964" t="str">
            <v>X</v>
          </cell>
          <cell r="I964" t="str">
            <v>X</v>
          </cell>
          <cell r="K964" t="str">
            <v>X</v>
          </cell>
          <cell r="L964" t="str">
            <v>valvulas bridadas</v>
          </cell>
          <cell r="M964" t="str">
            <v>VER ARCHIVO ANEXO</v>
          </cell>
          <cell r="N964">
            <v>41608</v>
          </cell>
        </row>
        <row r="965">
          <cell r="A965" t="str">
            <v>S189</v>
          </cell>
          <cell r="B965" t="str">
            <v>VALVULA DOBLE COMPUERTA ELASTICA, EXTREMOS BRIDAS, H.D ASTM 536  2"</v>
          </cell>
          <cell r="C965" t="str">
            <v>Insumo</v>
          </cell>
          <cell r="D965" t="str">
            <v>und</v>
          </cell>
          <cell r="E965">
            <v>480130</v>
          </cell>
          <cell r="F965">
            <v>403470.95741718519</v>
          </cell>
          <cell r="G965">
            <v>0.19</v>
          </cell>
          <cell r="H965" t="str">
            <v>X</v>
          </cell>
          <cell r="I965" t="str">
            <v>X</v>
          </cell>
          <cell r="K965" t="str">
            <v>X</v>
          </cell>
          <cell r="L965" t="str">
            <v>valvulas bridadas</v>
          </cell>
          <cell r="M965" t="str">
            <v>VER ARCHIVO ANEXO</v>
          </cell>
          <cell r="N965">
            <v>41608</v>
          </cell>
        </row>
        <row r="966">
          <cell r="A966" t="str">
            <v>S223</v>
          </cell>
          <cell r="B966" t="str">
            <v>VALVULA FLOTADORA DE 1" COBRE</v>
          </cell>
          <cell r="C966" t="str">
            <v>Insumo</v>
          </cell>
          <cell r="D966" t="str">
            <v>und</v>
          </cell>
          <cell r="E966">
            <v>159193</v>
          </cell>
          <cell r="F966">
            <v>133775.97942413794</v>
          </cell>
          <cell r="G966">
            <v>0.19</v>
          </cell>
          <cell r="H966" t="str">
            <v>X</v>
          </cell>
          <cell r="I966" t="str">
            <v>X</v>
          </cell>
          <cell r="K966" t="str">
            <v>X</v>
          </cell>
          <cell r="L966" t="str">
            <v>valvulas bridadas</v>
          </cell>
          <cell r="M966" t="str">
            <v>VER ARCHIVO ANEXO</v>
          </cell>
          <cell r="N966">
            <v>41608</v>
          </cell>
        </row>
        <row r="967">
          <cell r="A967" t="str">
            <v>S83</v>
          </cell>
          <cell r="B967" t="str">
            <v>VALVULA REGULADORA DE PRESION 1"</v>
          </cell>
          <cell r="C967" t="str">
            <v>Insumo</v>
          </cell>
          <cell r="D967" t="str">
            <v>und</v>
          </cell>
          <cell r="E967">
            <v>521970</v>
          </cell>
          <cell r="F967">
            <v>438629.97345066915</v>
          </cell>
          <cell r="G967">
            <v>0.19</v>
          </cell>
          <cell r="H967" t="str">
            <v>X</v>
          </cell>
          <cell r="I967" t="str">
            <v>X</v>
          </cell>
          <cell r="K967" t="str">
            <v>X</v>
          </cell>
          <cell r="L967" t="str">
            <v>valvulas bridadas</v>
          </cell>
          <cell r="M967" t="str">
            <v>VER ARCHIVO ANEXO</v>
          </cell>
          <cell r="N967">
            <v>41608</v>
          </cell>
        </row>
        <row r="968">
          <cell r="A968" t="str">
            <v>S176</v>
          </cell>
          <cell r="B968" t="str">
            <v>VALVULA TIPO BOLA PARA GAS DE  1 1/2"</v>
          </cell>
          <cell r="C968" t="str">
            <v>Insumo</v>
          </cell>
          <cell r="D968" t="str">
            <v>und</v>
          </cell>
          <cell r="E968">
            <v>102819</v>
          </cell>
          <cell r="F968">
            <v>86402.792885397706</v>
          </cell>
          <cell r="G968">
            <v>0.19</v>
          </cell>
          <cell r="H968" t="str">
            <v>X</v>
          </cell>
          <cell r="I968" t="str">
            <v>X</v>
          </cell>
          <cell r="K968" t="str">
            <v>X</v>
          </cell>
          <cell r="L968" t="str">
            <v>valvulas bridadas</v>
          </cell>
          <cell r="M968" t="str">
            <v>VER ARCHIVO ANEXO</v>
          </cell>
          <cell r="N968">
            <v>41608</v>
          </cell>
        </row>
        <row r="969">
          <cell r="A969" t="str">
            <v>S175</v>
          </cell>
          <cell r="B969" t="str">
            <v>VALVULA TIPO BOLA PARA GAS DE 1"</v>
          </cell>
          <cell r="C969" t="str">
            <v>Insumo</v>
          </cell>
          <cell r="D969" t="str">
            <v>und</v>
          </cell>
          <cell r="E969">
            <v>35396</v>
          </cell>
          <cell r="F969">
            <v>29744.344074804441</v>
          </cell>
          <cell r="G969">
            <v>0.19</v>
          </cell>
          <cell r="H969" t="str">
            <v>X</v>
          </cell>
          <cell r="I969" t="str">
            <v>X</v>
          </cell>
          <cell r="K969" t="str">
            <v>X</v>
          </cell>
          <cell r="L969" t="str">
            <v>valvulas bridadas</v>
          </cell>
          <cell r="M969" t="str">
            <v>VER ARCHIVO ANEXO</v>
          </cell>
          <cell r="N969">
            <v>41608</v>
          </cell>
        </row>
        <row r="970">
          <cell r="A970" t="str">
            <v>S174</v>
          </cell>
          <cell r="B970" t="str">
            <v>VALVULA TIPO BOLA PARA GAS DE 3/4"</v>
          </cell>
          <cell r="C970" t="str">
            <v>Insumo</v>
          </cell>
          <cell r="D970" t="str">
            <v>und</v>
          </cell>
          <cell r="E970">
            <v>20412</v>
          </cell>
          <cell r="F970">
            <v>17152.808324345991</v>
          </cell>
          <cell r="G970">
            <v>0.19</v>
          </cell>
          <cell r="H970" t="str">
            <v>X</v>
          </cell>
          <cell r="I970" t="str">
            <v>X</v>
          </cell>
          <cell r="K970" t="str">
            <v>X</v>
          </cell>
          <cell r="L970" t="str">
            <v>valvulas bridadas</v>
          </cell>
          <cell r="M970" t="str">
            <v>VER ARCHIVO ANEXO</v>
          </cell>
          <cell r="N970">
            <v>41608</v>
          </cell>
        </row>
        <row r="971">
          <cell r="A971" t="str">
            <v>S193</v>
          </cell>
          <cell r="B971" t="str">
            <v>VENTOSA 3" DOBLE CAMARA TRIPLE EFECTO BRIDADA .</v>
          </cell>
          <cell r="C971" t="str">
            <v>Insumo</v>
          </cell>
          <cell r="D971" t="str">
            <v>und</v>
          </cell>
          <cell r="E971">
            <v>1303523</v>
          </cell>
          <cell r="F971">
            <v>1095397.8310269595</v>
          </cell>
          <cell r="G971">
            <v>0.19</v>
          </cell>
          <cell r="H971" t="str">
            <v>X</v>
          </cell>
          <cell r="I971" t="str">
            <v>X</v>
          </cell>
          <cell r="K971" t="str">
            <v>X</v>
          </cell>
          <cell r="L971" t="str">
            <v>valvulas bridadas</v>
          </cell>
          <cell r="M971" t="str">
            <v>VER ARCHIVO ANEXO</v>
          </cell>
          <cell r="N971">
            <v>41608</v>
          </cell>
        </row>
        <row r="972">
          <cell r="A972" t="str">
            <v>S84</v>
          </cell>
          <cell r="B972" t="str">
            <v xml:space="preserve">YEE SANITARIA 2'' </v>
          </cell>
          <cell r="C972" t="str">
            <v>Insumo</v>
          </cell>
          <cell r="D972" t="str">
            <v>und</v>
          </cell>
          <cell r="E972">
            <v>10061</v>
          </cell>
          <cell r="F972">
            <v>8454.726312834815</v>
          </cell>
          <cell r="G972">
            <v>0.19</v>
          </cell>
          <cell r="H972" t="str">
            <v>X</v>
          </cell>
          <cell r="I972" t="str">
            <v>X</v>
          </cell>
          <cell r="K972" t="str">
            <v>X</v>
          </cell>
          <cell r="L972" t="str">
            <v>tubosistema pavco</v>
          </cell>
          <cell r="M972" t="str">
            <v>VER ARCHIVO ANEXO</v>
          </cell>
          <cell r="N972">
            <v>41608</v>
          </cell>
        </row>
        <row r="973">
          <cell r="A973" t="str">
            <v>S85</v>
          </cell>
          <cell r="B973" t="str">
            <v xml:space="preserve">YEE SANITARIA 3'' </v>
          </cell>
          <cell r="C973" t="str">
            <v>Insumo</v>
          </cell>
          <cell r="D973" t="str">
            <v>und</v>
          </cell>
          <cell r="E973">
            <v>20668</v>
          </cell>
          <cell r="F973">
            <v>17367.735219416063</v>
          </cell>
          <cell r="G973">
            <v>0.19</v>
          </cell>
          <cell r="H973" t="str">
            <v>X</v>
          </cell>
          <cell r="I973" t="str">
            <v>X</v>
          </cell>
          <cell r="K973" t="str">
            <v>X</v>
          </cell>
          <cell r="L973" t="str">
            <v>tubosistema pavco</v>
          </cell>
          <cell r="M973" t="str">
            <v>VER ARCHIVO ANEXO</v>
          </cell>
          <cell r="N973">
            <v>41608</v>
          </cell>
        </row>
        <row r="974">
          <cell r="A974" t="str">
            <v>S86</v>
          </cell>
          <cell r="B974" t="str">
            <v xml:space="preserve">YEE SANITARIA 4'' </v>
          </cell>
          <cell r="C974" t="str">
            <v>Insumo</v>
          </cell>
          <cell r="D974" t="str">
            <v>und</v>
          </cell>
          <cell r="E974">
            <v>35963</v>
          </cell>
          <cell r="F974">
            <v>30220.799348642922</v>
          </cell>
          <cell r="G974">
            <v>0.19</v>
          </cell>
          <cell r="H974" t="str">
            <v>X</v>
          </cell>
          <cell r="I974" t="str">
            <v>X</v>
          </cell>
          <cell r="K974" t="str">
            <v>X</v>
          </cell>
          <cell r="L974" t="str">
            <v>tubosistema pavco</v>
          </cell>
          <cell r="M974" t="str">
            <v>VER ARCHIVO ANEXO</v>
          </cell>
          <cell r="N974">
            <v>41608</v>
          </cell>
        </row>
        <row r="975">
          <cell r="A975" t="str">
            <v>S137</v>
          </cell>
          <cell r="B975" t="str">
            <v xml:space="preserve">YEE SANITARIA 6'' </v>
          </cell>
          <cell r="C975" t="str">
            <v>Insumo</v>
          </cell>
          <cell r="D975" t="str">
            <v>und</v>
          </cell>
          <cell r="E975">
            <v>170154</v>
          </cell>
          <cell r="F975">
            <v>142986.51941603419</v>
          </cell>
          <cell r="G975">
            <v>0.19</v>
          </cell>
          <cell r="H975" t="str">
            <v>X</v>
          </cell>
          <cell r="I975" t="str">
            <v>X</v>
          </cell>
          <cell r="K975" t="str">
            <v>X</v>
          </cell>
          <cell r="L975" t="str">
            <v>tubosistema pavco</v>
          </cell>
          <cell r="M975" t="str">
            <v>VER ARCHIVO ANEXO</v>
          </cell>
          <cell r="N975">
            <v>41608</v>
          </cell>
        </row>
        <row r="976">
          <cell r="A976" t="str">
            <v>S244</v>
          </cell>
          <cell r="B976" t="str">
            <v>TRAMITE ANTE LA EMPRESA DE ACUEDUCTO Y ALCANTARILLADO  PARA ACCEDER AL SERVICIO DE EVACUACIÓN DE AGUAS LLUVIAS Y RESIDUALES DEL PROYECTO.</v>
          </cell>
          <cell r="C976" t="str">
            <v>Insumo</v>
          </cell>
          <cell r="D976" t="str">
            <v>und</v>
          </cell>
          <cell r="E976">
            <v>0</v>
          </cell>
          <cell r="F976">
            <v>0</v>
          </cell>
          <cell r="G976">
            <v>0.19</v>
          </cell>
          <cell r="H976" t="str">
            <v>X</v>
          </cell>
          <cell r="I976" t="str">
            <v>X</v>
          </cell>
          <cell r="K976" t="str">
            <v>X</v>
          </cell>
          <cell r="L976" t="str">
            <v>no aplica</v>
          </cell>
          <cell r="M976" t="str">
            <v>no aplica</v>
          </cell>
          <cell r="N976">
            <v>41608</v>
          </cell>
        </row>
        <row r="977">
          <cell r="A977" t="str">
            <v>S291</v>
          </cell>
          <cell r="B977" t="str">
            <v>REJILLA MINICELL 5X 5  ALUMINIO</v>
          </cell>
          <cell r="C977" t="str">
            <v>Insumo</v>
          </cell>
          <cell r="D977" t="str">
            <v>und</v>
          </cell>
          <cell r="E977">
            <v>0</v>
          </cell>
          <cell r="F977">
            <v>0</v>
          </cell>
          <cell r="G977">
            <v>0.19</v>
          </cell>
          <cell r="I977" t="str">
            <v>X</v>
          </cell>
          <cell r="L977" t="str">
            <v>tubosistema pavco</v>
          </cell>
          <cell r="M977" t="str">
            <v>VER ARCHIVO ANEXO</v>
          </cell>
          <cell r="N977">
            <v>41608</v>
          </cell>
        </row>
        <row r="978">
          <cell r="A978" t="str">
            <v>SY1</v>
          </cell>
          <cell r="B978" t="str">
            <v>KIT SILLA YEE PVC CORRUGADA DE 200X160 MM</v>
          </cell>
          <cell r="C978" t="str">
            <v>Insumo</v>
          </cell>
          <cell r="D978" t="str">
            <v>und</v>
          </cell>
          <cell r="E978">
            <v>125154</v>
          </cell>
          <cell r="F978">
            <v>105171.15493051131</v>
          </cell>
          <cell r="G978">
            <v>0.19</v>
          </cell>
          <cell r="I978" t="str">
            <v>X</v>
          </cell>
          <cell r="L978" t="str">
            <v>Tuberia novafort y novaloc</v>
          </cell>
          <cell r="M978" t="str">
            <v>VER ARCHIVO ANEXO</v>
          </cell>
          <cell r="N978">
            <v>41608</v>
          </cell>
        </row>
        <row r="979">
          <cell r="A979" t="str">
            <v>SY2</v>
          </cell>
          <cell r="B979" t="str">
            <v>KIT SILLA YEE PVC CORRUGADA DE 250X160 MM</v>
          </cell>
          <cell r="C979" t="str">
            <v>Insumo</v>
          </cell>
          <cell r="D979" t="str">
            <v>und</v>
          </cell>
          <cell r="E979">
            <v>145124</v>
          </cell>
          <cell r="F979">
            <v>121952.52344664669</v>
          </cell>
          <cell r="G979">
            <v>0.19</v>
          </cell>
          <cell r="I979" t="str">
            <v>X</v>
          </cell>
          <cell r="L979" t="str">
            <v>Tuberia novafort y novaloc</v>
          </cell>
          <cell r="M979" t="str">
            <v>VER ARCHIVO ANEXO</v>
          </cell>
          <cell r="N979">
            <v>41608</v>
          </cell>
        </row>
        <row r="980">
          <cell r="A980" t="str">
            <v>SY3</v>
          </cell>
          <cell r="B980" t="str">
            <v xml:space="preserve">KIT SILLA YEE PVC  CORRUGADA DE  315 X 160 M.M. </v>
          </cell>
          <cell r="C980" t="str">
            <v>Insumo</v>
          </cell>
          <cell r="D980" t="str">
            <v>und</v>
          </cell>
          <cell r="E980">
            <v>224994</v>
          </cell>
          <cell r="F980">
            <v>189070.94700974593</v>
          </cell>
          <cell r="G980">
            <v>0.19</v>
          </cell>
          <cell r="I980" t="str">
            <v>X</v>
          </cell>
          <cell r="L980" t="str">
            <v>Tuberia novafort y novaloc</v>
          </cell>
          <cell r="M980" t="str">
            <v>VER ARCHIVO ANEXO</v>
          </cell>
          <cell r="N980">
            <v>41608</v>
          </cell>
        </row>
        <row r="981">
          <cell r="A981" t="str">
            <v>SY3A</v>
          </cell>
          <cell r="B981" t="str">
            <v xml:space="preserve">KIT SILLA YEE PVC  CORRUGADA DE  355 X 160 M.M. </v>
          </cell>
          <cell r="C981" t="str">
            <v>Insumo</v>
          </cell>
          <cell r="D981" t="str">
            <v>und</v>
          </cell>
          <cell r="E981">
            <v>338735</v>
          </cell>
          <cell r="F981">
            <v>284651.06981164601</v>
          </cell>
          <cell r="G981">
            <v>0.19</v>
          </cell>
          <cell r="I981" t="str">
            <v>X</v>
          </cell>
          <cell r="L981" t="str">
            <v>Tuberia novafort y novaloc</v>
          </cell>
          <cell r="M981" t="str">
            <v>VER ARCHIVO ANEXO</v>
          </cell>
          <cell r="N981">
            <v>41608</v>
          </cell>
        </row>
        <row r="982">
          <cell r="A982" t="str">
            <v>SY4</v>
          </cell>
          <cell r="B982" t="str">
            <v>KIT SILLA TEE PVC CORRUGADA DE 200X160 M.M</v>
          </cell>
          <cell r="C982" t="str">
            <v>Insumo</v>
          </cell>
          <cell r="D982" t="str">
            <v>und</v>
          </cell>
          <cell r="E982">
            <v>125154</v>
          </cell>
          <cell r="F982">
            <v>105171.15493051131</v>
          </cell>
          <cell r="G982">
            <v>0.19</v>
          </cell>
          <cell r="I982" t="str">
            <v>X</v>
          </cell>
          <cell r="L982" t="str">
            <v>Tuberia novafort y novaloc</v>
          </cell>
          <cell r="M982" t="str">
            <v>VER ARCHIVO ANEXO</v>
          </cell>
          <cell r="N982">
            <v>41608</v>
          </cell>
        </row>
        <row r="983">
          <cell r="A983" t="str">
            <v>SY5</v>
          </cell>
          <cell r="B983" t="str">
            <v>KIT SILLA TEE PVC CORRUGADA DE 250X160 M.M</v>
          </cell>
          <cell r="C983" t="str">
            <v>Insumo</v>
          </cell>
          <cell r="D983" t="str">
            <v>und</v>
          </cell>
          <cell r="E983">
            <v>145124</v>
          </cell>
          <cell r="F983">
            <v>121952.52344664669</v>
          </cell>
          <cell r="G983">
            <v>0.19</v>
          </cell>
          <cell r="I983" t="str">
            <v>X</v>
          </cell>
          <cell r="L983" t="str">
            <v>Tuberia novafort y novaloc</v>
          </cell>
          <cell r="M983" t="str">
            <v>VER ARCHIVO ANEXO</v>
          </cell>
          <cell r="N983">
            <v>41608</v>
          </cell>
        </row>
        <row r="984">
          <cell r="A984" t="str">
            <v>SY6</v>
          </cell>
          <cell r="B984" t="str">
            <v>KIT SILLA TEE PVC CORRUGADA DE 315X160 M.M</v>
          </cell>
          <cell r="C984" t="str">
            <v>Insumo</v>
          </cell>
          <cell r="D984" t="str">
            <v>und</v>
          </cell>
          <cell r="E984">
            <v>224994</v>
          </cell>
          <cell r="F984">
            <v>189070.94700974593</v>
          </cell>
          <cell r="G984">
            <v>0.19</v>
          </cell>
          <cell r="I984" t="str">
            <v>X</v>
          </cell>
          <cell r="L984" t="str">
            <v>Tuberia novafort y novaloc</v>
          </cell>
          <cell r="M984" t="str">
            <v>VER ARCHIVO ANEXO</v>
          </cell>
          <cell r="N984">
            <v>41608</v>
          </cell>
        </row>
        <row r="985">
          <cell r="A985" t="str">
            <v>SY7</v>
          </cell>
          <cell r="B985" t="str">
            <v xml:space="preserve"> SILLA YEE PVC CORRUGADA DE 400X160 MM</v>
          </cell>
          <cell r="C985" t="str">
            <v>Insumo</v>
          </cell>
          <cell r="D985" t="str">
            <v>und</v>
          </cell>
          <cell r="E985">
            <v>371411</v>
          </cell>
          <cell r="F985">
            <v>312110.42276207323</v>
          </cell>
          <cell r="G985">
            <v>0.19</v>
          </cell>
          <cell r="I985" t="str">
            <v>X</v>
          </cell>
          <cell r="L985" t="str">
            <v>Tuberia novafort y novaloc</v>
          </cell>
          <cell r="M985" t="str">
            <v>VER ARCHIVO ANEXO</v>
          </cell>
          <cell r="N985">
            <v>41608</v>
          </cell>
        </row>
        <row r="986">
          <cell r="A986" t="str">
            <v>SY8</v>
          </cell>
          <cell r="B986" t="str">
            <v xml:space="preserve"> SILLA YEE PVC CORRUGADA DE 450X160 MM</v>
          </cell>
          <cell r="C986" t="str">
            <v>Insumo</v>
          </cell>
          <cell r="D986" t="str">
            <v>und</v>
          </cell>
          <cell r="E986">
            <v>397270</v>
          </cell>
          <cell r="F986">
            <v>333840.06820709637</v>
          </cell>
          <cell r="G986">
            <v>0.19</v>
          </cell>
          <cell r="I986" t="str">
            <v>X</v>
          </cell>
          <cell r="L986" t="str">
            <v>Tuberia novafort y novaloc</v>
          </cell>
          <cell r="M986" t="str">
            <v>VER ARCHIVO ANEXO</v>
          </cell>
          <cell r="N986">
            <v>41608</v>
          </cell>
        </row>
        <row r="987">
          <cell r="A987" t="str">
            <v>SY9</v>
          </cell>
          <cell r="B987" t="str">
            <v xml:space="preserve"> SILLA YEE PVC CORRUGADA DE 500X160 MM</v>
          </cell>
          <cell r="C987" t="str">
            <v>Insumo</v>
          </cell>
          <cell r="D987" t="str">
            <v>und</v>
          </cell>
          <cell r="E987">
            <v>606040</v>
          </cell>
          <cell r="F987">
            <v>509277.69559467281</v>
          </cell>
          <cell r="G987">
            <v>0.19</v>
          </cell>
          <cell r="I987" t="str">
            <v>X</v>
          </cell>
          <cell r="L987" t="str">
            <v>Tuberia novafort y novaloc</v>
          </cell>
          <cell r="M987" t="str">
            <v>VER ARCHIVO ANEXO</v>
          </cell>
          <cell r="N987">
            <v>41608</v>
          </cell>
        </row>
        <row r="988">
          <cell r="A988" t="str">
            <v>SY10</v>
          </cell>
          <cell r="B988" t="str">
            <v xml:space="preserve"> SILLA YEE PVC CORRUGADA DE 24"X160 MM</v>
          </cell>
          <cell r="C988" t="str">
            <v>Insumo</v>
          </cell>
          <cell r="D988" t="str">
            <v>und</v>
          </cell>
          <cell r="E988">
            <v>497432</v>
          </cell>
          <cell r="F988">
            <v>418010.12950828404</v>
          </cell>
          <cell r="G988">
            <v>0.19</v>
          </cell>
          <cell r="I988" t="str">
            <v>X</v>
          </cell>
          <cell r="L988" t="str">
            <v>Tuberia novafort y novaloc</v>
          </cell>
          <cell r="M988" t="str">
            <v>VER ARCHIVO ANEXO</v>
          </cell>
          <cell r="N988">
            <v>41608</v>
          </cell>
        </row>
        <row r="989">
          <cell r="A989" t="str">
            <v>SY11</v>
          </cell>
          <cell r="B989" t="str">
            <v xml:space="preserve"> SILLA YEE PVC CORRUGADA DE 27"X160 MM</v>
          </cell>
          <cell r="C989" t="str">
            <v>Insumo</v>
          </cell>
          <cell r="D989" t="str">
            <v>und</v>
          </cell>
          <cell r="E989">
            <v>617457</v>
          </cell>
          <cell r="F989">
            <v>518871.07789043145</v>
          </cell>
          <cell r="G989">
            <v>0.19</v>
          </cell>
          <cell r="I989" t="str">
            <v>X</v>
          </cell>
          <cell r="L989" t="str">
            <v>Tuberia novafort y novaloc</v>
          </cell>
          <cell r="M989" t="str">
            <v>VER ARCHIVO ANEXO</v>
          </cell>
          <cell r="N989">
            <v>41608</v>
          </cell>
        </row>
        <row r="990">
          <cell r="A990" t="str">
            <v>SY12</v>
          </cell>
          <cell r="B990" t="str">
            <v>HIPOCLORITO DE SODIO - CLORO LIQUIDO CONC 5 AL 8%</v>
          </cell>
          <cell r="C990" t="str">
            <v>Insumo</v>
          </cell>
          <cell r="D990" t="str">
            <v>kg</v>
          </cell>
          <cell r="E990">
            <v>0</v>
          </cell>
          <cell r="F990">
            <v>0</v>
          </cell>
          <cell r="G990">
            <v>0.19</v>
          </cell>
          <cell r="I990" t="str">
            <v>X</v>
          </cell>
          <cell r="L990" t="str">
            <v>Tuberia novafort y novaloc</v>
          </cell>
          <cell r="M990" t="str">
            <v>VER ARCHIVO ANEXO</v>
          </cell>
          <cell r="N990">
            <v>41608</v>
          </cell>
        </row>
        <row r="991">
          <cell r="A991" t="str">
            <v>SY13</v>
          </cell>
          <cell r="B991" t="str">
            <v>UNION DE REPARACION DE 3"</v>
          </cell>
          <cell r="C991" t="str">
            <v>Insumo</v>
          </cell>
          <cell r="D991" t="str">
            <v>und</v>
          </cell>
          <cell r="E991">
            <v>0</v>
          </cell>
          <cell r="F991">
            <v>0</v>
          </cell>
          <cell r="G991">
            <v>0.19</v>
          </cell>
          <cell r="I991" t="str">
            <v>X</v>
          </cell>
          <cell r="L991" t="str">
            <v>Tuberia novafort y novaloc</v>
          </cell>
          <cell r="M991" t="str">
            <v>VER ARCHIVO ANEXO</v>
          </cell>
          <cell r="N991">
            <v>41608</v>
          </cell>
        </row>
        <row r="992">
          <cell r="A992" t="str">
            <v>R1</v>
          </cell>
          <cell r="B992" t="str">
            <v>TUBERIA PVC TIPO UNION MECANICA RDE 21 DE 2"</v>
          </cell>
          <cell r="C992" t="str">
            <v>Insumo</v>
          </cell>
          <cell r="D992" t="str">
            <v>m</v>
          </cell>
          <cell r="E992">
            <v>17510</v>
          </cell>
          <cell r="F992">
            <v>14714.396509981592</v>
          </cell>
          <cell r="G992">
            <v>0.19</v>
          </cell>
          <cell r="I992" t="str">
            <v>X</v>
          </cell>
          <cell r="L992" t="str">
            <v>tuberia union platino</v>
          </cell>
          <cell r="M992" t="str">
            <v>VER ARCHIVO ANEXO</v>
          </cell>
          <cell r="N992">
            <v>41608</v>
          </cell>
        </row>
        <row r="993">
          <cell r="A993" t="str">
            <v>R2</v>
          </cell>
          <cell r="B993" t="str">
            <v>TUBERIA PVC TIPO UNION MECANICA RDE 21 DE 3"</v>
          </cell>
          <cell r="C993" t="str">
            <v>Insumo</v>
          </cell>
          <cell r="D993" t="str">
            <v>m</v>
          </cell>
          <cell r="E993">
            <v>36848</v>
          </cell>
          <cell r="F993">
            <v>30965.018945325162</v>
          </cell>
          <cell r="G993">
            <v>0.19</v>
          </cell>
          <cell r="I993" t="str">
            <v>X</v>
          </cell>
          <cell r="L993" t="str">
            <v>tuberia union platino</v>
          </cell>
          <cell r="M993" t="str">
            <v>VER ARCHIVO ANEXO</v>
          </cell>
          <cell r="N993">
            <v>41608</v>
          </cell>
        </row>
        <row r="994">
          <cell r="A994" t="str">
            <v>R3</v>
          </cell>
          <cell r="B994" t="str">
            <v>TUBERIA PVC TIPO UNION MECANICA RDE 21 DE 4"</v>
          </cell>
          <cell r="C994" t="str">
            <v>Insumo</v>
          </cell>
          <cell r="D994" t="str">
            <v>m</v>
          </cell>
          <cell r="E994">
            <v>54474</v>
          </cell>
          <cell r="F994">
            <v>45776.751544662293</v>
          </cell>
          <cell r="G994">
            <v>0.19</v>
          </cell>
          <cell r="I994" t="str">
            <v>X</v>
          </cell>
          <cell r="L994" t="str">
            <v>tuberia union platino</v>
          </cell>
          <cell r="M994" t="str">
            <v>VER ARCHIVO ANEXO</v>
          </cell>
          <cell r="N994">
            <v>41608</v>
          </cell>
        </row>
        <row r="995">
          <cell r="A995" t="str">
            <v>R4</v>
          </cell>
          <cell r="B995" t="str">
            <v>TUBERIA PVC TIPO UNION MECANICA RDE 21 DE 6"</v>
          </cell>
          <cell r="C995" t="str">
            <v>Insumo</v>
          </cell>
          <cell r="D995" t="str">
            <v>m</v>
          </cell>
          <cell r="E995">
            <v>118946</v>
          </cell>
          <cell r="F995">
            <v>99954.371405031081</v>
          </cell>
          <cell r="G995">
            <v>0.19</v>
          </cell>
          <cell r="I995" t="str">
            <v>X</v>
          </cell>
          <cell r="L995" t="str">
            <v>tuberia union platino</v>
          </cell>
          <cell r="M995" t="str">
            <v>VER ARCHIVO ANEXO</v>
          </cell>
          <cell r="N995">
            <v>41608</v>
          </cell>
        </row>
        <row r="996">
          <cell r="A996" t="str">
            <v>R5</v>
          </cell>
          <cell r="B996" t="str">
            <v>TUBERIA PVC TIPO UNION MECANICA RDE 21 DE 8"</v>
          </cell>
          <cell r="C996" t="str">
            <v>Insumo</v>
          </cell>
          <cell r="D996" t="str">
            <v>m</v>
          </cell>
          <cell r="E996">
            <v>201480</v>
          </cell>
          <cell r="F996">
            <v>169310.74163425874</v>
          </cell>
          <cell r="G996">
            <v>0.19</v>
          </cell>
          <cell r="I996" t="str">
            <v>X</v>
          </cell>
          <cell r="L996" t="str">
            <v>tuberia union platino</v>
          </cell>
          <cell r="M996" t="str">
            <v>VER ARCHIVO ANEXO</v>
          </cell>
          <cell r="N996">
            <v>41608</v>
          </cell>
        </row>
        <row r="997">
          <cell r="A997" t="str">
            <v>R6</v>
          </cell>
          <cell r="B997" t="str">
            <v>TUBERIA PVC TIPO UNION MECANICA RDE 21 DE 10"</v>
          </cell>
          <cell r="C997" t="str">
            <v>Insumo</v>
          </cell>
          <cell r="D997" t="str">
            <v>m</v>
          </cell>
          <cell r="E997">
            <v>317170</v>
          </cell>
          <cell r="F997">
            <v>266529.51847969572</v>
          </cell>
          <cell r="G997">
            <v>0.19</v>
          </cell>
          <cell r="I997" t="str">
            <v>X</v>
          </cell>
          <cell r="L997" t="str">
            <v>tuberia union platino</v>
          </cell>
          <cell r="M997" t="str">
            <v>VER ARCHIVO ANEXO</v>
          </cell>
          <cell r="N997">
            <v>41608</v>
          </cell>
        </row>
        <row r="998">
          <cell r="A998" t="str">
            <v>R7</v>
          </cell>
          <cell r="B998" t="str">
            <v>TUBERIA PVC TIPO UNION MECANICA RDE 21 DE 12"</v>
          </cell>
          <cell r="C998" t="str">
            <v>Insumo</v>
          </cell>
          <cell r="D998" t="str">
            <v>m</v>
          </cell>
          <cell r="E998">
            <v>443782</v>
          </cell>
          <cell r="F998">
            <v>372925.89388306078</v>
          </cell>
          <cell r="G998">
            <v>0.19</v>
          </cell>
          <cell r="I998" t="str">
            <v>X</v>
          </cell>
          <cell r="L998" t="str">
            <v>tuberia union platino</v>
          </cell>
          <cell r="M998" t="str">
            <v>VER ARCHIVO ANEXO</v>
          </cell>
          <cell r="N998">
            <v>41608</v>
          </cell>
        </row>
        <row r="999">
          <cell r="A999" t="str">
            <v>R8</v>
          </cell>
          <cell r="B999" t="str">
            <v>TUBERIA PVC TIPO UNION MECANICA RDE 21 DE 14"</v>
          </cell>
          <cell r="C999" t="str">
            <v>Insumo</v>
          </cell>
          <cell r="D999" t="str">
            <v>m</v>
          </cell>
          <cell r="E999">
            <v>550343</v>
          </cell>
          <cell r="F999">
            <v>462473.52931206441</v>
          </cell>
          <cell r="G999">
            <v>0.19</v>
          </cell>
          <cell r="I999" t="str">
            <v>X</v>
          </cell>
          <cell r="L999" t="str">
            <v>tuberia union platino</v>
          </cell>
          <cell r="M999" t="str">
            <v>VER ARCHIVO ANEXO</v>
          </cell>
          <cell r="N999">
            <v>41608</v>
          </cell>
        </row>
        <row r="1000">
          <cell r="A1000" t="str">
            <v>R9</v>
          </cell>
          <cell r="B1000" t="str">
            <v>TUBERIA PVC TIPO UNION MECANICA RDE 21 DE 16"</v>
          </cell>
          <cell r="C1000" t="str">
            <v>Insumo</v>
          </cell>
          <cell r="D1000" t="str">
            <v>m</v>
          </cell>
          <cell r="E1000">
            <v>722334</v>
          </cell>
          <cell r="F1000">
            <v>607003.52100216516</v>
          </cell>
          <cell r="G1000">
            <v>0.19</v>
          </cell>
          <cell r="I1000" t="str">
            <v>X</v>
          </cell>
          <cell r="L1000" t="str">
            <v>tuberia union platino</v>
          </cell>
          <cell r="M1000" t="str">
            <v>VER ARCHIVO ANEXO</v>
          </cell>
          <cell r="N1000">
            <v>41608</v>
          </cell>
        </row>
        <row r="1001">
          <cell r="A1001" t="str">
            <v>R10</v>
          </cell>
          <cell r="B1001" t="str">
            <v>TUBERIA PVC TIPO UNION MECANICA RDE 21 DE 18"</v>
          </cell>
          <cell r="C1001" t="str">
            <v>Insumo</v>
          </cell>
          <cell r="D1001" t="str">
            <v>m</v>
          </cell>
          <cell r="E1001">
            <v>927104</v>
          </cell>
          <cell r="F1001">
            <v>779078.64674357383</v>
          </cell>
          <cell r="G1001">
            <v>0.19</v>
          </cell>
          <cell r="I1001" t="str">
            <v>X</v>
          </cell>
          <cell r="L1001" t="str">
            <v>tuberia union platino</v>
          </cell>
          <cell r="M1001" t="str">
            <v>VER ARCHIVO ANEXO</v>
          </cell>
          <cell r="N1001">
            <v>41608</v>
          </cell>
        </row>
        <row r="1002">
          <cell r="A1002" t="str">
            <v>R11</v>
          </cell>
          <cell r="B1002" t="str">
            <v>TUBERIA PVC TIPO UNION MECANICA RDE 21 DE 20"</v>
          </cell>
          <cell r="C1002" t="str">
            <v>Insumo</v>
          </cell>
          <cell r="D1002" t="str">
            <v>m</v>
          </cell>
          <cell r="E1002">
            <v>1154813</v>
          </cell>
          <cell r="F1002">
            <v>970431.0185116753</v>
          </cell>
          <cell r="G1002">
            <v>0.19</v>
          </cell>
          <cell r="I1002" t="str">
            <v>X</v>
          </cell>
          <cell r="L1002" t="str">
            <v>tuberia union platino</v>
          </cell>
          <cell r="M1002" t="str">
            <v>VER ARCHIVO ANEXO</v>
          </cell>
          <cell r="N1002">
            <v>41608</v>
          </cell>
        </row>
        <row r="1003">
          <cell r="A1003" t="str">
            <v>R12</v>
          </cell>
          <cell r="B1003" t="str">
            <v>TUBERIA PVC TIPO UNION MECANICA RDE 21 DE 24"</v>
          </cell>
          <cell r="C1003" t="str">
            <v>Insumo</v>
          </cell>
          <cell r="D1003" t="str">
            <v>m</v>
          </cell>
          <cell r="E1003">
            <v>1861671</v>
          </cell>
          <cell r="F1003">
            <v>1564429.1062145561</v>
          </cell>
          <cell r="G1003">
            <v>0.19</v>
          </cell>
          <cell r="I1003" t="str">
            <v>X</v>
          </cell>
          <cell r="L1003" t="str">
            <v>tuberia union platino</v>
          </cell>
          <cell r="M1003" t="str">
            <v>VER ARCHIVO ANEXO</v>
          </cell>
          <cell r="N1003">
            <v>41608</v>
          </cell>
        </row>
        <row r="1004">
          <cell r="A1004" t="str">
            <v>R13</v>
          </cell>
          <cell r="B1004" t="str">
            <v>TUBERIA PVC BIAXIAL PR 200 DE 3"</v>
          </cell>
          <cell r="C1004" t="str">
            <v>Insumo</v>
          </cell>
          <cell r="D1004" t="str">
            <v>m</v>
          </cell>
          <cell r="E1004">
            <v>59810</v>
          </cell>
          <cell r="F1004">
            <v>50260.829845333334</v>
          </cell>
          <cell r="G1004">
            <v>0.19</v>
          </cell>
          <cell r="I1004" t="str">
            <v>X</v>
          </cell>
          <cell r="L1004" t="str">
            <v>tuberia biaxial</v>
          </cell>
          <cell r="M1004" t="str">
            <v>VER ARCHIVO ANEXO</v>
          </cell>
          <cell r="N1004">
            <v>41608</v>
          </cell>
        </row>
        <row r="1005">
          <cell r="A1005" t="str">
            <v>R14</v>
          </cell>
          <cell r="B1005" t="str">
            <v>TUBERIA PVC BIAXIAL PR 200 DE 4"</v>
          </cell>
          <cell r="C1005" t="str">
            <v>Insumo</v>
          </cell>
          <cell r="D1005" t="str">
            <v>m</v>
          </cell>
          <cell r="E1005">
            <v>79000</v>
          </cell>
          <cell r="F1005">
            <v>66386.737416533331</v>
          </cell>
          <cell r="G1005">
            <v>0.19</v>
          </cell>
          <cell r="I1005" t="str">
            <v>X</v>
          </cell>
          <cell r="L1005" t="str">
            <v>tuberia biaxial</v>
          </cell>
          <cell r="M1005" t="str">
            <v>VER ARCHIVO ANEXO</v>
          </cell>
          <cell r="N1005">
            <v>41608</v>
          </cell>
        </row>
        <row r="1006">
          <cell r="A1006" t="str">
            <v>R15</v>
          </cell>
          <cell r="B1006" t="str">
            <v>TUBERIA PVC BIAXIAL PR 200 DE 6"</v>
          </cell>
          <cell r="C1006" t="str">
            <v>Insumo</v>
          </cell>
          <cell r="D1006" t="str">
            <v>m</v>
          </cell>
          <cell r="E1006">
            <v>162305</v>
          </cell>
          <cell r="F1006">
            <v>136391.14202410667</v>
          </cell>
          <cell r="G1006">
            <v>0.19</v>
          </cell>
          <cell r="I1006" t="str">
            <v>X</v>
          </cell>
          <cell r="L1006" t="str">
            <v>tuberia biaxial</v>
          </cell>
          <cell r="M1006" t="str">
            <v>VER ARCHIVO ANEXO</v>
          </cell>
          <cell r="N1006">
            <v>41608</v>
          </cell>
        </row>
        <row r="1007">
          <cell r="A1007" t="str">
            <v>R16</v>
          </cell>
          <cell r="B1007" t="str">
            <v>TUBERIA PVC BIAXIAL PR 200 DE 8"</v>
          </cell>
          <cell r="C1007" t="str">
            <v>Insumo</v>
          </cell>
          <cell r="D1007" t="str">
            <v>m</v>
          </cell>
          <cell r="E1007">
            <v>274926</v>
          </cell>
          <cell r="F1007">
            <v>231030.46126421334</v>
          </cell>
          <cell r="G1007">
            <v>0.19</v>
          </cell>
          <cell r="I1007" t="str">
            <v>X</v>
          </cell>
          <cell r="L1007" t="str">
            <v>tuberia biaxial</v>
          </cell>
          <cell r="M1007" t="str">
            <v>VER ARCHIVO ANEXO</v>
          </cell>
          <cell r="N1007">
            <v>41608</v>
          </cell>
        </row>
        <row r="1008">
          <cell r="A1008" t="str">
            <v>R17</v>
          </cell>
          <cell r="B1008" t="str">
            <v>TUBERIA PVC BIAXIAL PR 200 DE 10"</v>
          </cell>
          <cell r="C1008" t="str">
            <v>Insumo</v>
          </cell>
          <cell r="D1008" t="str">
            <v>m</v>
          </cell>
          <cell r="E1008">
            <v>317170</v>
          </cell>
          <cell r="F1008">
            <v>266529.51847969572</v>
          </cell>
          <cell r="G1008">
            <v>0.19</v>
          </cell>
          <cell r="I1008" t="str">
            <v>X</v>
          </cell>
          <cell r="L1008" t="str">
            <v>tuberia biaxial</v>
          </cell>
          <cell r="M1008" t="str">
            <v>VER ARCHIVO ANEXO</v>
          </cell>
          <cell r="N1008">
            <v>41608</v>
          </cell>
        </row>
        <row r="1009">
          <cell r="A1009" t="str">
            <v>R18</v>
          </cell>
          <cell r="B1009" t="str">
            <v>TUBERIA PVC BIAXIAL PR 200 DE 12"</v>
          </cell>
          <cell r="C1009" t="str">
            <v>Insumo</v>
          </cell>
          <cell r="D1009" t="str">
            <v>m</v>
          </cell>
          <cell r="E1009">
            <v>443782</v>
          </cell>
          <cell r="F1009">
            <v>372925.89388306078</v>
          </cell>
          <cell r="G1009">
            <v>0.19</v>
          </cell>
          <cell r="I1009" t="str">
            <v>X</v>
          </cell>
          <cell r="L1009" t="str">
            <v>tuberia biaxial</v>
          </cell>
          <cell r="M1009" t="str">
            <v>VER ARCHIVO ANEXO</v>
          </cell>
          <cell r="N1009">
            <v>41608</v>
          </cell>
        </row>
        <row r="1010">
          <cell r="A1010" t="str">
            <v>R19</v>
          </cell>
          <cell r="B1010" t="str">
            <v>TUBERIA PVC BIAXIAL PR 200 DE 14"</v>
          </cell>
          <cell r="C1010" t="str">
            <v>Insumo</v>
          </cell>
          <cell r="D1010" t="str">
            <v>m</v>
          </cell>
          <cell r="E1010">
            <v>550343</v>
          </cell>
          <cell r="F1010">
            <v>462473.52931206441</v>
          </cell>
          <cell r="G1010">
            <v>0.19</v>
          </cell>
          <cell r="I1010" t="str">
            <v>X</v>
          </cell>
          <cell r="L1010" t="str">
            <v>tuberia biaxial</v>
          </cell>
          <cell r="M1010" t="str">
            <v>VER ARCHIVO ANEXO</v>
          </cell>
          <cell r="N1010">
            <v>41608</v>
          </cell>
        </row>
        <row r="1011">
          <cell r="A1011" t="str">
            <v>R20</v>
          </cell>
          <cell r="B1011" t="str">
            <v>TUBERIA PVC BIAXIAL PR 200 DE 16"</v>
          </cell>
          <cell r="C1011" t="str">
            <v>Insumo</v>
          </cell>
          <cell r="D1011" t="str">
            <v>m</v>
          </cell>
          <cell r="E1011">
            <v>722334</v>
          </cell>
          <cell r="F1011">
            <v>607003.52100216516</v>
          </cell>
          <cell r="G1011">
            <v>0.19</v>
          </cell>
          <cell r="I1011" t="str">
            <v>X</v>
          </cell>
          <cell r="L1011" t="str">
            <v>tuberia biaxial</v>
          </cell>
          <cell r="M1011" t="str">
            <v>VER ARCHIVO ANEXO</v>
          </cell>
          <cell r="N1011">
            <v>41608</v>
          </cell>
        </row>
        <row r="1012">
          <cell r="A1012" t="str">
            <v>R21</v>
          </cell>
          <cell r="B1012" t="str">
            <v>TUBERIA PVC BIAXIAL PR 200 DE 18"</v>
          </cell>
          <cell r="C1012" t="str">
            <v>Insumo</v>
          </cell>
          <cell r="D1012" t="str">
            <v>m</v>
          </cell>
          <cell r="E1012">
            <v>927104</v>
          </cell>
          <cell r="F1012">
            <v>779078.64674357383</v>
          </cell>
          <cell r="G1012">
            <v>0.19</v>
          </cell>
          <cell r="I1012" t="str">
            <v>X</v>
          </cell>
          <cell r="L1012" t="str">
            <v>tuberia biaxial</v>
          </cell>
          <cell r="M1012" t="str">
            <v>VER ARCHIVO ANEXO</v>
          </cell>
          <cell r="N1012">
            <v>41608</v>
          </cell>
        </row>
        <row r="1013">
          <cell r="A1013" t="str">
            <v>R22</v>
          </cell>
          <cell r="B1013" t="str">
            <v>TUBERIA PVC BIAXIAL PR 200 DE 20"</v>
          </cell>
          <cell r="C1013" t="str">
            <v>Insumo</v>
          </cell>
          <cell r="D1013" t="str">
            <v>m</v>
          </cell>
          <cell r="E1013">
            <v>1154813</v>
          </cell>
          <cell r="F1013">
            <v>970431.0185116753</v>
          </cell>
          <cell r="G1013">
            <v>0.19</v>
          </cell>
          <cell r="I1013" t="str">
            <v>X</v>
          </cell>
          <cell r="L1013" t="str">
            <v>tuberia biaxial</v>
          </cell>
          <cell r="M1013" t="str">
            <v>VER ARCHIVO ANEXO</v>
          </cell>
          <cell r="N1013">
            <v>41608</v>
          </cell>
        </row>
        <row r="1014">
          <cell r="A1014" t="str">
            <v>R23</v>
          </cell>
          <cell r="B1014" t="str">
            <v xml:space="preserve">TUBERIA PF + UAD DE 3/4 " </v>
          </cell>
          <cell r="C1014" t="str">
            <v>Insumo</v>
          </cell>
          <cell r="D1014" t="str">
            <v>m</v>
          </cell>
          <cell r="E1014">
            <v>4291</v>
          </cell>
          <cell r="F1014">
            <v>3605.7422282382381</v>
          </cell>
          <cell r="G1014">
            <v>0.19</v>
          </cell>
          <cell r="I1014" t="str">
            <v>X</v>
          </cell>
          <cell r="L1014" t="str">
            <v>tuberia pead pavco</v>
          </cell>
          <cell r="M1014" t="str">
            <v>VER ARCHIVO ANEXO</v>
          </cell>
          <cell r="N1014">
            <v>41608</v>
          </cell>
        </row>
        <row r="1015">
          <cell r="A1015" t="str">
            <v>R24</v>
          </cell>
          <cell r="B1015" t="str">
            <v xml:space="preserve">TUBERIA PF + UAD DE 1/2" </v>
          </cell>
          <cell r="C1015" t="str">
            <v>Insumo</v>
          </cell>
          <cell r="D1015" t="str">
            <v>m</v>
          </cell>
          <cell r="E1015">
            <v>1938</v>
          </cell>
          <cell r="F1015">
            <v>1628.9022740144894</v>
          </cell>
          <cell r="G1015">
            <v>0.19</v>
          </cell>
          <cell r="I1015" t="str">
            <v>X</v>
          </cell>
          <cell r="L1015" t="str">
            <v>tuberia pead pavco</v>
          </cell>
          <cell r="M1015" t="str">
            <v>VER ARCHIVO ANEXO</v>
          </cell>
          <cell r="N1015">
            <v>41608</v>
          </cell>
        </row>
        <row r="1016">
          <cell r="A1016" t="str">
            <v>R25</v>
          </cell>
          <cell r="B1016" t="str">
            <v>COLLARIN DE DERIVACION  PVC 6"X1/2" PARA ACUEDUCTO</v>
          </cell>
          <cell r="C1016" t="str">
            <v>Insumo</v>
          </cell>
          <cell r="D1016" t="str">
            <v>und</v>
          </cell>
          <cell r="E1016">
            <v>109034</v>
          </cell>
          <cell r="F1016">
            <v>91624.791492796241</v>
          </cell>
          <cell r="G1016">
            <v>0.19</v>
          </cell>
          <cell r="I1016" t="str">
            <v>X</v>
          </cell>
          <cell r="L1016" t="str">
            <v>tuberia pead pavco</v>
          </cell>
          <cell r="M1016" t="str">
            <v>VER ARCHIVO ANEXO</v>
          </cell>
          <cell r="N1016">
            <v>41608</v>
          </cell>
        </row>
        <row r="1017">
          <cell r="A1017" t="str">
            <v>R26</v>
          </cell>
          <cell r="B1017" t="str">
            <v>COLLARIN DE DERIVACION  PVC 4"X3/4" PARA ACUEDUCTO</v>
          </cell>
          <cell r="C1017" t="str">
            <v>Insumo</v>
          </cell>
          <cell r="D1017" t="str">
            <v>und</v>
          </cell>
          <cell r="E1017">
            <v>89370</v>
          </cell>
          <cell r="F1017">
            <v>75100.76627930312</v>
          </cell>
          <cell r="G1017">
            <v>0.19</v>
          </cell>
          <cell r="I1017" t="str">
            <v>X</v>
          </cell>
          <cell r="L1017" t="str">
            <v>tuberia pead pavco</v>
          </cell>
          <cell r="M1017" t="str">
            <v>VER ARCHIVO ANEXO</v>
          </cell>
          <cell r="N1017">
            <v>41608</v>
          </cell>
        </row>
        <row r="1018">
          <cell r="A1018" t="str">
            <v>R27</v>
          </cell>
          <cell r="B1018" t="str">
            <v>COLLARIN DE DERIVACION  PVC 4"X1/2" PARA ACUEDUCTO</v>
          </cell>
          <cell r="C1018" t="str">
            <v>Insumo</v>
          </cell>
          <cell r="D1018" t="str">
            <v>und</v>
          </cell>
          <cell r="E1018">
            <v>89370</v>
          </cell>
          <cell r="F1018">
            <v>75100.76627930312</v>
          </cell>
          <cell r="G1018">
            <v>0.19</v>
          </cell>
          <cell r="I1018" t="str">
            <v>X</v>
          </cell>
          <cell r="L1018" t="str">
            <v>tuberia pead pavco</v>
          </cell>
          <cell r="M1018" t="str">
            <v>VER ARCHIVO ANEXO</v>
          </cell>
          <cell r="N1018">
            <v>41608</v>
          </cell>
        </row>
        <row r="1019">
          <cell r="A1019" t="str">
            <v>R28</v>
          </cell>
          <cell r="B1019" t="str">
            <v>COLLARIN DE DERIVACION  PVC 3"X3/4" PARA ACUEDUCTO</v>
          </cell>
          <cell r="C1019" t="str">
            <v>Insumo</v>
          </cell>
          <cell r="D1019" t="str">
            <v>und</v>
          </cell>
          <cell r="E1019">
            <v>77687</v>
          </cell>
          <cell r="F1019">
            <v>65282.943020966093</v>
          </cell>
          <cell r="G1019">
            <v>0.19</v>
          </cell>
          <cell r="I1019" t="str">
            <v>X</v>
          </cell>
          <cell r="L1019" t="str">
            <v>tuberia pead pavco</v>
          </cell>
          <cell r="M1019" t="str">
            <v>VER ARCHIVO ANEXO</v>
          </cell>
          <cell r="N1019">
            <v>41608</v>
          </cell>
        </row>
        <row r="1020">
          <cell r="A1020" t="str">
            <v>R29</v>
          </cell>
          <cell r="B1020" t="str">
            <v>COLLARIN DE DERIVACION  PVC 3"X1/2" PARA ACUEDUCTO</v>
          </cell>
          <cell r="C1020" t="str">
            <v>Insumo</v>
          </cell>
          <cell r="D1020" t="str">
            <v>und</v>
          </cell>
          <cell r="E1020">
            <v>77687</v>
          </cell>
          <cell r="F1020">
            <v>65282.943020966093</v>
          </cell>
          <cell r="G1020">
            <v>0.19</v>
          </cell>
          <cell r="I1020" t="str">
            <v>X</v>
          </cell>
          <cell r="L1020" t="str">
            <v>tuberia pead pavco</v>
          </cell>
          <cell r="M1020" t="str">
            <v>VER ARCHIVO ANEXO</v>
          </cell>
          <cell r="N1020">
            <v>41608</v>
          </cell>
        </row>
        <row r="1021">
          <cell r="A1021" t="str">
            <v>R30</v>
          </cell>
          <cell r="B1021" t="str">
            <v>COLLARIN DE DERIVACION  PVC 2"X1/2" PARA ACUEDUCTO</v>
          </cell>
          <cell r="C1021" t="str">
            <v>Insumo</v>
          </cell>
          <cell r="D1021" t="str">
            <v>und</v>
          </cell>
          <cell r="E1021">
            <v>9426</v>
          </cell>
          <cell r="F1021">
            <v>7921.2080827739692</v>
          </cell>
          <cell r="G1021">
            <v>0.19</v>
          </cell>
          <cell r="I1021" t="str">
            <v>X</v>
          </cell>
          <cell r="L1021" t="str">
            <v>tuberia pead pavco</v>
          </cell>
          <cell r="M1021" t="str">
            <v>VER ARCHIVO ANEXO</v>
          </cell>
          <cell r="N1021">
            <v>41608</v>
          </cell>
        </row>
        <row r="1022">
          <cell r="A1022" t="str">
            <v>R31</v>
          </cell>
          <cell r="B1022" t="str">
            <v>COLLARIN DE DERIVACION  PVC 2"X3/4" PARA ACUEDUCTO</v>
          </cell>
          <cell r="C1022" t="str">
            <v>Insumo</v>
          </cell>
          <cell r="D1022" t="str">
            <v>und</v>
          </cell>
          <cell r="E1022">
            <v>7395</v>
          </cell>
          <cell r="F1022">
            <v>6214.4093131902437</v>
          </cell>
          <cell r="G1022">
            <v>0.19</v>
          </cell>
          <cell r="I1022" t="str">
            <v>X</v>
          </cell>
          <cell r="L1022" t="str">
            <v>tuberia pead pavco</v>
          </cell>
          <cell r="M1022" t="str">
            <v>VER ARCHIVO ANEXO</v>
          </cell>
          <cell r="N1022">
            <v>41608</v>
          </cell>
        </row>
        <row r="1023">
          <cell r="A1023" t="str">
            <v>R32</v>
          </cell>
          <cell r="B1023" t="str">
            <v>REGISTRO DE CORTE INCORPORACION DE 1/2" PARA ACUEDUCTO</v>
          </cell>
          <cell r="C1023" t="str">
            <v>Insumo</v>
          </cell>
          <cell r="D1023" t="str">
            <v>und</v>
          </cell>
          <cell r="E1023">
            <v>27170</v>
          </cell>
          <cell r="F1023">
            <v>22832.328367960807</v>
          </cell>
          <cell r="G1023">
            <v>0.19</v>
          </cell>
          <cell r="I1023" t="str">
            <v>X</v>
          </cell>
          <cell r="L1023" t="str">
            <v>ferreteria ficha tecnica</v>
          </cell>
          <cell r="M1023" t="str">
            <v>VER ARCHIVO ANEXO</v>
          </cell>
          <cell r="N1023">
            <v>41608</v>
          </cell>
        </row>
        <row r="1024">
          <cell r="A1024" t="str">
            <v>R33</v>
          </cell>
          <cell r="B1024" t="str">
            <v>REGISTRO DE CORTE INCORPORACION DE 2" PARA ACUEDUCTO</v>
          </cell>
          <cell r="C1024" t="str">
            <v>Insumo</v>
          </cell>
          <cell r="D1024" t="str">
            <v>und</v>
          </cell>
          <cell r="E1024">
            <v>337351</v>
          </cell>
          <cell r="F1024">
            <v>283487.85080850689</v>
          </cell>
          <cell r="G1024">
            <v>0.19</v>
          </cell>
          <cell r="I1024" t="str">
            <v>X</v>
          </cell>
          <cell r="L1024" t="str">
            <v>ferreteria ficha tecnica</v>
          </cell>
          <cell r="M1024" t="str">
            <v>VER ARCHIVO ANEXO</v>
          </cell>
          <cell r="N1024">
            <v>41608</v>
          </cell>
        </row>
        <row r="1025">
          <cell r="A1025" t="str">
            <v>R34</v>
          </cell>
          <cell r="B1025" t="str">
            <v xml:space="preserve">REGISTRO O LLAVE DE PASO TIPO RED WHITE 1/2" ACUEDUCTO </v>
          </cell>
          <cell r="C1025" t="str">
            <v>Insumo</v>
          </cell>
          <cell r="D1025" t="str">
            <v>und</v>
          </cell>
          <cell r="E1025">
            <v>44394</v>
          </cell>
          <cell r="F1025">
            <v>37305.497244725055</v>
          </cell>
          <cell r="G1025">
            <v>0.19</v>
          </cell>
          <cell r="I1025" t="str">
            <v>X</v>
          </cell>
          <cell r="L1025" t="str">
            <v>catalogo rw</v>
          </cell>
          <cell r="M1025" t="str">
            <v>VER ARCHIVO ANEXO</v>
          </cell>
          <cell r="N1025">
            <v>41608</v>
          </cell>
        </row>
        <row r="1026">
          <cell r="A1026" t="str">
            <v>R34A</v>
          </cell>
          <cell r="B1026" t="str">
            <v>LLAVE EN PVC CON INSERTOS METALICOS DE 1/2" PARA ACUEDUCTO</v>
          </cell>
          <cell r="C1026" t="str">
            <v>Insumo</v>
          </cell>
          <cell r="D1026" t="str">
            <v>und</v>
          </cell>
          <cell r="E1026">
            <v>20339</v>
          </cell>
          <cell r="F1026">
            <v>17091.392</v>
          </cell>
          <cell r="G1026">
            <v>0.19</v>
          </cell>
          <cell r="I1026" t="str">
            <v>X</v>
          </cell>
          <cell r="L1026" t="str">
            <v>Ferreteria Forero</v>
          </cell>
          <cell r="M1026" t="str">
            <v>VER ARCHIVO ANEXO</v>
          </cell>
          <cell r="N1026">
            <v>41609</v>
          </cell>
        </row>
        <row r="1027">
          <cell r="A1027" t="str">
            <v>R35</v>
          </cell>
          <cell r="B1027" t="str">
            <v>REGISTRO O LLAVE DE PASO TIPO RED WHITE 1 1/2" ACUEDUCTO</v>
          </cell>
          <cell r="C1027" t="str">
            <v>Insumo</v>
          </cell>
          <cell r="D1027" t="str">
            <v>und</v>
          </cell>
          <cell r="E1027">
            <v>131706</v>
          </cell>
          <cell r="F1027">
            <v>110677.07193800682</v>
          </cell>
          <cell r="G1027">
            <v>0.19</v>
          </cell>
          <cell r="I1027" t="str">
            <v>X</v>
          </cell>
          <cell r="L1027" t="str">
            <v>catalogo rw</v>
          </cell>
          <cell r="M1027" t="str">
            <v>VER ARCHIVO ANEXO</v>
          </cell>
          <cell r="N1027">
            <v>41608</v>
          </cell>
        </row>
        <row r="1028">
          <cell r="A1028" t="str">
            <v>R36</v>
          </cell>
          <cell r="B1028" t="str">
            <v>REGISTRO O LLAVE DE PASO TIPO RED WHITE 1" ACUEDUCTO</v>
          </cell>
          <cell r="C1028" t="str">
            <v>Insumo</v>
          </cell>
          <cell r="D1028" t="str">
            <v>und</v>
          </cell>
          <cell r="E1028">
            <v>77243</v>
          </cell>
          <cell r="F1028">
            <v>64910.284241227768</v>
          </cell>
          <cell r="G1028">
            <v>0.19</v>
          </cell>
          <cell r="I1028" t="str">
            <v>X</v>
          </cell>
          <cell r="L1028" t="str">
            <v>catalogo rw</v>
          </cell>
          <cell r="M1028" t="str">
            <v>VER ARCHIVO ANEXO</v>
          </cell>
          <cell r="N1028">
            <v>41608</v>
          </cell>
        </row>
        <row r="1029">
          <cell r="A1029" t="str">
            <v>R37</v>
          </cell>
          <cell r="B1029" t="str">
            <v>REGISTRO O LLAVE DE PASO TIPO RED WHITE 3" ACUEDUCTO</v>
          </cell>
          <cell r="C1029" t="str">
            <v>Insumo</v>
          </cell>
          <cell r="D1029" t="str">
            <v>und</v>
          </cell>
          <cell r="E1029">
            <v>550485</v>
          </cell>
          <cell r="F1029">
            <v>462592.66652100132</v>
          </cell>
          <cell r="G1029">
            <v>0.19</v>
          </cell>
          <cell r="I1029" t="str">
            <v>X</v>
          </cell>
          <cell r="L1029" t="str">
            <v>catalogo rw</v>
          </cell>
          <cell r="M1029" t="str">
            <v>VER ARCHIVO ANEXO</v>
          </cell>
          <cell r="N1029">
            <v>41608</v>
          </cell>
        </row>
        <row r="1030">
          <cell r="A1030" t="str">
            <v>R38</v>
          </cell>
          <cell r="B1030" t="str">
            <v>REGISTRO O LLAVE DE PASO TIPO RED WHITE 2" ACUEDUCTO</v>
          </cell>
          <cell r="C1030" t="str">
            <v>Insumo</v>
          </cell>
          <cell r="D1030" t="str">
            <v>und</v>
          </cell>
          <cell r="E1030">
            <v>216641</v>
          </cell>
          <cell r="F1030">
            <v>182051.0342782464</v>
          </cell>
          <cell r="G1030">
            <v>0.19</v>
          </cell>
          <cell r="I1030" t="str">
            <v>X</v>
          </cell>
          <cell r="L1030" t="str">
            <v>catalogo rw</v>
          </cell>
          <cell r="M1030" t="str">
            <v>VER ARCHIVO ANEXO</v>
          </cell>
          <cell r="N1030">
            <v>41608</v>
          </cell>
        </row>
        <row r="1031">
          <cell r="A1031" t="str">
            <v>R35A</v>
          </cell>
          <cell r="B1031" t="str">
            <v>COLLARIN DE DERIVACION ACERO INOXIDABLE  6"X1/2" PARA ACUEDUCTO</v>
          </cell>
          <cell r="C1031" t="str">
            <v>Insumo</v>
          </cell>
          <cell r="D1031" t="str">
            <v>und</v>
          </cell>
          <cell r="E1031">
            <v>218765</v>
          </cell>
          <cell r="F1031">
            <v>183835.72954339936</v>
          </cell>
          <cell r="G1031">
            <v>0.19</v>
          </cell>
          <cell r="I1031" t="str">
            <v>X</v>
          </cell>
          <cell r="L1031" t="str">
            <v>tuberia union platino</v>
          </cell>
          <cell r="M1031" t="str">
            <v>VER ARCHIVO ANEXO</v>
          </cell>
          <cell r="N1031">
            <v>41608</v>
          </cell>
        </row>
        <row r="1032">
          <cell r="A1032" t="str">
            <v>R36A</v>
          </cell>
          <cell r="B1032" t="str">
            <v>COLLARIN DE DERIVACION ACERO INOXIDABLE  8"X1/2" PARA ACUEDUCTO</v>
          </cell>
          <cell r="C1032" t="str">
            <v>Insumo</v>
          </cell>
          <cell r="D1032" t="str">
            <v>und</v>
          </cell>
          <cell r="E1032">
            <v>242866</v>
          </cell>
          <cell r="F1032">
            <v>204088.81839140103</v>
          </cell>
          <cell r="G1032">
            <v>0.19</v>
          </cell>
          <cell r="I1032" t="str">
            <v>X</v>
          </cell>
          <cell r="L1032" t="str">
            <v>tuberia union platino</v>
          </cell>
          <cell r="M1032" t="str">
            <v>VER ARCHIVO ANEXO</v>
          </cell>
          <cell r="N1032">
            <v>41608</v>
          </cell>
        </row>
        <row r="1033">
          <cell r="A1033" t="str">
            <v>R37A</v>
          </cell>
          <cell r="B1033" t="str">
            <v>TUBO DE POLIETILENO PE 100 A.D PN 10 DE 355 MM 14"</v>
          </cell>
          <cell r="C1033" t="str">
            <v>Insumo</v>
          </cell>
          <cell r="D1033" t="str">
            <v>m</v>
          </cell>
          <cell r="E1033">
            <v>423697</v>
          </cell>
          <cell r="F1033">
            <v>356048</v>
          </cell>
          <cell r="G1033">
            <v>0.19</v>
          </cell>
          <cell r="I1033" t="str">
            <v>X</v>
          </cell>
          <cell r="L1033" t="str">
            <v>tuberia pead pavco</v>
          </cell>
          <cell r="M1033" t="str">
            <v>VER ARCHIVO ANEXO</v>
          </cell>
          <cell r="N1033">
            <v>41608</v>
          </cell>
        </row>
        <row r="1034">
          <cell r="A1034" t="str">
            <v>R38A</v>
          </cell>
          <cell r="B1034" t="str">
            <v>TUBO DE POLIETILENO PE 100 A.D PN 12,5 DE 355 MM 14"</v>
          </cell>
          <cell r="C1034" t="str">
            <v>Insumo</v>
          </cell>
          <cell r="D1034" t="str">
            <v>m</v>
          </cell>
          <cell r="E1034">
            <v>521375</v>
          </cell>
          <cell r="F1034">
            <v>438130</v>
          </cell>
          <cell r="G1034">
            <v>0.19</v>
          </cell>
          <cell r="I1034" t="str">
            <v>X</v>
          </cell>
          <cell r="L1034" t="str">
            <v>tuberia pead pavco</v>
          </cell>
          <cell r="M1034" t="str">
            <v>VER ARCHIVO ANEXO</v>
          </cell>
          <cell r="N1034">
            <v>41608</v>
          </cell>
        </row>
        <row r="1035">
          <cell r="A1035" t="str">
            <v>R39</v>
          </cell>
          <cell r="B1035" t="str">
            <v>TUBO DE POLIETILENO PE 100 A.D PN 16 DE 355 MM 14"</v>
          </cell>
          <cell r="C1035" t="str">
            <v>Insumo</v>
          </cell>
          <cell r="D1035" t="str">
            <v>m</v>
          </cell>
          <cell r="E1035">
            <v>632614</v>
          </cell>
          <cell r="F1035">
            <v>531608</v>
          </cell>
          <cell r="G1035">
            <v>0.19</v>
          </cell>
          <cell r="I1035" t="str">
            <v>X</v>
          </cell>
          <cell r="L1035" t="str">
            <v>tuberia pead pavco</v>
          </cell>
          <cell r="M1035" t="str">
            <v>VER ARCHIVO ANEXO</v>
          </cell>
          <cell r="N1035">
            <v>41608</v>
          </cell>
        </row>
        <row r="1036">
          <cell r="A1036" t="str">
            <v>R40</v>
          </cell>
          <cell r="B1036" t="str">
            <v>TUBO DE POLIETILENO PE 100 A.D PN 10 DE 315 MM 12"</v>
          </cell>
          <cell r="C1036" t="str">
            <v>Insumo</v>
          </cell>
          <cell r="D1036" t="str">
            <v>m</v>
          </cell>
          <cell r="E1036">
            <v>333716</v>
          </cell>
          <cell r="F1036">
            <v>280434</v>
          </cell>
          <cell r="G1036">
            <v>0.19</v>
          </cell>
          <cell r="I1036" t="str">
            <v>X</v>
          </cell>
          <cell r="L1036" t="str">
            <v>tuberia pead pavco</v>
          </cell>
          <cell r="M1036" t="str">
            <v>VER ARCHIVO ANEXO</v>
          </cell>
          <cell r="N1036">
            <v>41608</v>
          </cell>
        </row>
        <row r="1037">
          <cell r="A1037" t="str">
            <v>R41</v>
          </cell>
          <cell r="B1037" t="str">
            <v>TUBO DE POLIETILENO PE 100 A.D PN 12,5 DE 315 MM 12"</v>
          </cell>
          <cell r="C1037" t="str">
            <v>Insumo</v>
          </cell>
          <cell r="D1037" t="str">
            <v>m</v>
          </cell>
          <cell r="E1037">
            <v>410502</v>
          </cell>
          <cell r="F1037">
            <v>344960</v>
          </cell>
          <cell r="G1037">
            <v>0.19</v>
          </cell>
          <cell r="I1037" t="str">
            <v>X</v>
          </cell>
          <cell r="L1037" t="str">
            <v>tuberia pead pavco</v>
          </cell>
          <cell r="M1037" t="str">
            <v>VER ARCHIVO ANEXO</v>
          </cell>
          <cell r="N1037">
            <v>41608</v>
          </cell>
        </row>
        <row r="1038">
          <cell r="A1038" t="str">
            <v>R42</v>
          </cell>
          <cell r="B1038" t="str">
            <v>TUBO DE POLIETILENO PE 100 A.D PN 16 DE 315 MM 12"</v>
          </cell>
          <cell r="C1038" t="str">
            <v>Insumo</v>
          </cell>
          <cell r="D1038" t="str">
            <v>m</v>
          </cell>
          <cell r="E1038">
            <v>498101</v>
          </cell>
          <cell r="F1038">
            <v>418572</v>
          </cell>
          <cell r="G1038">
            <v>0.19</v>
          </cell>
          <cell r="I1038" t="str">
            <v>X</v>
          </cell>
          <cell r="L1038" t="str">
            <v>tuberia pead pavco</v>
          </cell>
          <cell r="M1038" t="str">
            <v>VER ARCHIVO ANEXO</v>
          </cell>
          <cell r="N1038">
            <v>41608</v>
          </cell>
        </row>
        <row r="1039">
          <cell r="A1039" t="str">
            <v>R43</v>
          </cell>
          <cell r="B1039" t="str">
            <v>TUBO DE POLIETILENO PE 100 A.D PN 10 DE 250 MM 10"</v>
          </cell>
          <cell r="C1039" t="str">
            <v>Insumo</v>
          </cell>
          <cell r="D1039" t="str">
            <v>m</v>
          </cell>
          <cell r="E1039">
            <v>210199</v>
          </cell>
          <cell r="F1039">
            <v>176638</v>
          </cell>
          <cell r="G1039">
            <v>0.19</v>
          </cell>
          <cell r="I1039" t="str">
            <v>X</v>
          </cell>
          <cell r="L1039" t="str">
            <v>tuberia pead pavco</v>
          </cell>
          <cell r="M1039" t="str">
            <v>VER ARCHIVO ANEXO</v>
          </cell>
          <cell r="N1039">
            <v>41608</v>
          </cell>
        </row>
        <row r="1040">
          <cell r="A1040" t="str">
            <v>R44</v>
          </cell>
          <cell r="B1040" t="str">
            <v>TUBO DE POLIETILENO PE 100 A.D PN 12,5 DE 250 MM 10"</v>
          </cell>
          <cell r="C1040" t="str">
            <v>Insumo</v>
          </cell>
          <cell r="D1040" t="str">
            <v>m</v>
          </cell>
          <cell r="E1040">
            <v>258580</v>
          </cell>
          <cell r="F1040">
            <v>217294</v>
          </cell>
          <cell r="G1040">
            <v>0.19</v>
          </cell>
          <cell r="I1040" t="str">
            <v>X</v>
          </cell>
          <cell r="L1040" t="str">
            <v>tuberia pead pavco</v>
          </cell>
          <cell r="M1040" t="str">
            <v>VER ARCHIVO ANEXO</v>
          </cell>
          <cell r="N1040">
            <v>41608</v>
          </cell>
        </row>
        <row r="1041">
          <cell r="A1041" t="str">
            <v>R45</v>
          </cell>
          <cell r="B1041" t="str">
            <v>TUBO DE POLIETILENO PE 100 A.D PN 16 DE 250 MM 10"</v>
          </cell>
          <cell r="C1041" t="str">
            <v>Insumo</v>
          </cell>
          <cell r="D1041" t="str">
            <v>m</v>
          </cell>
          <cell r="E1041">
            <v>313741</v>
          </cell>
          <cell r="F1041">
            <v>263648</v>
          </cell>
          <cell r="G1041">
            <v>0.19</v>
          </cell>
          <cell r="I1041" t="str">
            <v>X</v>
          </cell>
          <cell r="L1041" t="str">
            <v>tuberia pead pavco</v>
          </cell>
          <cell r="M1041" t="str">
            <v>VER ARCHIVO ANEXO</v>
          </cell>
          <cell r="N1041">
            <v>41608</v>
          </cell>
        </row>
        <row r="1042">
          <cell r="A1042" t="str">
            <v>R46</v>
          </cell>
          <cell r="B1042" t="str">
            <v>TUBO DE POLIETILENO PE 100 A.D PN 10 DE 200 MM 8"</v>
          </cell>
          <cell r="C1042" t="str">
            <v>Insumo</v>
          </cell>
          <cell r="D1042" t="str">
            <v>m</v>
          </cell>
          <cell r="E1042">
            <v>134513</v>
          </cell>
          <cell r="F1042">
            <v>113036</v>
          </cell>
          <cell r="G1042">
            <v>0.19</v>
          </cell>
          <cell r="I1042" t="str">
            <v>X</v>
          </cell>
          <cell r="L1042" t="str">
            <v>tuberia pead pavco</v>
          </cell>
          <cell r="M1042" t="str">
            <v>VER ARCHIVO ANEXO</v>
          </cell>
          <cell r="N1042">
            <v>41608</v>
          </cell>
        </row>
        <row r="1043">
          <cell r="A1043" t="str">
            <v>R47</v>
          </cell>
          <cell r="B1043" t="str">
            <v>TUBO DE POLIETILENO PE 100 A.D PN 12,5 DE 200 MM 8"</v>
          </cell>
          <cell r="C1043" t="str">
            <v>Insumo</v>
          </cell>
          <cell r="D1043" t="str">
            <v>m</v>
          </cell>
          <cell r="E1043">
            <v>165484</v>
          </cell>
          <cell r="F1043">
            <v>139062</v>
          </cell>
          <cell r="G1043">
            <v>0.19</v>
          </cell>
          <cell r="I1043" t="str">
            <v>X</v>
          </cell>
          <cell r="L1043" t="str">
            <v>tuberia pead pavco</v>
          </cell>
          <cell r="M1043" t="str">
            <v>VER ARCHIVO ANEXO</v>
          </cell>
          <cell r="N1043">
            <v>41608</v>
          </cell>
        </row>
        <row r="1044">
          <cell r="A1044" t="str">
            <v>R48</v>
          </cell>
          <cell r="B1044" t="str">
            <v>TUBO DE POLIETILENO PE 100 A.D PN 16 DE 200 MM 8"</v>
          </cell>
          <cell r="C1044" t="str">
            <v>Insumo</v>
          </cell>
          <cell r="D1044" t="str">
            <v>m</v>
          </cell>
          <cell r="E1044">
            <v>200853</v>
          </cell>
          <cell r="F1044">
            <v>168784</v>
          </cell>
          <cell r="G1044">
            <v>0.19</v>
          </cell>
          <cell r="I1044" t="str">
            <v>X</v>
          </cell>
          <cell r="L1044" t="str">
            <v>tuberia pead pavco</v>
          </cell>
          <cell r="M1044" t="str">
            <v>VER ARCHIVO ANEXO</v>
          </cell>
          <cell r="N1044">
            <v>41608</v>
          </cell>
        </row>
        <row r="1045">
          <cell r="A1045" t="str">
            <v>R49</v>
          </cell>
          <cell r="B1045" t="str">
            <v>TUBO DE POLIETILENO PE 100 A.D PN 10 DE 160 MM 6"</v>
          </cell>
          <cell r="C1045" t="str">
            <v>Insumo</v>
          </cell>
          <cell r="D1045" t="str">
            <v>m</v>
          </cell>
          <cell r="E1045">
            <v>86132</v>
          </cell>
          <cell r="F1045">
            <v>72380</v>
          </cell>
          <cell r="G1045">
            <v>0.19</v>
          </cell>
          <cell r="I1045" t="str">
            <v>X</v>
          </cell>
          <cell r="L1045" t="str">
            <v>tuberia pead pavco</v>
          </cell>
          <cell r="M1045" t="str">
            <v>VER ARCHIVO ANEXO</v>
          </cell>
          <cell r="N1045">
            <v>41608</v>
          </cell>
        </row>
        <row r="1046">
          <cell r="A1046" t="str">
            <v>R50</v>
          </cell>
          <cell r="B1046" t="str">
            <v>TUBO DE POLIETILENO PE 100 A.D PN 12,5 DE 160 MM 6"</v>
          </cell>
          <cell r="C1046" t="str">
            <v>Insumo</v>
          </cell>
          <cell r="D1046" t="str">
            <v>m</v>
          </cell>
          <cell r="E1046">
            <v>105924</v>
          </cell>
          <cell r="F1046">
            <v>89012</v>
          </cell>
          <cell r="G1046">
            <v>0.19</v>
          </cell>
          <cell r="I1046" t="str">
            <v>X</v>
          </cell>
          <cell r="L1046" t="str">
            <v>tuberia pead pavco</v>
          </cell>
          <cell r="M1046" t="str">
            <v>VER ARCHIVO ANEXO</v>
          </cell>
          <cell r="N1046">
            <v>41608</v>
          </cell>
        </row>
        <row r="1047">
          <cell r="A1047" t="str">
            <v>R51</v>
          </cell>
          <cell r="B1047" t="str">
            <v>TUBO DE POLIETILENO PE 100 A.D PN 16 DE 160 MM 6"</v>
          </cell>
          <cell r="C1047" t="str">
            <v>Insumo</v>
          </cell>
          <cell r="D1047" t="str">
            <v>m</v>
          </cell>
          <cell r="E1047">
            <v>128465</v>
          </cell>
          <cell r="F1047">
            <v>107954</v>
          </cell>
          <cell r="G1047">
            <v>0.19</v>
          </cell>
          <cell r="I1047" t="str">
            <v>X</v>
          </cell>
          <cell r="L1047" t="str">
            <v>tuberia pead pavco</v>
          </cell>
          <cell r="M1047" t="str">
            <v>VER ARCHIVO ANEXO</v>
          </cell>
          <cell r="N1047">
            <v>41608</v>
          </cell>
        </row>
        <row r="1048">
          <cell r="A1048" t="str">
            <v>R52</v>
          </cell>
          <cell r="B1048" t="str">
            <v>TUBO DE POLIETILENO PE 100 A.D PN 10 DE 110 MM 4"</v>
          </cell>
          <cell r="C1048" t="str">
            <v>Insumo</v>
          </cell>
          <cell r="D1048" t="str">
            <v>m</v>
          </cell>
          <cell r="E1048">
            <v>40684</v>
          </cell>
          <cell r="F1048">
            <v>34188</v>
          </cell>
          <cell r="G1048">
            <v>0.19</v>
          </cell>
          <cell r="I1048" t="str">
            <v>X</v>
          </cell>
          <cell r="L1048" t="str">
            <v>tuberia pead pavco</v>
          </cell>
          <cell r="M1048" t="str">
            <v>VER ARCHIVO ANEXO</v>
          </cell>
          <cell r="N1048">
            <v>41608</v>
          </cell>
        </row>
        <row r="1049">
          <cell r="A1049" t="str">
            <v>R53</v>
          </cell>
          <cell r="B1049" t="str">
            <v>TUBO DE POLIETILENO PE 100 A.D PN 12,5 DE 110 MM 4"</v>
          </cell>
          <cell r="C1049" t="str">
            <v>Insumo</v>
          </cell>
          <cell r="D1049" t="str">
            <v>m</v>
          </cell>
          <cell r="E1049">
            <v>50030</v>
          </cell>
          <cell r="F1049">
            <v>42042</v>
          </cell>
          <cell r="G1049">
            <v>0.19</v>
          </cell>
          <cell r="I1049" t="str">
            <v>X</v>
          </cell>
          <cell r="L1049" t="str">
            <v>tuberia pead pavco</v>
          </cell>
          <cell r="M1049" t="str">
            <v>VER ARCHIVO ANEXO</v>
          </cell>
          <cell r="N1049">
            <v>41608</v>
          </cell>
        </row>
        <row r="1050">
          <cell r="A1050" t="str">
            <v>R54</v>
          </cell>
          <cell r="B1050" t="str">
            <v>TUBO DE POLIETILENO PE 100 A.D PN 16 DE 110 MM 4"</v>
          </cell>
          <cell r="C1050" t="str">
            <v>Insumo</v>
          </cell>
          <cell r="D1050" t="str">
            <v>m</v>
          </cell>
          <cell r="E1050">
            <v>60659</v>
          </cell>
          <cell r="F1050">
            <v>50974</v>
          </cell>
          <cell r="G1050">
            <v>0.19</v>
          </cell>
          <cell r="I1050" t="str">
            <v>X</v>
          </cell>
          <cell r="L1050" t="str">
            <v>tuberia pead pavco</v>
          </cell>
          <cell r="M1050" t="str">
            <v>VER ARCHIVO ANEXO</v>
          </cell>
          <cell r="N1050">
            <v>41608</v>
          </cell>
        </row>
        <row r="1051">
          <cell r="A1051" t="str">
            <v>R55</v>
          </cell>
          <cell r="B1051" t="str">
            <v>TUBO DE POLIETILENO PE 100 A.D. PN 10 DE 90 M.M. (3,5")</v>
          </cell>
          <cell r="C1051" t="str">
            <v>Insumo</v>
          </cell>
          <cell r="D1051" t="str">
            <v>m</v>
          </cell>
          <cell r="E1051">
            <v>27306</v>
          </cell>
          <cell r="F1051">
            <v>22946</v>
          </cell>
          <cell r="G1051">
            <v>0.19</v>
          </cell>
          <cell r="I1051" t="str">
            <v>X</v>
          </cell>
          <cell r="L1051" t="str">
            <v>tuberia pead pavco</v>
          </cell>
          <cell r="M1051" t="str">
            <v>VER ARCHIVO ANEXO</v>
          </cell>
          <cell r="N1051">
            <v>41608</v>
          </cell>
        </row>
        <row r="1052">
          <cell r="A1052" t="str">
            <v>R56</v>
          </cell>
          <cell r="B1052" t="str">
            <v>TUBO DE POLIETILENO PE 100 A.D. PN 12,5 DE 90 M.M. (3,5")</v>
          </cell>
          <cell r="C1052" t="str">
            <v>Insumo</v>
          </cell>
          <cell r="D1052" t="str">
            <v>m</v>
          </cell>
          <cell r="E1052">
            <v>33537</v>
          </cell>
          <cell r="F1052">
            <v>28182</v>
          </cell>
          <cell r="G1052">
            <v>0.19</v>
          </cell>
          <cell r="I1052" t="str">
            <v>X</v>
          </cell>
          <cell r="L1052" t="str">
            <v>tuberia pead pavco</v>
          </cell>
          <cell r="M1052" t="str">
            <v>VER ARCHIVO ANEXO</v>
          </cell>
          <cell r="N1052">
            <v>41608</v>
          </cell>
        </row>
        <row r="1053">
          <cell r="A1053" t="str">
            <v>R57</v>
          </cell>
          <cell r="B1053" t="str">
            <v>TUBO DE POLIETILENO PE 100 A.D. PN 16 DE 90 M.M. (3,5")</v>
          </cell>
          <cell r="C1053" t="str">
            <v>Insumo</v>
          </cell>
          <cell r="D1053" t="str">
            <v>m</v>
          </cell>
          <cell r="E1053">
            <v>40684</v>
          </cell>
          <cell r="F1053">
            <v>34188</v>
          </cell>
          <cell r="G1053">
            <v>0.19</v>
          </cell>
          <cell r="I1053" t="str">
            <v>X</v>
          </cell>
          <cell r="L1053" t="str">
            <v>tuberia pead pavco</v>
          </cell>
          <cell r="M1053" t="str">
            <v>VER ARCHIVO ANEXO</v>
          </cell>
          <cell r="N1053">
            <v>41608</v>
          </cell>
        </row>
        <row r="1054">
          <cell r="A1054" t="str">
            <v>R58</v>
          </cell>
          <cell r="B1054" t="str">
            <v>TUBO DE POLIETILENO PE 100 A.D. PN 10 DE 75 M.M. (3")</v>
          </cell>
          <cell r="C1054" t="str">
            <v>Insumo</v>
          </cell>
          <cell r="D1054" t="str">
            <v>m</v>
          </cell>
          <cell r="E1054">
            <v>18876</v>
          </cell>
          <cell r="F1054">
            <v>15862</v>
          </cell>
          <cell r="G1054">
            <v>0.19</v>
          </cell>
          <cell r="I1054" t="str">
            <v>X</v>
          </cell>
          <cell r="L1054" t="str">
            <v>tuberia pead pavco</v>
          </cell>
          <cell r="M1054" t="str">
            <v>VER ARCHIVO ANEXO</v>
          </cell>
          <cell r="N1054">
            <v>41608</v>
          </cell>
        </row>
        <row r="1055">
          <cell r="A1055" t="str">
            <v>R59</v>
          </cell>
          <cell r="B1055" t="str">
            <v>TUBO DE POLIETILENO PE 100 A.D. PN 12,5 DE 75 M.M. (3")</v>
          </cell>
          <cell r="C1055" t="str">
            <v>Insumo</v>
          </cell>
          <cell r="D1055" t="str">
            <v>m</v>
          </cell>
          <cell r="E1055">
            <v>23274</v>
          </cell>
          <cell r="F1055">
            <v>19558</v>
          </cell>
          <cell r="G1055">
            <v>0.19</v>
          </cell>
          <cell r="I1055" t="str">
            <v>X</v>
          </cell>
          <cell r="L1055" t="str">
            <v>tuberia pead pavco</v>
          </cell>
          <cell r="M1055" t="str">
            <v>VER ARCHIVO ANEXO</v>
          </cell>
          <cell r="N1055">
            <v>41608</v>
          </cell>
        </row>
        <row r="1056">
          <cell r="A1056" t="str">
            <v>R60</v>
          </cell>
          <cell r="B1056" t="str">
            <v>TUBO DE POLIETILENO PE 100 A.D. PN 16 DE 75 M.M. (3")</v>
          </cell>
          <cell r="C1056" t="str">
            <v>Insumo</v>
          </cell>
          <cell r="D1056" t="str">
            <v>m</v>
          </cell>
          <cell r="E1056">
            <v>27579</v>
          </cell>
          <cell r="F1056">
            <v>23176</v>
          </cell>
          <cell r="G1056">
            <v>0.19</v>
          </cell>
          <cell r="I1056" t="str">
            <v>X</v>
          </cell>
          <cell r="L1056" t="str">
            <v>tuberia pead pavco</v>
          </cell>
          <cell r="M1056" t="str">
            <v>VER ARCHIVO ANEXO</v>
          </cell>
          <cell r="N1056">
            <v>41608</v>
          </cell>
        </row>
        <row r="1057">
          <cell r="A1057" t="str">
            <v>R61</v>
          </cell>
          <cell r="B1057" t="str">
            <v>TUBO DE POLIETILENO PE 100 A.D. PN 10 DE 63 M.M. (2.5")</v>
          </cell>
          <cell r="C1057" t="str">
            <v>Insumo</v>
          </cell>
          <cell r="D1057" t="str">
            <v>m</v>
          </cell>
          <cell r="E1057">
            <v>13378</v>
          </cell>
          <cell r="F1057">
            <v>11242</v>
          </cell>
          <cell r="G1057">
            <v>0.19</v>
          </cell>
          <cell r="I1057" t="str">
            <v>X</v>
          </cell>
          <cell r="L1057" t="str">
            <v>tuberia pead pavco</v>
          </cell>
          <cell r="M1057" t="str">
            <v>VER ARCHIVO ANEXO</v>
          </cell>
          <cell r="N1057">
            <v>41608</v>
          </cell>
        </row>
        <row r="1058">
          <cell r="A1058" t="str">
            <v>R62</v>
          </cell>
          <cell r="B1058" t="str">
            <v>TUBO DE POLIETILENO PE 100 A.D. PN 12,5 DE 63 M.M. (2.5")</v>
          </cell>
          <cell r="C1058" t="str">
            <v>Insumo</v>
          </cell>
          <cell r="D1058" t="str">
            <v>m</v>
          </cell>
          <cell r="E1058">
            <v>16493</v>
          </cell>
          <cell r="F1058">
            <v>13860</v>
          </cell>
          <cell r="G1058">
            <v>0.19</v>
          </cell>
          <cell r="I1058" t="str">
            <v>X</v>
          </cell>
          <cell r="L1058" t="str">
            <v>tuberia pead pavco</v>
          </cell>
          <cell r="M1058" t="str">
            <v>VER ARCHIVO ANEXO</v>
          </cell>
          <cell r="N1058">
            <v>41608</v>
          </cell>
        </row>
        <row r="1059">
          <cell r="A1059" t="str">
            <v>R63</v>
          </cell>
          <cell r="B1059" t="str">
            <v>TUBO DE POLIETILENO PE 100 A.D. PN 16 DE 63 M.M. (2.5")</v>
          </cell>
          <cell r="C1059" t="str">
            <v>Insumo</v>
          </cell>
          <cell r="D1059" t="str">
            <v>m</v>
          </cell>
          <cell r="E1059">
            <v>19975</v>
          </cell>
          <cell r="F1059">
            <v>16786</v>
          </cell>
          <cell r="G1059">
            <v>0.19</v>
          </cell>
          <cell r="I1059" t="str">
            <v>X</v>
          </cell>
          <cell r="L1059" t="str">
            <v>tuberia pead pavco</v>
          </cell>
          <cell r="M1059" t="str">
            <v>VER ARCHIVO ANEXO</v>
          </cell>
          <cell r="N1059">
            <v>41608</v>
          </cell>
        </row>
        <row r="1060">
          <cell r="A1060" t="str">
            <v>R64</v>
          </cell>
          <cell r="B1060" t="str">
            <v>TUBO DE POLIETILENO PE 100 A.D. PN 10 DE 50 M.M. (2")</v>
          </cell>
          <cell r="C1060" t="str">
            <v>Insumo</v>
          </cell>
          <cell r="D1060" t="str">
            <v>m</v>
          </cell>
          <cell r="E1060">
            <v>10236</v>
          </cell>
          <cell r="F1060">
            <v>8602</v>
          </cell>
          <cell r="G1060">
            <v>0.19</v>
          </cell>
          <cell r="I1060" t="str">
            <v>X</v>
          </cell>
          <cell r="L1060" t="str">
            <v>tuberia pead pavco</v>
          </cell>
          <cell r="M1060" t="str">
            <v>VER ARCHIVO ANEXO</v>
          </cell>
          <cell r="N1060">
            <v>41608</v>
          </cell>
        </row>
        <row r="1061">
          <cell r="A1061" t="str">
            <v>R65</v>
          </cell>
          <cell r="B1061" t="str">
            <v>TUBO DE POLIETILENO PE 100 A.D. PN 12,5 DE 50 M.M. (2")</v>
          </cell>
          <cell r="C1061" t="str">
            <v>Insumo</v>
          </cell>
          <cell r="D1061" t="str">
            <v>m</v>
          </cell>
          <cell r="E1061">
            <v>12462</v>
          </cell>
          <cell r="F1061">
            <v>10472</v>
          </cell>
          <cell r="G1061">
            <v>0.19</v>
          </cell>
          <cell r="I1061" t="str">
            <v>X</v>
          </cell>
          <cell r="L1061" t="str">
            <v>tuberia pead pavco</v>
          </cell>
          <cell r="M1061" t="str">
            <v>VER ARCHIVO ANEXO</v>
          </cell>
          <cell r="N1061">
            <v>41608</v>
          </cell>
        </row>
        <row r="1062">
          <cell r="A1062" t="str">
            <v>R66</v>
          </cell>
          <cell r="B1062" t="str">
            <v>TUBO DE POLIETILENO PE 100 A.D. PN 16 DE 50 M.M. (2")</v>
          </cell>
          <cell r="C1062" t="str">
            <v>Insumo</v>
          </cell>
          <cell r="D1062" t="str">
            <v>m</v>
          </cell>
          <cell r="E1062">
            <v>15132</v>
          </cell>
          <cell r="F1062">
            <v>12716</v>
          </cell>
          <cell r="G1062">
            <v>0.19</v>
          </cell>
          <cell r="I1062" t="str">
            <v>X</v>
          </cell>
          <cell r="L1062" t="str">
            <v>tuberia pead pavco</v>
          </cell>
          <cell r="M1062" t="str">
            <v>VER ARCHIVO ANEXO</v>
          </cell>
          <cell r="N1062">
            <v>41608</v>
          </cell>
        </row>
        <row r="1063">
          <cell r="A1063" t="str">
            <v>R67</v>
          </cell>
          <cell r="B1063" t="str">
            <v>TUBO DE POLIETILENO PE 80  A.D. PN 16 DE 20 M.M PARA ACOMETIDA</v>
          </cell>
          <cell r="C1063" t="str">
            <v>Insumo</v>
          </cell>
          <cell r="D1063" t="str">
            <v>m</v>
          </cell>
          <cell r="E1063">
            <v>2893</v>
          </cell>
          <cell r="F1063">
            <v>2431</v>
          </cell>
          <cell r="G1063">
            <v>0.19</v>
          </cell>
          <cell r="I1063" t="str">
            <v>X</v>
          </cell>
          <cell r="L1063" t="str">
            <v>tuberia pead pavco</v>
          </cell>
          <cell r="M1063" t="str">
            <v>VER ARCHIVO ANEXO</v>
          </cell>
          <cell r="N1063">
            <v>41608</v>
          </cell>
        </row>
        <row r="1064">
          <cell r="A1064" t="str">
            <v>R68</v>
          </cell>
          <cell r="B1064" t="str">
            <v>TUBO DE POLIETILENO   PE 80 A.D PN 16 RDE 9  DE 32 M.M PARA ACOMETIDA</v>
          </cell>
          <cell r="C1064" t="str">
            <v>Insumo</v>
          </cell>
          <cell r="D1064" t="str">
            <v>m</v>
          </cell>
          <cell r="E1064">
            <v>7343</v>
          </cell>
          <cell r="F1064">
            <v>6171</v>
          </cell>
          <cell r="G1064">
            <v>0.19</v>
          </cell>
          <cell r="I1064" t="str">
            <v>X</v>
          </cell>
          <cell r="L1064" t="str">
            <v>tuberia pead pavco</v>
          </cell>
          <cell r="M1064" t="str">
            <v>VER ARCHIVO ANEXO</v>
          </cell>
          <cell r="N1064">
            <v>41608</v>
          </cell>
        </row>
        <row r="1065">
          <cell r="A1065" t="str">
            <v>R69</v>
          </cell>
          <cell r="B1065" t="str">
            <v>SILLETA POLIETILENO PE 110 X 20 MM PARA SOCKET</v>
          </cell>
          <cell r="C1065" t="str">
            <v>Insumo</v>
          </cell>
          <cell r="D1065" t="str">
            <v>und</v>
          </cell>
          <cell r="E1065">
            <v>11008</v>
          </cell>
          <cell r="F1065">
            <v>9250</v>
          </cell>
          <cell r="G1065">
            <v>0.19</v>
          </cell>
          <cell r="I1065" t="str">
            <v>X</v>
          </cell>
          <cell r="L1065" t="str">
            <v>tuberia pead pavco</v>
          </cell>
          <cell r="M1065" t="str">
            <v>VER ARCHIVO ANEXO</v>
          </cell>
          <cell r="N1065">
            <v>41608</v>
          </cell>
        </row>
        <row r="1066">
          <cell r="A1066" t="str">
            <v>R70</v>
          </cell>
          <cell r="B1066" t="str">
            <v>SILLETA POLIETILENO PE 110 X 32 MM PARA SOCKET</v>
          </cell>
          <cell r="C1066" t="str">
            <v>Insumo</v>
          </cell>
          <cell r="D1066" t="str">
            <v>und</v>
          </cell>
          <cell r="E1066">
            <v>11008</v>
          </cell>
          <cell r="F1066">
            <v>9250</v>
          </cell>
          <cell r="G1066">
            <v>0.19</v>
          </cell>
          <cell r="I1066" t="str">
            <v>X</v>
          </cell>
          <cell r="L1066" t="str">
            <v>tuberia pead pavco</v>
          </cell>
          <cell r="M1066" t="str">
            <v>VER ARCHIVO ANEXO</v>
          </cell>
          <cell r="N1066">
            <v>41608</v>
          </cell>
        </row>
        <row r="1067">
          <cell r="A1067" t="str">
            <v>R71</v>
          </cell>
          <cell r="B1067" t="str">
            <v>RACOR  Y OTROS MATERIALES</v>
          </cell>
          <cell r="C1067" t="str">
            <v>Insumo</v>
          </cell>
          <cell r="D1067" t="str">
            <v>und</v>
          </cell>
          <cell r="E1067">
            <v>5681</v>
          </cell>
          <cell r="F1067">
            <v>4774.1896617767943</v>
          </cell>
          <cell r="G1067">
            <v>0.19</v>
          </cell>
          <cell r="I1067" t="str">
            <v>X</v>
          </cell>
          <cell r="L1067" t="str">
            <v>no aplica</v>
          </cell>
          <cell r="M1067" t="str">
            <v>no aplica</v>
          </cell>
          <cell r="N1067">
            <v>41608</v>
          </cell>
        </row>
        <row r="1068">
          <cell r="A1068" t="str">
            <v>R72</v>
          </cell>
          <cell r="B1068" t="str">
            <v xml:space="preserve">ADAPTADOR MACHO PE 32 MM </v>
          </cell>
          <cell r="C1068" t="str">
            <v>Insumo</v>
          </cell>
          <cell r="D1068" t="str">
            <v>und</v>
          </cell>
          <cell r="E1068">
            <v>24395</v>
          </cell>
          <cell r="F1068">
            <v>20500</v>
          </cell>
          <cell r="G1068">
            <v>0.19</v>
          </cell>
          <cell r="I1068" t="str">
            <v>X</v>
          </cell>
          <cell r="L1068" t="str">
            <v>Pavco</v>
          </cell>
          <cell r="M1068" t="str">
            <v>VER ARCHIVO ANEXO</v>
          </cell>
          <cell r="N1068">
            <v>41608</v>
          </cell>
        </row>
        <row r="1069">
          <cell r="A1069" t="str">
            <v>R73</v>
          </cell>
          <cell r="B1069" t="str">
            <v>VÁLVULA DE COMPUERTA ELÁSTICA VÁSTAGO NO ASCENDENTE HF DE 6" PARA ACUEDUCTO E.L</v>
          </cell>
          <cell r="C1069" t="str">
            <v>Insumo</v>
          </cell>
          <cell r="D1069" t="str">
            <v>und</v>
          </cell>
          <cell r="E1069">
            <v>1561942</v>
          </cell>
          <cell r="F1069">
            <v>1312555.9503416435</v>
          </cell>
          <cell r="G1069">
            <v>0.19</v>
          </cell>
          <cell r="I1069" t="str">
            <v>X</v>
          </cell>
          <cell r="L1069" t="str">
            <v>valvulas bridadas</v>
          </cell>
          <cell r="M1069" t="str">
            <v>VER ARCHIVO ANEXO</v>
          </cell>
          <cell r="N1069">
            <v>41608</v>
          </cell>
        </row>
        <row r="1070">
          <cell r="A1070" t="str">
            <v>R74</v>
          </cell>
          <cell r="B1070" t="str">
            <v>VÁLVULA DE COMPUERTA ELÁSTICA VÁSTAGO NO ASCENDENTE HF DE 4" PARA ACUEDUCTO E.L</v>
          </cell>
          <cell r="C1070" t="str">
            <v>Insumo</v>
          </cell>
          <cell r="D1070" t="str">
            <v>und</v>
          </cell>
          <cell r="E1070">
            <v>865788</v>
          </cell>
          <cell r="F1070">
            <v>727553.26861667365</v>
          </cell>
          <cell r="G1070">
            <v>0.19</v>
          </cell>
          <cell r="I1070" t="str">
            <v>X</v>
          </cell>
          <cell r="L1070" t="str">
            <v>valvulas bridadas</v>
          </cell>
          <cell r="M1070" t="str">
            <v>VER ARCHIVO ANEXO</v>
          </cell>
          <cell r="N1070">
            <v>41608</v>
          </cell>
        </row>
        <row r="1071">
          <cell r="A1071" t="str">
            <v>R75</v>
          </cell>
          <cell r="B1071" t="str">
            <v>VÁLVULA DE COMPUERTA ELÁSTICA VÁSTAGO NO ASCENDENTE HF DE 3" PARA ACUEDUCTO E.L</v>
          </cell>
          <cell r="C1071" t="str">
            <v>Insumo</v>
          </cell>
          <cell r="D1071" t="str">
            <v>und</v>
          </cell>
          <cell r="E1071">
            <v>667417</v>
          </cell>
          <cell r="F1071">
            <v>560854.76809850649</v>
          </cell>
          <cell r="G1071">
            <v>0.19</v>
          </cell>
          <cell r="I1071" t="str">
            <v>X</v>
          </cell>
          <cell r="L1071" t="str">
            <v>valvulas bridadas</v>
          </cell>
          <cell r="M1071" t="str">
            <v>VER ARCHIVO ANEXO</v>
          </cell>
          <cell r="N1071">
            <v>41608</v>
          </cell>
        </row>
        <row r="1072">
          <cell r="A1072" t="str">
            <v>R76</v>
          </cell>
          <cell r="B1072" t="str">
            <v>VÁLVULA DE COMPUERTA ELÁSTICA VÁSTAGO NO ASCENDENTE HF DE 8" PARA ACUEDUCTO BRIDADA</v>
          </cell>
          <cell r="C1072" t="str">
            <v>Insumo</v>
          </cell>
          <cell r="D1072" t="str">
            <v>und</v>
          </cell>
          <cell r="E1072">
            <v>2565848</v>
          </cell>
          <cell r="F1072">
            <v>2156174.9973564809</v>
          </cell>
          <cell r="G1072">
            <v>0.19</v>
          </cell>
          <cell r="I1072" t="str">
            <v>X</v>
          </cell>
          <cell r="L1072" t="str">
            <v>valvulas bridadas</v>
          </cell>
          <cell r="M1072" t="str">
            <v>VER ARCHIVO ANEXO</v>
          </cell>
          <cell r="N1072">
            <v>41608</v>
          </cell>
        </row>
        <row r="1073">
          <cell r="A1073" t="str">
            <v>R77</v>
          </cell>
          <cell r="B1073" t="str">
            <v>VÁLVULA DE COMPUERTA ELÁSTICA VÁSTAGO NO ASCENDENTE HF DE 6" PARA ACUEDUCTO BRIDADA</v>
          </cell>
          <cell r="C1073" t="str">
            <v>Insumo</v>
          </cell>
          <cell r="D1073" t="str">
            <v>und</v>
          </cell>
          <cell r="E1073">
            <v>1827981</v>
          </cell>
          <cell r="F1073">
            <v>1536118.892625354</v>
          </cell>
          <cell r="G1073">
            <v>0.19</v>
          </cell>
          <cell r="I1073" t="str">
            <v>X</v>
          </cell>
          <cell r="L1073" t="str">
            <v>valvulas bridadas</v>
          </cell>
          <cell r="M1073" t="str">
            <v>VER ARCHIVO ANEXO</v>
          </cell>
          <cell r="N1073">
            <v>41608</v>
          </cell>
        </row>
        <row r="1074">
          <cell r="A1074" t="str">
            <v>R78</v>
          </cell>
          <cell r="B1074" t="str">
            <v>VÁLVULA DE COMPUERTA ELÁSTICA VÁSTAGO NO ASCENDENTE HF DE 4" PARA ACUEDUCTO BRIDADA</v>
          </cell>
          <cell r="C1074" t="str">
            <v>Insumo</v>
          </cell>
          <cell r="D1074" t="str">
            <v>und</v>
          </cell>
          <cell r="E1074">
            <v>977025</v>
          </cell>
          <cell r="F1074">
            <v>821029.06329975813</v>
          </cell>
          <cell r="G1074">
            <v>0.19</v>
          </cell>
          <cell r="I1074" t="str">
            <v>X</v>
          </cell>
          <cell r="L1074" t="str">
            <v>valvulas bridadas</v>
          </cell>
          <cell r="M1074" t="str">
            <v>VER ARCHIVO ANEXO</v>
          </cell>
          <cell r="N1074">
            <v>41608</v>
          </cell>
        </row>
        <row r="1075">
          <cell r="A1075" t="str">
            <v>R79</v>
          </cell>
          <cell r="B1075" t="str">
            <v>VÁLVULA DE COMPUERTA ELÁSTICA VÁSTAGO NO ASCENDENTE HF DE 3" PARA ACUEDUCTO BRIDADA</v>
          </cell>
          <cell r="C1075" t="str">
            <v>Insumo</v>
          </cell>
          <cell r="D1075" t="str">
            <v>und</v>
          </cell>
          <cell r="E1075">
            <v>783288</v>
          </cell>
          <cell r="F1075">
            <v>658225.3875600528</v>
          </cell>
          <cell r="G1075">
            <v>0.19</v>
          </cell>
          <cell r="I1075" t="str">
            <v>X</v>
          </cell>
          <cell r="L1075" t="str">
            <v>valvulas bridadas</v>
          </cell>
          <cell r="M1075" t="str">
            <v>VER ARCHIVO ANEXO</v>
          </cell>
          <cell r="N1075">
            <v>41608</v>
          </cell>
        </row>
        <row r="1076">
          <cell r="A1076" t="str">
            <v>R80</v>
          </cell>
          <cell r="B1076" t="str">
            <v>VÁLVULA DE COMPUERTA ELÁSTICA VÁSTAGO NO ASCENDENTE HF DE 2" PARA ACUEDUCTO BRIDADA</v>
          </cell>
          <cell r="C1076" t="str">
            <v>Insumo</v>
          </cell>
          <cell r="D1076" t="str">
            <v>und</v>
          </cell>
          <cell r="E1076">
            <v>520029</v>
          </cell>
          <cell r="F1076">
            <v>436999.34014341969</v>
          </cell>
          <cell r="G1076">
            <v>0.19</v>
          </cell>
          <cell r="I1076" t="str">
            <v>X</v>
          </cell>
          <cell r="L1076" t="str">
            <v>valvulas bridadas</v>
          </cell>
          <cell r="M1076" t="str">
            <v>VER ARCHIVO ANEXO</v>
          </cell>
          <cell r="N1076">
            <v>41608</v>
          </cell>
        </row>
        <row r="1077">
          <cell r="A1077" t="str">
            <v>R81</v>
          </cell>
          <cell r="B1077" t="str">
            <v>HIDRANTE BRIDADO HF TIPO TRÁFICO DE 4"</v>
          </cell>
          <cell r="C1077" t="str">
            <v>Insumo</v>
          </cell>
          <cell r="D1077" t="str">
            <v>und</v>
          </cell>
          <cell r="E1077">
            <v>4118520</v>
          </cell>
          <cell r="F1077">
            <v>3460941.298141202</v>
          </cell>
          <cell r="G1077">
            <v>0.19</v>
          </cell>
          <cell r="I1077" t="str">
            <v>X</v>
          </cell>
          <cell r="L1077" t="str">
            <v>hidrantes</v>
          </cell>
          <cell r="M1077" t="str">
            <v>VER ARCHIVO ANEXO</v>
          </cell>
          <cell r="N1077">
            <v>41608</v>
          </cell>
        </row>
        <row r="1078">
          <cell r="A1078" t="str">
            <v>R82</v>
          </cell>
          <cell r="B1078" t="str">
            <v xml:space="preserve">HIDRANTE BRIDADO HF TIPO MILÁN DE 3" </v>
          </cell>
          <cell r="C1078" t="str">
            <v>Insumo</v>
          </cell>
          <cell r="D1078" t="str">
            <v>und</v>
          </cell>
          <cell r="E1078">
            <v>2801298</v>
          </cell>
          <cell r="F1078">
            <v>2354032.0961023429</v>
          </cell>
          <cell r="G1078">
            <v>0.19</v>
          </cell>
          <cell r="I1078" t="str">
            <v>X</v>
          </cell>
          <cell r="L1078" t="str">
            <v>hidrantes</v>
          </cell>
          <cell r="M1078" t="str">
            <v>VER ARCHIVO ANEXO</v>
          </cell>
          <cell r="N1078">
            <v>41608</v>
          </cell>
        </row>
        <row r="1079">
          <cell r="A1079" t="str">
            <v>R83</v>
          </cell>
          <cell r="B1079" t="str">
            <v>TAPA PORTAVÁLVULA HD</v>
          </cell>
          <cell r="C1079" t="str">
            <v>Insumo</v>
          </cell>
          <cell r="D1079" t="str">
            <v>und</v>
          </cell>
          <cell r="E1079">
            <v>101450</v>
          </cell>
          <cell r="F1079">
            <v>85252.441375484326</v>
          </cell>
          <cell r="G1079">
            <v>0.19</v>
          </cell>
          <cell r="I1079" t="str">
            <v>X</v>
          </cell>
          <cell r="L1079" t="str">
            <v>Anexo especificaciones tecnicas aguas</v>
          </cell>
          <cell r="M1079" t="str">
            <v>VER ARCHIVO ANEXO</v>
          </cell>
          <cell r="N1079">
            <v>41608</v>
          </cell>
        </row>
        <row r="1080">
          <cell r="A1080" t="str">
            <v>R84</v>
          </cell>
          <cell r="B1080" t="str">
            <v>CAJA RECTANGULAR HD CON LOGOTIPO DE AGUAS DE MZALES</v>
          </cell>
          <cell r="C1080" t="str">
            <v>Insumo</v>
          </cell>
          <cell r="D1080" t="str">
            <v>und</v>
          </cell>
          <cell r="E1080">
            <v>160650</v>
          </cell>
          <cell r="F1080">
            <v>135000</v>
          </cell>
          <cell r="G1080">
            <v>0.19</v>
          </cell>
          <cell r="I1080" t="str">
            <v>X</v>
          </cell>
          <cell r="L1080" t="str">
            <v>Anexo especificaciones tecnicas aguas</v>
          </cell>
          <cell r="M1080" t="str">
            <v>VER ARCHIVO ANEXO</v>
          </cell>
          <cell r="N1080">
            <v>41608</v>
          </cell>
        </row>
        <row r="1081">
          <cell r="A1081" t="str">
            <v>R85</v>
          </cell>
          <cell r="B1081" t="str">
            <v>TAPON ROSCADO DE= 4" (100 MM) PVC PRESION</v>
          </cell>
          <cell r="C1081" t="str">
            <v>Insumo</v>
          </cell>
          <cell r="D1081" t="str">
            <v>und</v>
          </cell>
          <cell r="E1081">
            <v>61406</v>
          </cell>
          <cell r="F1081">
            <v>51602.100731532351</v>
          </cell>
          <cell r="G1081">
            <v>0.19</v>
          </cell>
          <cell r="I1081" t="str">
            <v>X</v>
          </cell>
          <cell r="L1081" t="str">
            <v>tubosistema pavco</v>
          </cell>
          <cell r="M1081" t="str">
            <v>VER ARCHIVO ANEXO</v>
          </cell>
          <cell r="N1081">
            <v>41608</v>
          </cell>
        </row>
        <row r="1082">
          <cell r="A1082" t="str">
            <v>R86</v>
          </cell>
          <cell r="B1082" t="str">
            <v>REDUCCION 6"X4"</v>
          </cell>
          <cell r="C1082" t="str">
            <v>Insumo</v>
          </cell>
          <cell r="D1082" t="str">
            <v>und</v>
          </cell>
          <cell r="E1082">
            <v>49195</v>
          </cell>
          <cell r="F1082">
            <v>41340.535715211539</v>
          </cell>
          <cell r="G1082">
            <v>0.19</v>
          </cell>
          <cell r="I1082" t="str">
            <v>X</v>
          </cell>
          <cell r="L1082" t="str">
            <v>tubosistema pavco</v>
          </cell>
          <cell r="M1082" t="str">
            <v>VER ARCHIVO ANEXO</v>
          </cell>
          <cell r="N1082">
            <v>41608</v>
          </cell>
        </row>
        <row r="1083">
          <cell r="A1083" t="str">
            <v>R87</v>
          </cell>
          <cell r="B1083" t="str">
            <v>TUBERIA MUEBLE RECTANGULARX 6M. ACERO LAMINADO EN FRIO; 76MMX38MM, ESPESOR 0.9MM, CALIBRE 20, CON TAPAS LATERALES</v>
          </cell>
          <cell r="C1083" t="str">
            <v>Insumo</v>
          </cell>
          <cell r="D1083" t="str">
            <v>m</v>
          </cell>
          <cell r="E1083">
            <v>49366</v>
          </cell>
          <cell r="F1083">
            <v>41484.211473705895</v>
          </cell>
          <cell r="G1083">
            <v>0.19</v>
          </cell>
          <cell r="I1083" t="str">
            <v>X</v>
          </cell>
          <cell r="L1083" t="str">
            <v>tubosistema pavco</v>
          </cell>
          <cell r="M1083" t="str">
            <v>VER ARCHIVO ANEXO</v>
          </cell>
          <cell r="N1083">
            <v>41608</v>
          </cell>
        </row>
        <row r="1084">
          <cell r="A1084" t="str">
            <v>R88</v>
          </cell>
          <cell r="B1084" t="str">
            <v>TUBERIA GALVANIZADA 2" X 6M</v>
          </cell>
          <cell r="C1084" t="str">
            <v>Insumo</v>
          </cell>
          <cell r="D1084" t="str">
            <v>m</v>
          </cell>
          <cell r="E1084">
            <v>48031</v>
          </cell>
          <cell r="F1084">
            <v>40362.501937508889</v>
          </cell>
          <cell r="G1084">
            <v>0.19</v>
          </cell>
          <cell r="H1084" t="str">
            <v>X</v>
          </cell>
          <cell r="I1084" t="str">
            <v>X</v>
          </cell>
          <cell r="J1084" t="str">
            <v>X</v>
          </cell>
          <cell r="K1084" t="str">
            <v>X</v>
          </cell>
          <cell r="L1084" t="str">
            <v>tubosistema pavco</v>
          </cell>
          <cell r="M1084" t="str">
            <v>VER ARCHIVO ANEXO</v>
          </cell>
        </row>
        <row r="1085">
          <cell r="A1085" t="str">
            <v>T</v>
          </cell>
          <cell r="B1085" t="str">
            <v>MAMPOSTERIA</v>
          </cell>
          <cell r="E1085">
            <v>0</v>
          </cell>
          <cell r="F1085">
            <v>0</v>
          </cell>
          <cell r="N1085">
            <v>41608</v>
          </cell>
        </row>
        <row r="1086">
          <cell r="A1086" t="str">
            <v>T13</v>
          </cell>
          <cell r="B1086" t="str">
            <v>BLOQUE CONCRETO COMUN</v>
          </cell>
          <cell r="C1086" t="str">
            <v>Insumo</v>
          </cell>
          <cell r="D1086" t="str">
            <v>und</v>
          </cell>
          <cell r="E1086">
            <v>5150</v>
          </cell>
          <cell r="F1086">
            <v>4327.5830871798344</v>
          </cell>
          <cell r="G1086">
            <v>0.19</v>
          </cell>
          <cell r="H1086" t="str">
            <v>X</v>
          </cell>
          <cell r="K1086" t="str">
            <v>X</v>
          </cell>
          <cell r="L1086" t="str">
            <v>bloque de concreto y catalogo indural</v>
          </cell>
          <cell r="M1086" t="str">
            <v>VER ARCHIVO ANEXO</v>
          </cell>
          <cell r="N1086">
            <v>41608</v>
          </cell>
        </row>
        <row r="1087">
          <cell r="A1087" t="str">
            <v>T14</v>
          </cell>
          <cell r="B1087" t="str">
            <v xml:space="preserve">BLOQUE CONCRETO DECORATIVO CATALÁN LISO GRIS VERDE OLIVA 15*10*30 </v>
          </cell>
          <cell r="C1087" t="str">
            <v>Insumo</v>
          </cell>
          <cell r="D1087" t="str">
            <v>und</v>
          </cell>
          <cell r="E1087">
            <v>5335</v>
          </cell>
          <cell r="F1087">
            <v>4483.3760783183079</v>
          </cell>
          <cell r="G1087">
            <v>0.19</v>
          </cell>
          <cell r="H1087" t="str">
            <v>X</v>
          </cell>
          <cell r="K1087" t="str">
            <v>X</v>
          </cell>
          <cell r="L1087" t="str">
            <v>catalogo indural</v>
          </cell>
          <cell r="M1087" t="str">
            <v>VER ARCHIVO ANEXO</v>
          </cell>
          <cell r="N1087">
            <v>41608</v>
          </cell>
        </row>
        <row r="1088">
          <cell r="A1088" t="str">
            <v>T15</v>
          </cell>
          <cell r="B1088" t="str">
            <v>BLOQUE ESTRUCTURAL CONCRETO LISO 12*20*40  CM. TIPO ADOQUINAR O SIMILAR.</v>
          </cell>
          <cell r="C1088" t="str">
            <v>Insumo</v>
          </cell>
          <cell r="D1088" t="str">
            <v>und</v>
          </cell>
          <cell r="E1088">
            <v>3930</v>
          </cell>
          <cell r="F1088">
            <v>3302.8114121356493</v>
          </cell>
          <cell r="G1088">
            <v>0.19</v>
          </cell>
          <cell r="H1088" t="str">
            <v>X</v>
          </cell>
          <cell r="K1088" t="str">
            <v>X</v>
          </cell>
          <cell r="L1088" t="str">
            <v>bloque de concreto y catalogo indural</v>
          </cell>
          <cell r="M1088" t="str">
            <v>VER ARCHIVO ANEXO</v>
          </cell>
          <cell r="N1088">
            <v>41608</v>
          </cell>
        </row>
        <row r="1089">
          <cell r="A1089" t="str">
            <v>T02</v>
          </cell>
          <cell r="B1089" t="str">
            <v>LADRILLO TOLETE COMUN</v>
          </cell>
          <cell r="C1089" t="str">
            <v>Insumo</v>
          </cell>
          <cell r="D1089" t="str">
            <v>und</v>
          </cell>
          <cell r="E1089">
            <v>443</v>
          </cell>
          <cell r="F1089">
            <v>372.17214549746581</v>
          </cell>
          <cell r="G1089">
            <v>0.19</v>
          </cell>
          <cell r="H1089" t="str">
            <v>X</v>
          </cell>
          <cell r="K1089" t="str">
            <v>X</v>
          </cell>
          <cell r="L1089" t="str">
            <v>ladrillo tolete</v>
          </cell>
          <cell r="M1089" t="str">
            <v>VER ARCHIVO ANEXO</v>
          </cell>
          <cell r="N1089">
            <v>41608</v>
          </cell>
        </row>
        <row r="1090">
          <cell r="A1090" t="str">
            <v>T03</v>
          </cell>
          <cell r="B1090" t="str">
            <v>BLOQUE DIVISORIO Nº 5 ( 33 X 23 X 11.5 CM) ARCILLA TIPO SANTAFÉ O SIMILAR.</v>
          </cell>
          <cell r="C1090" t="str">
            <v>Insumo</v>
          </cell>
          <cell r="D1090" t="str">
            <v>und</v>
          </cell>
          <cell r="E1090">
            <v>2214</v>
          </cell>
          <cell r="F1090">
            <v>1860.8607274873289</v>
          </cell>
          <cell r="G1090">
            <v>0.19</v>
          </cell>
          <cell r="H1090" t="str">
            <v>X</v>
          </cell>
          <cell r="K1090" t="str">
            <v>X</v>
          </cell>
          <cell r="L1090" t="str">
            <v>divisiorio bloque No 5 santafe</v>
          </cell>
          <cell r="M1090" t="str">
            <v>VER ARCHIVO ANEXO</v>
          </cell>
          <cell r="N1090">
            <v>41608</v>
          </cell>
        </row>
        <row r="1091">
          <cell r="A1091" t="str">
            <v>T12</v>
          </cell>
          <cell r="B1091" t="str">
            <v>BLOQUE ESTRUCTURAL CONCRETO LISO 15*20*40 CM. TIPO ADOQUINAR O SIMILAR.</v>
          </cell>
          <cell r="C1091" t="str">
            <v>Insumo</v>
          </cell>
          <cell r="D1091" t="str">
            <v>und</v>
          </cell>
          <cell r="E1091">
            <v>2680</v>
          </cell>
          <cell r="F1091">
            <v>2252.0742385683866</v>
          </cell>
          <cell r="G1091">
            <v>0.19</v>
          </cell>
          <cell r="H1091" t="str">
            <v>X</v>
          </cell>
          <cell r="K1091" t="str">
            <v>X</v>
          </cell>
          <cell r="L1091" t="str">
            <v>bloque de concreto y catalogo indural</v>
          </cell>
          <cell r="M1091" t="str">
            <v>VER ARCHIVO ANEXO</v>
          </cell>
          <cell r="N1091">
            <v>41608</v>
          </cell>
        </row>
        <row r="1092">
          <cell r="A1092" t="str">
            <v>T01</v>
          </cell>
          <cell r="B1092" t="str">
            <v>LADRILLO 1/4 X 26  TONO OCRE ( 26 X 6 CM) TIPO MOORE O SIMILAR</v>
          </cell>
          <cell r="C1092" t="str">
            <v>Insumo</v>
          </cell>
          <cell r="D1092" t="str">
            <v>und</v>
          </cell>
          <cell r="E1092">
            <v>803</v>
          </cell>
          <cell r="F1092">
            <v>675.1029616000543</v>
          </cell>
          <cell r="G1092">
            <v>0.19</v>
          </cell>
          <cell r="H1092" t="str">
            <v>X</v>
          </cell>
          <cell r="K1092" t="str">
            <v>X</v>
          </cell>
          <cell r="L1092" t="str">
            <v>bloque de concreto y catalogo indural</v>
          </cell>
          <cell r="M1092" t="str">
            <v>VER ARCHIVO ANEXO</v>
          </cell>
          <cell r="N1092">
            <v>41608</v>
          </cell>
        </row>
        <row r="1093">
          <cell r="A1093" t="str">
            <v>T05</v>
          </cell>
          <cell r="B1093" t="str">
            <v>LADRILLO TOLETE RECOCIDO (24,5 X 12 X 6 CM)</v>
          </cell>
          <cell r="C1093" t="str">
            <v>Insumo</v>
          </cell>
          <cell r="D1093" t="str">
            <v>und</v>
          </cell>
          <cell r="E1093">
            <v>729</v>
          </cell>
          <cell r="F1093">
            <v>612.78576514466465</v>
          </cell>
          <cell r="G1093">
            <v>0.19</v>
          </cell>
          <cell r="H1093" t="str">
            <v>X</v>
          </cell>
          <cell r="K1093" t="str">
            <v>X</v>
          </cell>
          <cell r="L1093" t="str">
            <v>ladrillo tolete</v>
          </cell>
          <cell r="M1093" t="str">
            <v>VER ARCHIVO ANEXO</v>
          </cell>
          <cell r="N1093">
            <v>41608</v>
          </cell>
        </row>
        <row r="1094">
          <cell r="A1094" t="str">
            <v>T09</v>
          </cell>
          <cell r="B1094" t="str">
            <v>LADRILLO ESTRUCTURAL PORTANTE PRENSADO 30 X 6 CM. (29 X 12 X 9 CM) ARCILLA TIPO SANTAFÉ O SIMILAR.</v>
          </cell>
          <cell r="C1094" t="str">
            <v>Insumo</v>
          </cell>
          <cell r="D1094" t="str">
            <v>und</v>
          </cell>
          <cell r="E1094">
            <v>2008</v>
          </cell>
          <cell r="F1094">
            <v>1687.7574040001355</v>
          </cell>
          <cell r="G1094">
            <v>0.19</v>
          </cell>
          <cell r="H1094" t="str">
            <v>X</v>
          </cell>
          <cell r="K1094" t="str">
            <v>X</v>
          </cell>
          <cell r="L1094" t="str">
            <v>ladrillo estructural portante santafe</v>
          </cell>
          <cell r="M1094" t="str">
            <v>VER ARCHIVO ANEXO</v>
          </cell>
          <cell r="N1094">
            <v>41608</v>
          </cell>
        </row>
        <row r="1095">
          <cell r="A1095" t="str">
            <v>T10</v>
          </cell>
          <cell r="B1095" t="str">
            <v>LADRILLO ESTRUCTURAL PORTANTE PRENSADO 30 X 9 CM. (29 X 14.5 X 9 CM) ARCILLA TIPO SANTAFÉ O SIMILAR.</v>
          </cell>
          <cell r="C1095" t="str">
            <v>Insumo</v>
          </cell>
          <cell r="D1095" t="str">
            <v>und</v>
          </cell>
          <cell r="E1095">
            <v>2361</v>
          </cell>
          <cell r="F1095">
            <v>1983.7640871632364</v>
          </cell>
          <cell r="G1095">
            <v>0.19</v>
          </cell>
          <cell r="H1095" t="str">
            <v>X</v>
          </cell>
          <cell r="K1095" t="str">
            <v>X</v>
          </cell>
          <cell r="L1095" t="str">
            <v>ladrillo estructural portante santafe</v>
          </cell>
          <cell r="M1095" t="str">
            <v>VER ARCHIVO ANEXO</v>
          </cell>
          <cell r="N1095">
            <v>41608</v>
          </cell>
        </row>
        <row r="1096">
          <cell r="A1096" t="str">
            <v>T11</v>
          </cell>
          <cell r="B1096" t="str">
            <v>LADRILLO FACHADA PRENSADO LIVIANO (24.5 X 12 X 6 CM) ARCILLA TIPO SANTAFÉ O SIMILAR.</v>
          </cell>
          <cell r="C1096" t="str">
            <v>Insumo</v>
          </cell>
          <cell r="D1096" t="str">
            <v>und</v>
          </cell>
          <cell r="E1096">
            <v>1246</v>
          </cell>
          <cell r="F1096">
            <v>1047.27510709752</v>
          </cell>
          <cell r="G1096">
            <v>0.19</v>
          </cell>
          <cell r="H1096" t="str">
            <v>X</v>
          </cell>
          <cell r="K1096" t="str">
            <v>X</v>
          </cell>
          <cell r="L1096" t="str">
            <v>ladrillo estructural portante santafe</v>
          </cell>
          <cell r="M1096" t="str">
            <v>VER ARCHIVO ANEXO</v>
          </cell>
          <cell r="N1096">
            <v>41608</v>
          </cell>
        </row>
        <row r="1097">
          <cell r="A1097" t="str">
            <v>T06</v>
          </cell>
          <cell r="B1097" t="str">
            <v>LADRILLO FACHADA PRENSADO MACIZO (24.5 X 12 X 5.5 CM) ARCILLA TIPO SANTAFÉ O SIMILAR.</v>
          </cell>
          <cell r="C1097" t="str">
            <v>Insumo</v>
          </cell>
          <cell r="D1097" t="str">
            <v>und</v>
          </cell>
          <cell r="E1097">
            <v>1316</v>
          </cell>
          <cell r="F1097">
            <v>1106.1302370831656</v>
          </cell>
          <cell r="G1097">
            <v>0.19</v>
          </cell>
          <cell r="H1097" t="str">
            <v>X</v>
          </cell>
          <cell r="K1097" t="str">
            <v>X</v>
          </cell>
          <cell r="L1097" t="str">
            <v>ladrillo fachada presado liviano</v>
          </cell>
          <cell r="M1097" t="str">
            <v>VER ARCHIVO ANEXO</v>
          </cell>
          <cell r="N1097">
            <v>41608</v>
          </cell>
        </row>
        <row r="1098">
          <cell r="A1098" t="str">
            <v>T07</v>
          </cell>
          <cell r="B1098" t="str">
            <v>PIEZA ESPECIAL EN "L"  25 X 12.5 X 6 CM. TONO OCRE TIPO MOORE O SIMILAR.</v>
          </cell>
          <cell r="C1098" t="str">
            <v>Insumo</v>
          </cell>
          <cell r="D1098" t="str">
            <v>und</v>
          </cell>
          <cell r="E1098">
            <v>2369</v>
          </cell>
          <cell r="F1098">
            <v>1990.6882201027245</v>
          </cell>
          <cell r="G1098">
            <v>0.19</v>
          </cell>
          <cell r="H1098" t="str">
            <v>X</v>
          </cell>
          <cell r="K1098" t="str">
            <v>X</v>
          </cell>
          <cell r="L1098" t="str">
            <v>ladrillo fachada presado liviano</v>
          </cell>
          <cell r="M1098" t="str">
            <v>VER ARCHIVO ANEXO</v>
          </cell>
          <cell r="N1098">
            <v>41608</v>
          </cell>
        </row>
        <row r="1099">
          <cell r="A1099" t="str">
            <v>T04</v>
          </cell>
          <cell r="B1099" t="str">
            <v>ADOQUIN DE ARCILLA COLOR ( 8*10*20) PUESTO EN OBRA</v>
          </cell>
          <cell r="C1099" t="str">
            <v>Insumo</v>
          </cell>
          <cell r="D1099" t="str">
            <v>und</v>
          </cell>
          <cell r="E1099">
            <v>1065</v>
          </cell>
          <cell r="F1099">
            <v>894.94418242878987</v>
          </cell>
          <cell r="G1099">
            <v>0.19</v>
          </cell>
          <cell r="H1099" t="str">
            <v>X</v>
          </cell>
          <cell r="K1099" t="str">
            <v>X</v>
          </cell>
          <cell r="L1099" t="str">
            <v>adoquin arcilla</v>
          </cell>
          <cell r="M1099" t="str">
            <v>VER ARCHIVO ANEXO</v>
          </cell>
          <cell r="N1099">
            <v>41608</v>
          </cell>
        </row>
        <row r="1100">
          <cell r="A1100" t="str">
            <v>T16</v>
          </cell>
          <cell r="B1100" t="str">
            <v xml:space="preserve">BLOQUE  Nº 4 ARCILLA </v>
          </cell>
          <cell r="C1100" t="str">
            <v>Insumo</v>
          </cell>
          <cell r="D1100" t="str">
            <v>und</v>
          </cell>
          <cell r="E1100">
            <v>1759</v>
          </cell>
          <cell r="F1100">
            <v>1478.3023825806315</v>
          </cell>
          <cell r="G1100">
            <v>0.19</v>
          </cell>
          <cell r="H1100" t="str">
            <v>X</v>
          </cell>
          <cell r="K1100" t="str">
            <v>X</v>
          </cell>
          <cell r="L1100" t="str">
            <v>bloque No 4 santafe</v>
          </cell>
          <cell r="M1100" t="str">
            <v>VER ARCHIVO ANEXO</v>
          </cell>
          <cell r="N1100">
            <v>41608</v>
          </cell>
        </row>
        <row r="1101">
          <cell r="A1101" t="str">
            <v>T17</v>
          </cell>
          <cell r="B1101" t="str">
            <v>BLOQUE ESTRUCTURAL CONCRETO LISO 20*20*40 CM. TIPO ADOQUINAR O SIMILAR.</v>
          </cell>
          <cell r="C1101" t="str">
            <v>Insumo</v>
          </cell>
          <cell r="D1101" t="str">
            <v>und</v>
          </cell>
          <cell r="E1101">
            <v>3296</v>
          </cell>
          <cell r="F1101">
            <v>2769.6531757950934</v>
          </cell>
          <cell r="G1101">
            <v>0.19</v>
          </cell>
          <cell r="H1101" t="str">
            <v>X</v>
          </cell>
          <cell r="K1101" t="str">
            <v>X</v>
          </cell>
          <cell r="L1101" t="str">
            <v>bloque de concreto y catalogo indural</v>
          </cell>
          <cell r="M1101" t="str">
            <v>VER ARCHIVO ANEXO</v>
          </cell>
          <cell r="N1101">
            <v>41608</v>
          </cell>
        </row>
        <row r="1102">
          <cell r="A1102" t="str">
            <v>W</v>
          </cell>
          <cell r="B1102" t="str">
            <v>MADERAS</v>
          </cell>
          <cell r="E1102">
            <v>0</v>
          </cell>
          <cell r="F1102">
            <v>0</v>
          </cell>
          <cell r="N1102">
            <v>41608</v>
          </cell>
        </row>
        <row r="1103">
          <cell r="A1103" t="str">
            <v>W13</v>
          </cell>
          <cell r="B1103" t="str">
            <v>CERCO ORDINARIO 8 CM X 8 CM X 4 M.</v>
          </cell>
          <cell r="C1103" t="str">
            <v>Insumo</v>
          </cell>
          <cell r="D1103" t="str">
            <v>m</v>
          </cell>
          <cell r="E1103">
            <v>44261</v>
          </cell>
          <cell r="F1103">
            <v>44260.788782440482</v>
          </cell>
          <cell r="G1103">
            <v>0</v>
          </cell>
          <cell r="H1103" t="str">
            <v>X</v>
          </cell>
          <cell r="I1103" t="str">
            <v>X</v>
          </cell>
          <cell r="J1103" t="str">
            <v>X</v>
          </cell>
          <cell r="K1103" t="str">
            <v>X</v>
          </cell>
          <cell r="L1103" t="str">
            <v>no aplica</v>
          </cell>
          <cell r="M1103" t="str">
            <v>no aplica</v>
          </cell>
          <cell r="N1103">
            <v>41608</v>
          </cell>
        </row>
        <row r="1104">
          <cell r="A1104" t="str">
            <v>W21</v>
          </cell>
          <cell r="B1104"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1104" t="str">
            <v>Insumo</v>
          </cell>
          <cell r="D1104" t="str">
            <v>m2</v>
          </cell>
          <cell r="E1104">
            <v>1217425</v>
          </cell>
          <cell r="F1104">
            <v>1217425.2878860219</v>
          </cell>
          <cell r="G1104">
            <v>0</v>
          </cell>
          <cell r="H1104" t="str">
            <v>X</v>
          </cell>
          <cell r="I1104" t="str">
            <v>X</v>
          </cell>
          <cell r="J1104" t="str">
            <v>X</v>
          </cell>
          <cell r="K1104" t="str">
            <v>X</v>
          </cell>
          <cell r="L1104" t="str">
            <v>no aplica</v>
          </cell>
          <cell r="M1104" t="str">
            <v>no aplica</v>
          </cell>
          <cell r="N1104">
            <v>41608</v>
          </cell>
        </row>
        <row r="1105">
          <cell r="A1105" t="str">
            <v>W22</v>
          </cell>
          <cell r="B1105"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1105" t="str">
            <v>Insumo</v>
          </cell>
          <cell r="D1105" t="str">
            <v>m2</v>
          </cell>
          <cell r="E1105">
            <v>1620318</v>
          </cell>
          <cell r="F1105">
            <v>1620318.0802027602</v>
          </cell>
          <cell r="G1105">
            <v>0</v>
          </cell>
          <cell r="H1105" t="str">
            <v>X</v>
          </cell>
          <cell r="I1105" t="str">
            <v>X</v>
          </cell>
          <cell r="J1105" t="str">
            <v>X</v>
          </cell>
          <cell r="K1105" t="str">
            <v>X</v>
          </cell>
          <cell r="L1105" t="str">
            <v>no aplica</v>
          </cell>
          <cell r="M1105" t="str">
            <v>no aplica</v>
          </cell>
          <cell r="N1105">
            <v>41608</v>
          </cell>
        </row>
        <row r="1106">
          <cell r="A1106" t="str">
            <v>W01</v>
          </cell>
          <cell r="B1106" t="str">
            <v xml:space="preserve">DURMIENTE  4*4  </v>
          </cell>
          <cell r="C1106" t="str">
            <v>Insumo</v>
          </cell>
          <cell r="D1106" t="str">
            <v>m</v>
          </cell>
          <cell r="E1106">
            <v>4977</v>
          </cell>
          <cell r="F1106">
            <v>4976.7205502568095</v>
          </cell>
          <cell r="G1106">
            <v>0</v>
          </cell>
          <cell r="H1106" t="str">
            <v>X</v>
          </cell>
          <cell r="I1106" t="str">
            <v>X</v>
          </cell>
          <cell r="J1106" t="str">
            <v>X</v>
          </cell>
          <cell r="K1106" t="str">
            <v>X</v>
          </cell>
          <cell r="L1106" t="str">
            <v>no aplica</v>
          </cell>
          <cell r="M1106" t="str">
            <v>no aplica</v>
          </cell>
          <cell r="N1106">
            <v>41608</v>
          </cell>
        </row>
        <row r="1107">
          <cell r="A1107" t="str">
            <v>W02</v>
          </cell>
          <cell r="B1107" t="str">
            <v>LISTON 2 X 4</v>
          </cell>
          <cell r="C1107" t="str">
            <v>Insumo</v>
          </cell>
          <cell r="D1107" t="str">
            <v>m</v>
          </cell>
          <cell r="E1107">
            <v>4234</v>
          </cell>
          <cell r="F1107">
            <v>4234.1072924967502</v>
          </cell>
          <cell r="G1107">
            <v>0</v>
          </cell>
          <cell r="H1107" t="str">
            <v>X</v>
          </cell>
          <cell r="I1107" t="str">
            <v>X</v>
          </cell>
          <cell r="J1107" t="str">
            <v>X</v>
          </cell>
          <cell r="K1107" t="str">
            <v>X</v>
          </cell>
          <cell r="L1107" t="str">
            <v>no aplica</v>
          </cell>
          <cell r="M1107" t="str">
            <v>no aplica</v>
          </cell>
          <cell r="N1107">
            <v>41608</v>
          </cell>
        </row>
        <row r="1108">
          <cell r="A1108" t="str">
            <v>W04</v>
          </cell>
          <cell r="B1108" t="str">
            <v>LISTON CEDRO MACHO 5 CM X 2.5 CM X 3 M.</v>
          </cell>
          <cell r="C1108" t="str">
            <v>Insumo</v>
          </cell>
          <cell r="D1108" t="str">
            <v>m</v>
          </cell>
          <cell r="E1108">
            <v>4447</v>
          </cell>
          <cell r="F1108">
            <v>4447.0243803859976</v>
          </cell>
          <cell r="G1108">
            <v>0</v>
          </cell>
          <cell r="H1108" t="str">
            <v>X</v>
          </cell>
          <cell r="I1108" t="str">
            <v>X</v>
          </cell>
          <cell r="J1108" t="str">
            <v>X</v>
          </cell>
          <cell r="K1108" t="str">
            <v>X</v>
          </cell>
          <cell r="L1108" t="str">
            <v>no aplica</v>
          </cell>
          <cell r="M1108" t="str">
            <v>no aplica</v>
          </cell>
          <cell r="N1108">
            <v>41608</v>
          </cell>
        </row>
        <row r="1109">
          <cell r="A1109" t="str">
            <v>W34</v>
          </cell>
          <cell r="B1109" t="str">
            <v>MARCO EN MADECOR SENCILLO - KIT DE MARKO MADECOR TIPO PIZANO O SIMILAR (2 LARGUEROS DE 2,40 M Y UN CABEZAL DE 1,20 M.) ANCHO MURO: 10 A 18 CM.</v>
          </cell>
          <cell r="C1109" t="str">
            <v>Insumo</v>
          </cell>
          <cell r="D1109" t="str">
            <v>und</v>
          </cell>
          <cell r="E1109">
            <v>192011</v>
          </cell>
          <cell r="F1109">
            <v>192011.39951169951</v>
          </cell>
          <cell r="G1109">
            <v>0</v>
          </cell>
          <cell r="H1109" t="str">
            <v>X</v>
          </cell>
          <cell r="I1109" t="str">
            <v>X</v>
          </cell>
          <cell r="J1109" t="str">
            <v>X</v>
          </cell>
          <cell r="K1109" t="str">
            <v>X</v>
          </cell>
          <cell r="L1109" t="str">
            <v>no aplica</v>
          </cell>
          <cell r="M1109" t="str">
            <v>no aplica</v>
          </cell>
          <cell r="N1109">
            <v>41608</v>
          </cell>
        </row>
        <row r="1110">
          <cell r="A1110" t="str">
            <v>W33</v>
          </cell>
          <cell r="B1110" t="str">
            <v>MARCO EN MADECOR SENCILLO - KIT DE MARKO MADECOR TIPO PIZANO O SIMILAR (2 LARGUEROS DE 2,40 M Y UN CABEZAL DE 1,20 M.) ANCHO MURO: 8 CM.</v>
          </cell>
          <cell r="C1110" t="str">
            <v>Insumo</v>
          </cell>
          <cell r="D1110" t="str">
            <v>und</v>
          </cell>
          <cell r="E1110">
            <v>155556</v>
          </cell>
          <cell r="F1110">
            <v>155555.83958529658</v>
          </cell>
          <cell r="G1110">
            <v>0</v>
          </cell>
          <cell r="H1110" t="str">
            <v>X</v>
          </cell>
          <cell r="I1110" t="str">
            <v>X</v>
          </cell>
          <cell r="J1110" t="str">
            <v>X</v>
          </cell>
          <cell r="K1110" t="str">
            <v>X</v>
          </cell>
          <cell r="L1110" t="str">
            <v>no aplica</v>
          </cell>
          <cell r="M1110" t="str">
            <v>no aplica</v>
          </cell>
          <cell r="N1110">
            <v>41608</v>
          </cell>
        </row>
        <row r="1111">
          <cell r="A1111" t="str">
            <v>W32</v>
          </cell>
          <cell r="B1111" t="str">
            <v>MARCO EN MADERA CHINGALE SENCILLO - KIT DE MARKO MADERA TIPO PIZANO O SIMILAR. (2 LARGUEROS DE 2,40 M Y UN CABEZAL DE 1,20 M.) ANCHO MURO: 8 CM.</v>
          </cell>
          <cell r="C1111" t="str">
            <v>Insumo</v>
          </cell>
          <cell r="D1111" t="str">
            <v>und</v>
          </cell>
          <cell r="E1111">
            <v>93472</v>
          </cell>
          <cell r="F1111">
            <v>93472.332616614687</v>
          </cell>
          <cell r="G1111">
            <v>0</v>
          </cell>
          <cell r="H1111" t="str">
            <v>X</v>
          </cell>
          <cell r="I1111" t="str">
            <v>X</v>
          </cell>
          <cell r="J1111" t="str">
            <v>X</v>
          </cell>
          <cell r="K1111" t="str">
            <v>X</v>
          </cell>
          <cell r="L1111" t="str">
            <v>no aplica</v>
          </cell>
          <cell r="M1111" t="str">
            <v>no aplica</v>
          </cell>
          <cell r="N1111">
            <v>41608</v>
          </cell>
        </row>
        <row r="1112">
          <cell r="A1112" t="str">
            <v>W31</v>
          </cell>
          <cell r="B1112" t="str">
            <v>MARCO EN TABLEX ENCHAPADO OKUME (25 MM.) SENCILLO - KIT DE MARKO CLASSICO TIPO PIZANO O SIMILAR. (2 LARGUEROS DE 2,40 M Y UN CABEZAL DE 1,20 M.) ANCHO MURO: 10 A 18 CM.</v>
          </cell>
          <cell r="C1112" t="str">
            <v>Insumo</v>
          </cell>
          <cell r="D1112" t="str">
            <v>und</v>
          </cell>
          <cell r="E1112">
            <v>245551</v>
          </cell>
          <cell r="F1112">
            <v>245550.52643305357</v>
          </cell>
          <cell r="G1112">
            <v>0</v>
          </cell>
          <cell r="H1112" t="str">
            <v>X</v>
          </cell>
          <cell r="I1112" t="str">
            <v>X</v>
          </cell>
          <cell r="J1112" t="str">
            <v>X</v>
          </cell>
          <cell r="K1112" t="str">
            <v>X</v>
          </cell>
          <cell r="L1112" t="str">
            <v>no aplica</v>
          </cell>
          <cell r="M1112" t="str">
            <v>no aplica</v>
          </cell>
          <cell r="N1112">
            <v>41608</v>
          </cell>
        </row>
        <row r="1113">
          <cell r="A1113" t="str">
            <v>W36</v>
          </cell>
          <cell r="B1113"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1113" t="str">
            <v>Insumo</v>
          </cell>
          <cell r="D1113" t="str">
            <v>m2</v>
          </cell>
          <cell r="E1113">
            <v>531725</v>
          </cell>
          <cell r="F1113">
            <v>531724.94082208176</v>
          </cell>
          <cell r="G1113">
            <v>0</v>
          </cell>
          <cell r="H1113" t="str">
            <v>X</v>
          </cell>
          <cell r="I1113" t="str">
            <v>X</v>
          </cell>
          <cell r="J1113" t="str">
            <v>X</v>
          </cell>
          <cell r="K1113" t="str">
            <v>X</v>
          </cell>
          <cell r="L1113" t="str">
            <v>no aplica</v>
          </cell>
          <cell r="M1113" t="str">
            <v>no aplica</v>
          </cell>
          <cell r="N1113">
            <v>41608</v>
          </cell>
        </row>
        <row r="1114">
          <cell r="A1114" t="str">
            <v>W35</v>
          </cell>
          <cell r="B1114"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1114" t="str">
            <v>Insumo</v>
          </cell>
          <cell r="D1114" t="str">
            <v>m2</v>
          </cell>
          <cell r="E1114">
            <v>415105</v>
          </cell>
          <cell r="F1114">
            <v>415105.23178875953</v>
          </cell>
          <cell r="G1114">
            <v>0</v>
          </cell>
          <cell r="H1114" t="str">
            <v>X</v>
          </cell>
          <cell r="I1114" t="str">
            <v>X</v>
          </cell>
          <cell r="J1114" t="str">
            <v>X</v>
          </cell>
          <cell r="K1114" t="str">
            <v>X</v>
          </cell>
          <cell r="L1114" t="str">
            <v>no aplica</v>
          </cell>
          <cell r="M1114" t="str">
            <v>no aplica</v>
          </cell>
          <cell r="N1114">
            <v>41608</v>
          </cell>
        </row>
        <row r="1115">
          <cell r="A1115" t="str">
            <v>W20</v>
          </cell>
          <cell r="B1115" t="str">
            <v>PERSIANA  EN MADERA ZAPÁN DE 2CM X 15 CM CADA 7,5 CM  ( INCLUYE PINTURA DE ACABADO, INMUNIZADO, PERFILERIA DE ANCLAJE TIPO MUEBLE DE 2"X1/8", SOPORTE VERTICAL, CADA  METRO, Y ANCLAJES PERSIANA.)</v>
          </cell>
          <cell r="C1115" t="str">
            <v>Insumo</v>
          </cell>
          <cell r="D1115" t="str">
            <v>m2</v>
          </cell>
          <cell r="E1115">
            <v>210864</v>
          </cell>
          <cell r="F1115">
            <v>210864.08247268977</v>
          </cell>
          <cell r="G1115">
            <v>0</v>
          </cell>
          <cell r="H1115" t="str">
            <v>X</v>
          </cell>
          <cell r="I1115" t="str">
            <v>X</v>
          </cell>
          <cell r="J1115" t="str">
            <v>X</v>
          </cell>
          <cell r="K1115" t="str">
            <v>X</v>
          </cell>
          <cell r="L1115" t="str">
            <v>no aplica</v>
          </cell>
          <cell r="M1115" t="str">
            <v>no aplica</v>
          </cell>
          <cell r="N1115">
            <v>41608</v>
          </cell>
        </row>
        <row r="1116">
          <cell r="A1116" t="str">
            <v>W05</v>
          </cell>
          <cell r="B1116" t="str">
            <v>TELERA 20 CM X 4 CM X 3 M.</v>
          </cell>
          <cell r="C1116" t="str">
            <v>Insumo</v>
          </cell>
          <cell r="D1116" t="str">
            <v>m</v>
          </cell>
          <cell r="E1116">
            <v>11304</v>
          </cell>
          <cell r="F1116">
            <v>11303.647023713727</v>
          </cell>
          <cell r="G1116">
            <v>0</v>
          </cell>
          <cell r="H1116" t="str">
            <v>X</v>
          </cell>
          <cell r="I1116" t="str">
            <v>X</v>
          </cell>
          <cell r="J1116" t="str">
            <v>X</v>
          </cell>
          <cell r="K1116" t="str">
            <v>X</v>
          </cell>
          <cell r="L1116" t="str">
            <v>no aplica</v>
          </cell>
          <cell r="M1116" t="str">
            <v>no aplica</v>
          </cell>
          <cell r="N1116">
            <v>41608</v>
          </cell>
        </row>
        <row r="1117">
          <cell r="A1117" t="str">
            <v>W25</v>
          </cell>
          <cell r="B1117" t="str">
            <v xml:space="preserve">PUERTA ENTAMBORADA EN LAMINA TRIPLEX OKUME - TIPO PIZANO OKUMÉ O SIMILAR. ANCHO: 0,51A 0,75 M. ALTO: 1,80 A 2,40 M. HOJA LISA CON 4 RANURAS HORIZONTALES Y CON MARQUETE CHAPACANTO OKUMÉ. </v>
          </cell>
          <cell r="C1117" t="str">
            <v>Insumo</v>
          </cell>
          <cell r="D1117" t="str">
            <v>und</v>
          </cell>
          <cell r="E1117">
            <v>290071</v>
          </cell>
          <cell r="F1117">
            <v>290070.97020072484</v>
          </cell>
          <cell r="G1117">
            <v>0</v>
          </cell>
          <cell r="H1117" t="str">
            <v>X</v>
          </cell>
          <cell r="I1117" t="str">
            <v>X</v>
          </cell>
          <cell r="J1117" t="str">
            <v>X</v>
          </cell>
          <cell r="K1117" t="str">
            <v>X</v>
          </cell>
          <cell r="L1117" t="str">
            <v>no aplica</v>
          </cell>
          <cell r="M1117" t="str">
            <v>no aplica</v>
          </cell>
          <cell r="N1117">
            <v>41608</v>
          </cell>
        </row>
        <row r="1118">
          <cell r="A1118" t="str">
            <v>W23</v>
          </cell>
          <cell r="B1118" t="str">
            <v xml:space="preserve">PUERTA ENTAMBORADA EN LAMINA TRIPLEX OKUME - TIPO PIZANO OKUMÉ O SIMILAR. ANCHO: 0,51A 0,75 M. ALTO: 1,80 A 2,40 M. HOJA LISA CON MARQUETE CHAPACANTO OKUMÉ. </v>
          </cell>
          <cell r="C1118" t="str">
            <v>Insumo</v>
          </cell>
          <cell r="D1118" t="str">
            <v>und</v>
          </cell>
          <cell r="E1118">
            <v>265906</v>
          </cell>
          <cell r="F1118">
            <v>265905.74624191259</v>
          </cell>
          <cell r="G1118">
            <v>0</v>
          </cell>
          <cell r="H1118" t="str">
            <v>X</v>
          </cell>
          <cell r="I1118" t="str">
            <v>X</v>
          </cell>
          <cell r="J1118" t="str">
            <v>X</v>
          </cell>
          <cell r="K1118" t="str">
            <v>X</v>
          </cell>
          <cell r="L1118" t="str">
            <v>no aplica</v>
          </cell>
          <cell r="M1118" t="str">
            <v>no aplica</v>
          </cell>
          <cell r="N1118">
            <v>41608</v>
          </cell>
        </row>
        <row r="1119">
          <cell r="A1119" t="str">
            <v>W26</v>
          </cell>
          <cell r="B1119" t="str">
            <v xml:space="preserve">PUERTA ENTAMBORADA EN LAMINA TRIPLEX OKUME - TIPO PIZANO OKUMÉ O SIMILAR. ANCHO: 0,76 A 1,10 M. ALTO: 1,80 A 2,40 M. HOJA LISA CON 4 RANURAS HORIZONTALES Y CON MARQUETE CHAPACANTO OKUMÉ. </v>
          </cell>
          <cell r="C1119" t="str">
            <v>Insumo</v>
          </cell>
          <cell r="D1119" t="str">
            <v>und</v>
          </cell>
          <cell r="E1119">
            <v>306256</v>
          </cell>
          <cell r="F1119">
            <v>306256.13094677741</v>
          </cell>
          <cell r="G1119">
            <v>0</v>
          </cell>
          <cell r="H1119" t="str">
            <v>X</v>
          </cell>
          <cell r="I1119" t="str">
            <v>X</v>
          </cell>
          <cell r="J1119" t="str">
            <v>X</v>
          </cell>
          <cell r="K1119" t="str">
            <v>X</v>
          </cell>
          <cell r="L1119" t="str">
            <v>no aplica</v>
          </cell>
          <cell r="M1119" t="str">
            <v>no aplica</v>
          </cell>
          <cell r="N1119">
            <v>41608</v>
          </cell>
        </row>
        <row r="1120">
          <cell r="A1120" t="str">
            <v>W24</v>
          </cell>
          <cell r="B1120" t="str">
            <v xml:space="preserve">PUERTA ENTAMBORADA EN LAMINA TRIPLEX OKUME - TIPO PIZANO OKUMÉ O SIMILAR. ANCHO: 0,76 A 1,10 M. ALTO: 1,80 A 2,40 M. HOJA LISA CON MARQUETE CHAPACANTO OKUMÉ. </v>
          </cell>
          <cell r="C1120" t="str">
            <v>Insumo</v>
          </cell>
          <cell r="D1120" t="str">
            <v>und</v>
          </cell>
          <cell r="E1120">
            <v>282089</v>
          </cell>
          <cell r="F1120">
            <v>282089.17595473031</v>
          </cell>
          <cell r="G1120">
            <v>0</v>
          </cell>
          <cell r="H1120" t="str">
            <v>X</v>
          </cell>
          <cell r="I1120" t="str">
            <v>X</v>
          </cell>
          <cell r="J1120" t="str">
            <v>X</v>
          </cell>
          <cell r="K1120" t="str">
            <v>X</v>
          </cell>
          <cell r="L1120" t="str">
            <v>no aplica</v>
          </cell>
          <cell r="M1120" t="str">
            <v>no aplica</v>
          </cell>
          <cell r="N1120">
            <v>41608</v>
          </cell>
        </row>
        <row r="1121">
          <cell r="A1121" t="str">
            <v>W29</v>
          </cell>
          <cell r="B1121"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1121" t="str">
            <v>Insumo</v>
          </cell>
          <cell r="D1121" t="str">
            <v>und</v>
          </cell>
          <cell r="E1121">
            <v>225500</v>
          </cell>
          <cell r="F1121">
            <v>225499.96847353198</v>
          </cell>
          <cell r="G1121">
            <v>0</v>
          </cell>
          <cell r="H1121" t="str">
            <v>X</v>
          </cell>
          <cell r="I1121" t="str">
            <v>X</v>
          </cell>
          <cell r="J1121" t="str">
            <v>X</v>
          </cell>
          <cell r="K1121" t="str">
            <v>X</v>
          </cell>
          <cell r="L1121" t="str">
            <v>no aplica</v>
          </cell>
          <cell r="M1121" t="str">
            <v>no aplica</v>
          </cell>
          <cell r="N1121">
            <v>41608</v>
          </cell>
        </row>
        <row r="1122">
          <cell r="A1122" t="str">
            <v>W27</v>
          </cell>
          <cell r="B1122" t="str">
            <v xml:space="preserve">PUERTA ENTAMBORADA EN MADEFONDO - TIPO PIZANO ARQUITECTÓNICA O SIMILAR. ANCHO: 0,51 A 0,75 M. ALTO: 1,80 A 2,40 M. HOJA LISA CON MARQUETE EN CANTO DECORATIVO. ACABADO: SEGÚN PINTA SELECCIONADA DE CARTA COLORES MADECOR. </v>
          </cell>
          <cell r="C1122" t="str">
            <v>Insumo</v>
          </cell>
          <cell r="D1122" t="str">
            <v>und</v>
          </cell>
          <cell r="E1122">
            <v>201333</v>
          </cell>
          <cell r="F1122">
            <v>201333.01348148487</v>
          </cell>
          <cell r="G1122">
            <v>0</v>
          </cell>
          <cell r="H1122" t="str">
            <v>X</v>
          </cell>
          <cell r="I1122" t="str">
            <v>X</v>
          </cell>
          <cell r="J1122" t="str">
            <v>X</v>
          </cell>
          <cell r="K1122" t="str">
            <v>X</v>
          </cell>
          <cell r="L1122" t="str">
            <v>no aplica</v>
          </cell>
          <cell r="M1122" t="str">
            <v>no aplica</v>
          </cell>
          <cell r="N1122">
            <v>41608</v>
          </cell>
        </row>
        <row r="1123">
          <cell r="A1123" t="str">
            <v>W30</v>
          </cell>
          <cell r="B1123"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1123" t="str">
            <v>Insumo</v>
          </cell>
          <cell r="D1123" t="str">
            <v>und</v>
          </cell>
          <cell r="E1123">
            <v>275833</v>
          </cell>
          <cell r="F1123">
            <v>275833.22184390319</v>
          </cell>
          <cell r="G1123">
            <v>0</v>
          </cell>
          <cell r="H1123" t="str">
            <v>X</v>
          </cell>
          <cell r="I1123" t="str">
            <v>X</v>
          </cell>
          <cell r="J1123" t="str">
            <v>X</v>
          </cell>
          <cell r="K1123" t="str">
            <v>X</v>
          </cell>
          <cell r="L1123" t="str">
            <v>no aplica</v>
          </cell>
          <cell r="M1123" t="str">
            <v>no aplica</v>
          </cell>
          <cell r="N1123">
            <v>41608</v>
          </cell>
        </row>
        <row r="1124">
          <cell r="A1124" t="str">
            <v>W28</v>
          </cell>
          <cell r="B1124" t="str">
            <v xml:space="preserve">PUERTA ENTAMBORADA EN MADEFONDO - TIPO PIZANO ARQUITECTÓNICA O SIMILAR. ANCHO: 0,76 A 1,10 M. ALTO: 1,80 A 2,40 M. HOJA LISA CON MARQUETE EN CANTO DECORATIVO. ACABADO: SEGÚN PINTA SELECCIONADA DE CARTA COLORES MADECOR. </v>
          </cell>
          <cell r="C1124" t="str">
            <v>Insumo</v>
          </cell>
          <cell r="D1124" t="str">
            <v>und</v>
          </cell>
          <cell r="E1124">
            <v>251666</v>
          </cell>
          <cell r="F1124">
            <v>251666.26685185614</v>
          </cell>
          <cell r="G1124">
            <v>0</v>
          </cell>
          <cell r="H1124" t="str">
            <v>X</v>
          </cell>
          <cell r="I1124" t="str">
            <v>X</v>
          </cell>
          <cell r="J1124" t="str">
            <v>X</v>
          </cell>
          <cell r="K1124" t="str">
            <v>X</v>
          </cell>
          <cell r="L1124" t="str">
            <v>no aplica</v>
          </cell>
          <cell r="M1124" t="str">
            <v>no aplica</v>
          </cell>
          <cell r="N1124">
            <v>41608</v>
          </cell>
        </row>
        <row r="1125">
          <cell r="A1125" t="str">
            <v>W12</v>
          </cell>
          <cell r="B1125" t="str">
            <v>CUARTON 8 CM * 4 CM * 3 M</v>
          </cell>
          <cell r="C1125" t="str">
            <v>Insumo</v>
          </cell>
          <cell r="D1125" t="str">
            <v>m</v>
          </cell>
          <cell r="E1125">
            <v>4077</v>
          </cell>
          <cell r="F1125">
            <v>4076.5832681234042</v>
          </cell>
          <cell r="G1125">
            <v>0</v>
          </cell>
          <cell r="H1125" t="str">
            <v>X</v>
          </cell>
          <cell r="I1125" t="str">
            <v>X</v>
          </cell>
          <cell r="J1125" t="str">
            <v>X</v>
          </cell>
          <cell r="K1125" t="str">
            <v>X</v>
          </cell>
          <cell r="L1125" t="str">
            <v>no aplica</v>
          </cell>
          <cell r="M1125" t="str">
            <v>no aplica</v>
          </cell>
          <cell r="N1125">
            <v>41608</v>
          </cell>
        </row>
        <row r="1126">
          <cell r="A1126" t="str">
            <v>W06</v>
          </cell>
          <cell r="B1126" t="str">
            <v>CUARTON ORDINARIO 8 CM *4 CM *3M</v>
          </cell>
          <cell r="C1126" t="str">
            <v>Insumo</v>
          </cell>
          <cell r="D1126" t="str">
            <v>m</v>
          </cell>
          <cell r="E1126">
            <v>3317</v>
          </cell>
          <cell r="F1126">
            <v>3316.6596780146251</v>
          </cell>
          <cell r="G1126">
            <v>0</v>
          </cell>
          <cell r="H1126" t="str">
            <v>X</v>
          </cell>
          <cell r="I1126" t="str">
            <v>X</v>
          </cell>
          <cell r="J1126" t="str">
            <v>X</v>
          </cell>
          <cell r="K1126" t="str">
            <v>X</v>
          </cell>
          <cell r="L1126" t="str">
            <v>no aplica</v>
          </cell>
          <cell r="M1126" t="str">
            <v>no aplica</v>
          </cell>
          <cell r="N1126">
            <v>41608</v>
          </cell>
        </row>
        <row r="1127">
          <cell r="A1127" t="str">
            <v>W09</v>
          </cell>
          <cell r="B1127" t="str">
            <v>TABLA BURRA 30 CM * 2.5 CM * 3 M</v>
          </cell>
          <cell r="C1127" t="str">
            <v>Insumo</v>
          </cell>
          <cell r="D1127" t="str">
            <v>und</v>
          </cell>
          <cell r="E1127">
            <v>22271</v>
          </cell>
          <cell r="F1127">
            <v>22271.473599862304</v>
          </cell>
          <cell r="G1127">
            <v>0</v>
          </cell>
          <cell r="H1127" t="str">
            <v>X</v>
          </cell>
          <cell r="I1127" t="str">
            <v>X</v>
          </cell>
          <cell r="J1127" t="str">
            <v>X</v>
          </cell>
          <cell r="K1127" t="str">
            <v>X</v>
          </cell>
          <cell r="L1127" t="str">
            <v>no aplica</v>
          </cell>
          <cell r="M1127" t="str">
            <v>no aplica</v>
          </cell>
          <cell r="N1127">
            <v>41608</v>
          </cell>
        </row>
        <row r="1128">
          <cell r="A1128" t="str">
            <v>W17</v>
          </cell>
          <cell r="B1128" t="str">
            <v>TABLA CHAPA EN CEDRO MACHO 30 CM X 2 CM X 3 M.</v>
          </cell>
          <cell r="C1128" t="str">
            <v>Insumo</v>
          </cell>
          <cell r="D1128" t="str">
            <v>m</v>
          </cell>
          <cell r="E1128">
            <v>6509</v>
          </cell>
          <cell r="F1128">
            <v>6508.6849631184705</v>
          </cell>
          <cell r="G1128">
            <v>0</v>
          </cell>
          <cell r="H1128" t="str">
            <v>X</v>
          </cell>
          <cell r="I1128" t="str">
            <v>X</v>
          </cell>
          <cell r="J1128" t="str">
            <v>X</v>
          </cell>
          <cell r="K1128" t="str">
            <v>X</v>
          </cell>
          <cell r="L1128" t="str">
            <v>no aplica</v>
          </cell>
          <cell r="M1128" t="str">
            <v>no aplica</v>
          </cell>
          <cell r="N1128">
            <v>41608</v>
          </cell>
        </row>
        <row r="1129">
          <cell r="A1129" t="str">
            <v>W16</v>
          </cell>
          <cell r="B1129" t="str">
            <v>TABLA CHAPA ORDINARIO 30 CM X 2 CM X 3 M.</v>
          </cell>
          <cell r="C1129" t="str">
            <v>Insumo</v>
          </cell>
          <cell r="D1129" t="str">
            <v>und</v>
          </cell>
          <cell r="E1129">
            <v>17890</v>
          </cell>
          <cell r="F1129">
            <v>17890.228482401435</v>
          </cell>
          <cell r="G1129">
            <v>0</v>
          </cell>
          <cell r="H1129" t="str">
            <v>X</v>
          </cell>
          <cell r="I1129" t="str">
            <v>X</v>
          </cell>
          <cell r="J1129" t="str">
            <v>X</v>
          </cell>
          <cell r="K1129" t="str">
            <v>X</v>
          </cell>
          <cell r="L1129" t="str">
            <v>no aplica</v>
          </cell>
          <cell r="M1129" t="str">
            <v>no aplica</v>
          </cell>
          <cell r="N1129">
            <v>41608</v>
          </cell>
        </row>
        <row r="1130">
          <cell r="A1130" t="str">
            <v>W18</v>
          </cell>
          <cell r="B1130" t="str">
            <v>TIRAS ALISTADO 3 X 3 X 3</v>
          </cell>
          <cell r="C1130" t="str">
            <v>Insumo</v>
          </cell>
          <cell r="D1130" t="str">
            <v>m</v>
          </cell>
          <cell r="E1130">
            <v>1023</v>
          </cell>
          <cell r="F1130">
            <v>1023.040641809313</v>
          </cell>
          <cell r="G1130">
            <v>0</v>
          </cell>
          <cell r="H1130" t="str">
            <v>X</v>
          </cell>
          <cell r="I1130" t="str">
            <v>X</v>
          </cell>
          <cell r="J1130" t="str">
            <v>X</v>
          </cell>
          <cell r="K1130" t="str">
            <v>X</v>
          </cell>
          <cell r="L1130" t="str">
            <v>no aplica</v>
          </cell>
          <cell r="M1130" t="str">
            <v>no aplica</v>
          </cell>
          <cell r="N1130">
            <v>41608</v>
          </cell>
        </row>
        <row r="1131">
          <cell r="A1131" t="str">
            <v>W19</v>
          </cell>
          <cell r="B1131" t="str">
            <v>VARA DE CLAVO</v>
          </cell>
          <cell r="C1131" t="str">
            <v>Insumo</v>
          </cell>
          <cell r="D1131" t="str">
            <v>m</v>
          </cell>
          <cell r="E1131">
            <v>2328</v>
          </cell>
          <cell r="F1131">
            <v>2328.2397009027504</v>
          </cell>
          <cell r="G1131">
            <v>0</v>
          </cell>
          <cell r="H1131" t="str">
            <v>X</v>
          </cell>
          <cell r="I1131" t="str">
            <v>X</v>
          </cell>
          <cell r="J1131" t="str">
            <v>X</v>
          </cell>
          <cell r="K1131" t="str">
            <v>X</v>
          </cell>
          <cell r="L1131" t="str">
            <v>no aplica</v>
          </cell>
          <cell r="M1131" t="str">
            <v>no aplica</v>
          </cell>
          <cell r="N1131">
            <v>41608</v>
          </cell>
        </row>
        <row r="1132">
          <cell r="A1132" t="str">
            <v>W37</v>
          </cell>
          <cell r="B1132" t="str">
            <v xml:space="preserve">TABLA BURRA EN CEDRO MACHO 0,23 X 3 MTS </v>
          </cell>
          <cell r="C1132" t="str">
            <v>Insumo</v>
          </cell>
          <cell r="D1132" t="str">
            <v>und</v>
          </cell>
          <cell r="E1132">
            <v>119580</v>
          </cell>
          <cell r="F1132">
            <v>119579.77586495322</v>
          </cell>
          <cell r="G1132">
            <v>0</v>
          </cell>
          <cell r="H1132" t="str">
            <v>X</v>
          </cell>
          <cell r="I1132" t="str">
            <v>X</v>
          </cell>
          <cell r="J1132" t="str">
            <v>X</v>
          </cell>
          <cell r="K1132" t="str">
            <v>X</v>
          </cell>
          <cell r="L1132" t="str">
            <v>no aplica</v>
          </cell>
          <cell r="M1132" t="str">
            <v>no aplica</v>
          </cell>
          <cell r="N1132">
            <v>41608</v>
          </cell>
        </row>
        <row r="1133">
          <cell r="A1133" t="str">
            <v>W38</v>
          </cell>
          <cell r="B1133" t="str">
            <v xml:space="preserve">PUERTA ENTAMBORADA EN LAMINA TRIPLEX OKUME - TIPO PIZANO OKUMÉ O SIMILAR. ANCHO: 0,51A 0,75 M. ALTO: 1,80 A 2,40 M. HOJA LISA CON 4 RANURAS HORIZONTALES Y CON MARQUETE CHAPACANTO OKUMÉ. </v>
          </cell>
          <cell r="C1133" t="str">
            <v>Insumo</v>
          </cell>
          <cell r="D1133" t="str">
            <v>und</v>
          </cell>
          <cell r="E1133">
            <v>474672</v>
          </cell>
          <cell r="F1133">
            <v>474671.81643393764</v>
          </cell>
          <cell r="G1133">
            <v>0</v>
          </cell>
          <cell r="H1133" t="str">
            <v>X</v>
          </cell>
          <cell r="I1133" t="str">
            <v>X</v>
          </cell>
          <cell r="J1133" t="str">
            <v>X</v>
          </cell>
          <cell r="K1133" t="str">
            <v>X</v>
          </cell>
          <cell r="L1133" t="str">
            <v>no aplica</v>
          </cell>
          <cell r="M1133" t="str">
            <v>no aplica</v>
          </cell>
          <cell r="N1133">
            <v>41608</v>
          </cell>
        </row>
        <row r="1134">
          <cell r="A1134" t="str">
            <v>W39</v>
          </cell>
          <cell r="B1134" t="str">
            <v>ESTERILLA DE GUADUA</v>
          </cell>
          <cell r="C1134" t="str">
            <v>Insumo</v>
          </cell>
          <cell r="D1134" t="str">
            <v>m2</v>
          </cell>
          <cell r="E1134">
            <v>4746</v>
          </cell>
          <cell r="F1134">
            <v>4746.4931300188427</v>
          </cell>
          <cell r="G1134">
            <v>0</v>
          </cell>
          <cell r="H1134" t="str">
            <v>X</v>
          </cell>
          <cell r="I1134" t="str">
            <v>X</v>
          </cell>
          <cell r="J1134" t="str">
            <v>X</v>
          </cell>
          <cell r="K1134" t="str">
            <v>X</v>
          </cell>
          <cell r="L1134" t="str">
            <v>no aplica</v>
          </cell>
          <cell r="M1134" t="str">
            <v>no aplica</v>
          </cell>
          <cell r="N1134">
            <v>41608</v>
          </cell>
        </row>
        <row r="1135">
          <cell r="A1135" t="str">
            <v>W40</v>
          </cell>
          <cell r="B1135" t="str">
            <v>TELERA 0,05X0,22X2,90 M (3 USOS)</v>
          </cell>
          <cell r="C1135" t="str">
            <v>Insumo</v>
          </cell>
          <cell r="D1135" t="str">
            <v>und</v>
          </cell>
          <cell r="E1135">
            <v>32024</v>
          </cell>
          <cell r="F1135">
            <v>32024.114845130778</v>
          </cell>
          <cell r="G1135">
            <v>0</v>
          </cell>
          <cell r="H1135" t="str">
            <v>X</v>
          </cell>
          <cell r="I1135" t="str">
            <v>X</v>
          </cell>
          <cell r="J1135" t="str">
            <v>X</v>
          </cell>
          <cell r="K1135" t="str">
            <v>X</v>
          </cell>
          <cell r="L1135" t="str">
            <v>no aplica</v>
          </cell>
          <cell r="M1135" t="str">
            <v>no aplica</v>
          </cell>
          <cell r="N1135">
            <v>41608</v>
          </cell>
        </row>
        <row r="1136">
          <cell r="A1136" t="str">
            <v>W41</v>
          </cell>
          <cell r="B1136" t="str">
            <v>GUADUA CEPA DE 5 VARAS</v>
          </cell>
          <cell r="C1136" t="str">
            <v>Insumo</v>
          </cell>
          <cell r="D1136" t="str">
            <v>und</v>
          </cell>
          <cell r="E1136">
            <v>9128</v>
          </cell>
          <cell r="F1136">
            <v>9127.7382474797068</v>
          </cell>
          <cell r="G1136">
            <v>0</v>
          </cell>
          <cell r="H1136" t="str">
            <v>X</v>
          </cell>
          <cell r="I1136" t="str">
            <v>X</v>
          </cell>
          <cell r="J1136" t="str">
            <v>X</v>
          </cell>
          <cell r="K1136" t="str">
            <v>X</v>
          </cell>
          <cell r="L1136" t="str">
            <v>no aplica</v>
          </cell>
          <cell r="M1136" t="str">
            <v>no aplica</v>
          </cell>
          <cell r="N1136">
            <v>41608</v>
          </cell>
        </row>
        <row r="1137">
          <cell r="A1137" t="str">
            <v>W42</v>
          </cell>
          <cell r="B1137" t="str">
            <v>VARILLÓN DE 0,02 X 0,05 X 2,80</v>
          </cell>
          <cell r="C1137" t="str">
            <v>Insumo</v>
          </cell>
          <cell r="D1137" t="str">
            <v>und</v>
          </cell>
          <cell r="E1137">
            <v>3029</v>
          </cell>
          <cell r="F1137">
            <v>3029.3081610258846</v>
          </cell>
          <cell r="G1137">
            <v>0</v>
          </cell>
          <cell r="H1137" t="str">
            <v>X</v>
          </cell>
          <cell r="I1137" t="str">
            <v>X</v>
          </cell>
          <cell r="J1137" t="str">
            <v>X</v>
          </cell>
          <cell r="K1137" t="str">
            <v>X</v>
          </cell>
          <cell r="L1137" t="str">
            <v>no aplica</v>
          </cell>
          <cell r="M1137" t="str">
            <v>no aplica</v>
          </cell>
          <cell r="N1137">
            <v>41608</v>
          </cell>
        </row>
        <row r="1138">
          <cell r="A1138" t="str">
            <v>W43</v>
          </cell>
          <cell r="B1138" t="str">
            <v>VARILLON DE SAJO</v>
          </cell>
          <cell r="C1138" t="str">
            <v>Insumo</v>
          </cell>
          <cell r="D1138" t="str">
            <v>und</v>
          </cell>
          <cell r="E1138">
            <v>16445</v>
          </cell>
          <cell r="F1138">
            <v>16444.815731283368</v>
          </cell>
          <cell r="G1138">
            <v>0</v>
          </cell>
          <cell r="H1138" t="str">
            <v>X</v>
          </cell>
          <cell r="I1138" t="str">
            <v>X</v>
          </cell>
          <cell r="J1138" t="str">
            <v>X</v>
          </cell>
          <cell r="K1138" t="str">
            <v>X</v>
          </cell>
          <cell r="L1138" t="str">
            <v>no aplica</v>
          </cell>
          <cell r="M1138" t="str">
            <v>no aplica</v>
          </cell>
          <cell r="N1138">
            <v>41608</v>
          </cell>
        </row>
        <row r="1139">
          <cell r="A1139" t="str">
            <v>W44</v>
          </cell>
          <cell r="B1139" t="str">
            <v>GUADUA SOBREBASA L= 1.50 MT. 3 USOS</v>
          </cell>
          <cell r="C1139" t="str">
            <v>Insumo</v>
          </cell>
          <cell r="D1139" t="str">
            <v>und</v>
          </cell>
          <cell r="E1139">
            <v>6059</v>
          </cell>
          <cell r="F1139">
            <v>6058.6163220517692</v>
          </cell>
          <cell r="G1139">
            <v>0</v>
          </cell>
          <cell r="H1139" t="str">
            <v>X</v>
          </cell>
          <cell r="I1139" t="str">
            <v>X</v>
          </cell>
          <cell r="J1139" t="str">
            <v>X</v>
          </cell>
          <cell r="K1139" t="str">
            <v>X</v>
          </cell>
          <cell r="L1139" t="str">
            <v>no aplica</v>
          </cell>
          <cell r="M1139" t="str">
            <v>no aplica</v>
          </cell>
          <cell r="N1139">
            <v>41608</v>
          </cell>
        </row>
        <row r="1140">
          <cell r="A1140" t="str">
            <v>W45</v>
          </cell>
          <cell r="B1140" t="str">
            <v>TABLA 1"X10"X3M</v>
          </cell>
          <cell r="C1140" t="str">
            <v>Insumo</v>
          </cell>
          <cell r="D1140" t="str">
            <v>und</v>
          </cell>
          <cell r="E1140">
            <v>13848</v>
          </cell>
          <cell r="F1140">
            <v>13848.26587897547</v>
          </cell>
          <cell r="G1140">
            <v>0</v>
          </cell>
          <cell r="H1140" t="str">
            <v>X</v>
          </cell>
          <cell r="I1140" t="str">
            <v>X</v>
          </cell>
          <cell r="J1140" t="str">
            <v>X</v>
          </cell>
          <cell r="K1140" t="str">
            <v>X</v>
          </cell>
          <cell r="L1140" t="str">
            <v>no aplica</v>
          </cell>
          <cell r="M1140" t="str">
            <v>no aplica</v>
          </cell>
          <cell r="N1140">
            <v>41608</v>
          </cell>
        </row>
        <row r="1141">
          <cell r="A1141" t="str">
            <v>W46</v>
          </cell>
          <cell r="B1141" t="str">
            <v>CUARTON 2"X4"X3M</v>
          </cell>
          <cell r="C1141" t="str">
            <v>Insumo</v>
          </cell>
          <cell r="D1141" t="str">
            <v>und</v>
          </cell>
          <cell r="E1141">
            <v>12983</v>
          </cell>
          <cell r="F1141">
            <v>12982.749261539506</v>
          </cell>
          <cell r="G1141">
            <v>0</v>
          </cell>
          <cell r="H1141" t="str">
            <v>X</v>
          </cell>
          <cell r="I1141" t="str">
            <v>X</v>
          </cell>
          <cell r="J1141" t="str">
            <v>X</v>
          </cell>
          <cell r="K1141" t="str">
            <v>X</v>
          </cell>
          <cell r="L1141" t="str">
            <v>no aplica</v>
          </cell>
          <cell r="M1141" t="str">
            <v>no aplica</v>
          </cell>
          <cell r="N1141">
            <v>41608</v>
          </cell>
        </row>
        <row r="1142">
          <cell r="A1142" t="str">
            <v>W47</v>
          </cell>
          <cell r="B1142" t="str">
            <v>GUADUA PARA FILTRO</v>
          </cell>
          <cell r="C1142" t="str">
            <v>Insumo</v>
          </cell>
          <cell r="D1142" t="str">
            <v>ml</v>
          </cell>
          <cell r="E1142">
            <v>1731</v>
          </cell>
          <cell r="F1142">
            <v>1731.0332348719337</v>
          </cell>
          <cell r="G1142">
            <v>0</v>
          </cell>
          <cell r="H1142" t="str">
            <v>X</v>
          </cell>
          <cell r="I1142" t="str">
            <v>X</v>
          </cell>
          <cell r="J1142" t="str">
            <v>X</v>
          </cell>
          <cell r="K1142" t="str">
            <v>X</v>
          </cell>
          <cell r="L1142" t="str">
            <v>no aplica</v>
          </cell>
          <cell r="M1142" t="str">
            <v>no aplica</v>
          </cell>
          <cell r="N1142">
            <v>41608</v>
          </cell>
        </row>
        <row r="1143">
          <cell r="A1143" t="str">
            <v>W48</v>
          </cell>
          <cell r="B1143" t="str">
            <v>RASTROJO PARA FILTROS VIVOS</v>
          </cell>
          <cell r="C1143" t="str">
            <v>Insumo</v>
          </cell>
          <cell r="D1143" t="str">
            <v>m2</v>
          </cell>
          <cell r="E1143">
            <v>1385</v>
          </cell>
          <cell r="F1143">
            <v>1384.8265878975467</v>
          </cell>
          <cell r="G1143">
            <v>0</v>
          </cell>
          <cell r="H1143" t="str">
            <v>X</v>
          </cell>
          <cell r="I1143" t="str">
            <v>X</v>
          </cell>
          <cell r="J1143" t="str">
            <v>X</v>
          </cell>
          <cell r="K1143" t="str">
            <v>X</v>
          </cell>
          <cell r="L1143" t="str">
            <v>no aplica</v>
          </cell>
          <cell r="M1143" t="str">
            <v>no aplica</v>
          </cell>
          <cell r="N1143">
            <v>41608</v>
          </cell>
        </row>
        <row r="1144">
          <cell r="A1144" t="str">
            <v>W49</v>
          </cell>
          <cell r="B1144" t="str">
            <v>GUADUILLA</v>
          </cell>
          <cell r="C1144" t="str">
            <v>Insumo</v>
          </cell>
          <cell r="D1144" t="str">
            <v>und</v>
          </cell>
          <cell r="E1144">
            <v>1731</v>
          </cell>
          <cell r="F1144">
            <v>1731.0332348719337</v>
          </cell>
          <cell r="G1144">
            <v>0</v>
          </cell>
          <cell r="H1144" t="str">
            <v>X</v>
          </cell>
          <cell r="I1144" t="str">
            <v>X</v>
          </cell>
          <cell r="J1144" t="str">
            <v>X</v>
          </cell>
          <cell r="K1144" t="str">
            <v>X</v>
          </cell>
          <cell r="L1144" t="str">
            <v>no aplica</v>
          </cell>
          <cell r="M1144" t="str">
            <v>no aplica</v>
          </cell>
          <cell r="N1144">
            <v>41608</v>
          </cell>
        </row>
        <row r="1145">
          <cell r="A1145" t="str">
            <v>W50</v>
          </cell>
          <cell r="B1145" t="str">
            <v>VIGUETA CHANUL 3 MTRS</v>
          </cell>
          <cell r="C1145" t="str">
            <v>Insumo</v>
          </cell>
          <cell r="D1145" t="str">
            <v>ml</v>
          </cell>
          <cell r="E1145">
            <v>10847</v>
          </cell>
          <cell r="F1145">
            <v>10846.654249707539</v>
          </cell>
          <cell r="G1145">
            <v>0</v>
          </cell>
          <cell r="H1145" t="str">
            <v>X</v>
          </cell>
          <cell r="I1145" t="str">
            <v>X</v>
          </cell>
          <cell r="J1145" t="str">
            <v>X</v>
          </cell>
          <cell r="K1145" t="str">
            <v>X</v>
          </cell>
          <cell r="L1145" t="str">
            <v>no aplica</v>
          </cell>
          <cell r="M1145" t="str">
            <v>no aplica</v>
          </cell>
          <cell r="N1145">
            <v>41608</v>
          </cell>
        </row>
        <row r="1146">
          <cell r="A1146" t="str">
            <v>W51</v>
          </cell>
          <cell r="B1146" t="str">
            <v>TABLA X 3 CHANUL</v>
          </cell>
          <cell r="C1146" t="str">
            <v>Insumo</v>
          </cell>
          <cell r="D1146" t="str">
            <v>und</v>
          </cell>
          <cell r="E1146">
            <v>23369</v>
          </cell>
          <cell r="F1146">
            <v>23368.948670771111</v>
          </cell>
          <cell r="G1146">
            <v>0</v>
          </cell>
          <cell r="H1146" t="str">
            <v>X</v>
          </cell>
          <cell r="I1146" t="str">
            <v>X</v>
          </cell>
          <cell r="J1146" t="str">
            <v>X</v>
          </cell>
          <cell r="K1146" t="str">
            <v>X</v>
          </cell>
          <cell r="L1146" t="str">
            <v>no aplica</v>
          </cell>
          <cell r="M1146" t="str">
            <v>no aplica</v>
          </cell>
          <cell r="N1146">
            <v>41608</v>
          </cell>
        </row>
        <row r="1147">
          <cell r="A1147" t="str">
            <v>W52</v>
          </cell>
          <cell r="B1147" t="str">
            <v>CUARTON CHANUL 3 MTRS</v>
          </cell>
          <cell r="C1147" t="str">
            <v>Insumo</v>
          </cell>
          <cell r="D1147" t="str">
            <v>und</v>
          </cell>
          <cell r="E1147">
            <v>23023</v>
          </cell>
          <cell r="F1147">
            <v>23022.74202379672</v>
          </cell>
          <cell r="G1147">
            <v>0</v>
          </cell>
          <cell r="H1147" t="str">
            <v>X</v>
          </cell>
          <cell r="I1147" t="str">
            <v>X</v>
          </cell>
          <cell r="J1147" t="str">
            <v>X</v>
          </cell>
          <cell r="K1147" t="str">
            <v>X</v>
          </cell>
          <cell r="L1147" t="str">
            <v>no aplica</v>
          </cell>
          <cell r="M1147" t="str">
            <v>no aplica</v>
          </cell>
          <cell r="N1147">
            <v>41608</v>
          </cell>
        </row>
        <row r="1148">
          <cell r="A1148" t="str">
            <v>W53</v>
          </cell>
          <cell r="B1148" t="str">
            <v>LATA DE GUADUA</v>
          </cell>
          <cell r="C1148" t="str">
            <v>Insumo</v>
          </cell>
          <cell r="D1148" t="str">
            <v>und</v>
          </cell>
          <cell r="E1148">
            <v>519</v>
          </cell>
          <cell r="F1148">
            <v>519.30997046158029</v>
          </cell>
          <cell r="G1148">
            <v>0</v>
          </cell>
          <cell r="H1148" t="str">
            <v>X</v>
          </cell>
          <cell r="I1148" t="str">
            <v>X</v>
          </cell>
          <cell r="J1148" t="str">
            <v>X</v>
          </cell>
          <cell r="K1148" t="str">
            <v>X</v>
          </cell>
          <cell r="L1148" t="str">
            <v>no aplica</v>
          </cell>
          <cell r="M1148" t="str">
            <v>no aplica</v>
          </cell>
          <cell r="N1148">
            <v>41608</v>
          </cell>
        </row>
        <row r="1149">
          <cell r="A1149" t="str">
            <v>W54</v>
          </cell>
          <cell r="B1149" t="str">
            <v>POSTE DE MADERA DE CHANUL</v>
          </cell>
          <cell r="C1149" t="str">
            <v>Insumo</v>
          </cell>
          <cell r="D1149" t="str">
            <v>und</v>
          </cell>
          <cell r="E1149">
            <v>27108</v>
          </cell>
          <cell r="F1149">
            <v>27107.980458094484</v>
          </cell>
          <cell r="G1149">
            <v>0</v>
          </cell>
          <cell r="H1149" t="str">
            <v>X</v>
          </cell>
          <cell r="I1149" t="str">
            <v>X</v>
          </cell>
          <cell r="J1149" t="str">
            <v>X</v>
          </cell>
          <cell r="K1149" t="str">
            <v>X</v>
          </cell>
          <cell r="L1149" t="str">
            <v>no aplica</v>
          </cell>
          <cell r="M1149" t="str">
            <v>no aplica</v>
          </cell>
          <cell r="N1149">
            <v>41608</v>
          </cell>
        </row>
        <row r="1150">
          <cell r="A1150" t="str">
            <v>X</v>
          </cell>
          <cell r="B1150" t="str">
            <v>PINTURAS</v>
          </cell>
          <cell r="E1150">
            <v>0</v>
          </cell>
          <cell r="F1150">
            <v>0</v>
          </cell>
          <cell r="N1150">
            <v>41608</v>
          </cell>
        </row>
        <row r="1151">
          <cell r="A1151" t="str">
            <v>X17</v>
          </cell>
          <cell r="B1151" t="str">
            <v>AJUSTADOR PARA DILUSION DE PINTURA EPOXI POLIAMIDA CON CATALIZADOR - TIPO PINTUCO REF. 125290 O SIMILAR</v>
          </cell>
          <cell r="C1151" t="str">
            <v>Insumo</v>
          </cell>
          <cell r="D1151" t="str">
            <v>gal</v>
          </cell>
          <cell r="E1151">
            <v>63959</v>
          </cell>
          <cell r="F1151">
            <v>53746.850909538691</v>
          </cell>
          <cell r="G1151">
            <v>0.19</v>
          </cell>
          <cell r="H1151" t="str">
            <v>X</v>
          </cell>
          <cell r="I1151" t="str">
            <v>X</v>
          </cell>
          <cell r="J1151" t="str">
            <v>X</v>
          </cell>
          <cell r="K1151" t="str">
            <v>X</v>
          </cell>
          <cell r="L1151" t="str">
            <v>FTP Pint Epoxica</v>
          </cell>
          <cell r="M1151" t="str">
            <v>VER ARCHIVO ANEXO</v>
          </cell>
          <cell r="N1151">
            <v>41608</v>
          </cell>
        </row>
        <row r="1152">
          <cell r="A1152" t="str">
            <v>X01</v>
          </cell>
          <cell r="B1152" t="str">
            <v>ANTICORROSIVO PREMIUM - TIPO PINTUCO REF. 513 O SIMILAR</v>
          </cell>
          <cell r="C1152" t="str">
            <v>Insumo</v>
          </cell>
          <cell r="D1152" t="str">
            <v>gal</v>
          </cell>
          <cell r="E1152">
            <v>79948</v>
          </cell>
          <cell r="F1152">
            <v>67183.130878614626</v>
          </cell>
          <cell r="G1152">
            <v>0.19</v>
          </cell>
          <cell r="H1152" t="str">
            <v>X</v>
          </cell>
          <cell r="I1152" t="str">
            <v>X</v>
          </cell>
          <cell r="J1152" t="str">
            <v>X</v>
          </cell>
          <cell r="K1152" t="str">
            <v>X</v>
          </cell>
          <cell r="L1152" t="str">
            <v>anticorrosivo</v>
          </cell>
          <cell r="M1152" t="str">
            <v>VER ARCHIVO ANEXO</v>
          </cell>
          <cell r="N1152">
            <v>41608</v>
          </cell>
        </row>
        <row r="1153">
          <cell r="A1153" t="str">
            <v>X04</v>
          </cell>
          <cell r="B1153" t="str">
            <v>ESMALTE SINTETICO PINTULUX - TIPO PINTUCO REF. SEGÚN COLOR DISEÑO O SIMILAR</v>
          </cell>
          <cell r="C1153" t="str">
            <v>Insumo</v>
          </cell>
          <cell r="D1153" t="str">
            <v>gal</v>
          </cell>
          <cell r="E1153">
            <v>115929</v>
          </cell>
          <cell r="F1153">
            <v>97419.088392122692</v>
          </cell>
          <cell r="G1153">
            <v>0.19</v>
          </cell>
          <cell r="H1153" t="str">
            <v>X</v>
          </cell>
          <cell r="I1153" t="str">
            <v>X</v>
          </cell>
          <cell r="J1153" t="str">
            <v>X</v>
          </cell>
          <cell r="K1153" t="str">
            <v>X</v>
          </cell>
          <cell r="L1153" t="str">
            <v>pintulux</v>
          </cell>
          <cell r="M1153" t="str">
            <v>VER ARCHIVO ANEXO</v>
          </cell>
          <cell r="N1153">
            <v>41608</v>
          </cell>
        </row>
        <row r="1154">
          <cell r="A1154" t="str">
            <v>X03</v>
          </cell>
          <cell r="B1154" t="str">
            <v>ESTUCO PARA EXTERIORES - TIPO PINTUCO REF. 27060 O SIMILAR.</v>
          </cell>
          <cell r="C1154" t="str">
            <v>Insumo</v>
          </cell>
          <cell r="D1154" t="str">
            <v>gal</v>
          </cell>
          <cell r="E1154">
            <v>28464</v>
          </cell>
          <cell r="F1154">
            <v>23919.417239460388</v>
          </cell>
          <cell r="G1154">
            <v>0.19</v>
          </cell>
          <cell r="H1154" t="str">
            <v>X</v>
          </cell>
          <cell r="I1154" t="str">
            <v>X</v>
          </cell>
          <cell r="J1154" t="str">
            <v>X</v>
          </cell>
          <cell r="K1154" t="str">
            <v>X</v>
          </cell>
          <cell r="L1154" t="str">
            <v>estucoplasticocorona</v>
          </cell>
          <cell r="M1154" t="str">
            <v>VER ARCHIVO ANEXO</v>
          </cell>
          <cell r="N1154">
            <v>41608</v>
          </cell>
        </row>
        <row r="1155">
          <cell r="A1155" t="str">
            <v>X02</v>
          </cell>
          <cell r="B1155" t="str">
            <v>ESTUCO PARA INTERIORES - TIPO PINTUCO REF. 117060 O SIMILAR.</v>
          </cell>
          <cell r="C1155" t="str">
            <v>Insumo</v>
          </cell>
          <cell r="D1155" t="str">
            <v>gal</v>
          </cell>
          <cell r="E1155">
            <v>26404</v>
          </cell>
          <cell r="F1155">
            <v>22188.384004588446</v>
          </cell>
          <cell r="G1155">
            <v>0.19</v>
          </cell>
          <cell r="H1155" t="str">
            <v>X</v>
          </cell>
          <cell r="I1155" t="str">
            <v>X</v>
          </cell>
          <cell r="J1155" t="str">
            <v>X</v>
          </cell>
          <cell r="K1155" t="str">
            <v>X</v>
          </cell>
          <cell r="L1155" t="str">
            <v>estucoplasticocorona</v>
          </cell>
          <cell r="M1155" t="str">
            <v>VER ARCHIVO ANEXO</v>
          </cell>
          <cell r="N1155">
            <v>41608</v>
          </cell>
        </row>
        <row r="1156">
          <cell r="A1156" t="str">
            <v>X05</v>
          </cell>
          <cell r="B1156" t="str">
            <v>GRANIPLAS (ESGRAFIADO) FACHADA COLOR PASTEL</v>
          </cell>
          <cell r="C1156" t="str">
            <v>Insumo</v>
          </cell>
          <cell r="D1156" t="str">
            <v>kg</v>
          </cell>
          <cell r="E1156">
            <v>5304</v>
          </cell>
          <cell r="F1156">
            <v>4457.4105797952298</v>
          </cell>
          <cell r="G1156">
            <v>0.19</v>
          </cell>
          <cell r="H1156" t="str">
            <v>X</v>
          </cell>
          <cell r="I1156" t="str">
            <v>X</v>
          </cell>
          <cell r="J1156" t="str">
            <v>X</v>
          </cell>
          <cell r="K1156" t="str">
            <v>X</v>
          </cell>
          <cell r="L1156" t="str">
            <v>graniplast</v>
          </cell>
          <cell r="M1156" t="str">
            <v>VER ARCHIVO ANEXO</v>
          </cell>
          <cell r="N1156">
            <v>41608</v>
          </cell>
        </row>
        <row r="1157">
          <cell r="A1157" t="str">
            <v>X06</v>
          </cell>
          <cell r="B1157" t="str">
            <v>GRANIPLAS (ESGRAFIADO) FACHADA COLORES INTERMEDIOS Y FUERTES</v>
          </cell>
          <cell r="C1157" t="str">
            <v>Insumo</v>
          </cell>
          <cell r="D1157" t="str">
            <v>kg</v>
          </cell>
          <cell r="E1157">
            <v>7302</v>
          </cell>
          <cell r="F1157">
            <v>6136.5128176210064</v>
          </cell>
          <cell r="G1157">
            <v>0.19</v>
          </cell>
          <cell r="H1157" t="str">
            <v>X</v>
          </cell>
          <cell r="I1157" t="str">
            <v>X</v>
          </cell>
          <cell r="J1157" t="str">
            <v>X</v>
          </cell>
          <cell r="K1157" t="str">
            <v>X</v>
          </cell>
          <cell r="L1157" t="str">
            <v>graniplast</v>
          </cell>
          <cell r="M1157" t="str">
            <v>VER ARCHIVO ANEXO</v>
          </cell>
          <cell r="N1157">
            <v>41608</v>
          </cell>
        </row>
        <row r="1158">
          <cell r="A1158" t="str">
            <v>X15</v>
          </cell>
          <cell r="B1158" t="str">
            <v>HIDROFUGO TIPO SILICONITE DE PINTUCO O SIMILAR.</v>
          </cell>
          <cell r="C1158" t="str">
            <v>Insumo</v>
          </cell>
          <cell r="D1158" t="str">
            <v>gal</v>
          </cell>
          <cell r="E1158">
            <v>72851</v>
          </cell>
          <cell r="F1158">
            <v>61219.721384480807</v>
          </cell>
          <cell r="G1158">
            <v>0.19</v>
          </cell>
          <cell r="H1158" t="str">
            <v>X</v>
          </cell>
          <cell r="I1158" t="str">
            <v>X</v>
          </cell>
          <cell r="J1158" t="str">
            <v>X</v>
          </cell>
          <cell r="K1158" t="str">
            <v>X</v>
          </cell>
          <cell r="L1158" t="str">
            <v>hidrofugo</v>
          </cell>
          <cell r="M1158" t="str">
            <v>VER ARCHIVO ANEXO</v>
          </cell>
          <cell r="N1158">
            <v>41608</v>
          </cell>
        </row>
        <row r="1159">
          <cell r="A1159" t="str">
            <v>X12</v>
          </cell>
          <cell r="B1159" t="str">
            <v>INTERVINILO - TIPO PINTUCO REF. SEGÚN COLOR DISEÑO O SIMILAR</v>
          </cell>
          <cell r="C1159" t="str">
            <v>Insumo</v>
          </cell>
          <cell r="D1159" t="str">
            <v>gal</v>
          </cell>
          <cell r="E1159">
            <v>64612</v>
          </cell>
          <cell r="F1159">
            <v>54295.588444993067</v>
          </cell>
          <cell r="G1159">
            <v>0.19</v>
          </cell>
          <cell r="H1159" t="str">
            <v>X</v>
          </cell>
          <cell r="I1159" t="str">
            <v>X</v>
          </cell>
          <cell r="J1159" t="str">
            <v>X</v>
          </cell>
          <cell r="K1159" t="str">
            <v>X</v>
          </cell>
          <cell r="L1159" t="str">
            <v>vinilcor tipo 1</v>
          </cell>
          <cell r="M1159" t="str">
            <v>VER ARCHIVO ANEXO</v>
          </cell>
          <cell r="N1159">
            <v>41608</v>
          </cell>
        </row>
        <row r="1160">
          <cell r="A1160" t="str">
            <v>X11</v>
          </cell>
          <cell r="B1160" t="str">
            <v>KORAZA - TIPO PINTUCO REF. 2650 SEGÚN COLOR DISEÑO O SIMILAR</v>
          </cell>
          <cell r="C1160" t="str">
            <v>Insumo</v>
          </cell>
          <cell r="D1160" t="str">
            <v>gal</v>
          </cell>
          <cell r="E1160">
            <v>111434</v>
          </cell>
          <cell r="F1160">
            <v>93641.973873632131</v>
          </cell>
          <cell r="G1160">
            <v>0.19</v>
          </cell>
          <cell r="H1160" t="str">
            <v>X</v>
          </cell>
          <cell r="I1160" t="str">
            <v>X</v>
          </cell>
          <cell r="J1160" t="str">
            <v>X</v>
          </cell>
          <cell r="K1160" t="str">
            <v>X</v>
          </cell>
          <cell r="L1160" t="str">
            <v>koraza</v>
          </cell>
          <cell r="M1160" t="str">
            <v>VER ARCHIVO ANEXO</v>
          </cell>
          <cell r="N1160">
            <v>41608</v>
          </cell>
        </row>
        <row r="1161">
          <cell r="A1161" t="str">
            <v>X22</v>
          </cell>
          <cell r="B1161" t="str">
            <v>LACA PINTULACA - TIPO PINTUCO O SIMILAR</v>
          </cell>
          <cell r="C1161" t="str">
            <v>Insumo</v>
          </cell>
          <cell r="D1161" t="str">
            <v>gal</v>
          </cell>
          <cell r="E1161">
            <v>78471</v>
          </cell>
          <cell r="F1161">
            <v>65941.98004921143</v>
          </cell>
          <cell r="G1161">
            <v>0.19</v>
          </cell>
          <cell r="H1161" t="str">
            <v>X</v>
          </cell>
          <cell r="I1161" t="str">
            <v>X</v>
          </cell>
          <cell r="J1161" t="str">
            <v>X</v>
          </cell>
          <cell r="K1161" t="str">
            <v>X</v>
          </cell>
          <cell r="L1161" t="str">
            <v>pintulux</v>
          </cell>
          <cell r="M1161" t="str">
            <v>VER ARCHIVO ANEXO</v>
          </cell>
          <cell r="N1161">
            <v>41608</v>
          </cell>
        </row>
        <row r="1162">
          <cell r="A1162" t="str">
            <v>X07</v>
          </cell>
          <cell r="B1162" t="str">
            <v>MARMOLINA (40 KILOS)</v>
          </cell>
          <cell r="C1162" t="str">
            <v>Insumo</v>
          </cell>
          <cell r="D1162" t="str">
            <v>bul</v>
          </cell>
          <cell r="E1162">
            <v>17227</v>
          </cell>
          <cell r="F1162">
            <v>14476.63094323398</v>
          </cell>
          <cell r="G1162">
            <v>0.19</v>
          </cell>
          <cell r="H1162" t="str">
            <v>X</v>
          </cell>
          <cell r="I1162" t="str">
            <v>X</v>
          </cell>
          <cell r="J1162" t="str">
            <v>X</v>
          </cell>
          <cell r="K1162" t="str">
            <v>X</v>
          </cell>
          <cell r="L1162" t="str">
            <v>marmolina</v>
          </cell>
          <cell r="M1162" t="str">
            <v>VER ARCHIVO ANEXO</v>
          </cell>
          <cell r="N1162">
            <v>41608</v>
          </cell>
        </row>
        <row r="1163">
          <cell r="A1163" t="str">
            <v>X23</v>
          </cell>
          <cell r="B1163" t="str">
            <v>PINTURA ACABADO KIT MARKO MADERA CHINGALE SENCILLO. ANCHO PUERTA: 0,51 X 0,75 M. (TINTILLA, SELLADOR Y LACA)</v>
          </cell>
          <cell r="C1163" t="str">
            <v>Insumo</v>
          </cell>
          <cell r="D1163" t="str">
            <v>und</v>
          </cell>
          <cell r="E1163">
            <v>99575</v>
          </cell>
          <cell r="F1163">
            <v>83676.415540474423</v>
          </cell>
          <cell r="G1163">
            <v>0.19</v>
          </cell>
          <cell r="H1163" t="str">
            <v>X</v>
          </cell>
          <cell r="I1163" t="str">
            <v>X</v>
          </cell>
          <cell r="J1163" t="str">
            <v>X</v>
          </cell>
          <cell r="K1163" t="str">
            <v>X</v>
          </cell>
          <cell r="L1163" t="str">
            <v>tintilla-recol-dr-131</v>
          </cell>
          <cell r="M1163" t="str">
            <v>VER ARCHIVO ANEXO</v>
          </cell>
          <cell r="N1163">
            <v>41608</v>
          </cell>
        </row>
        <row r="1164">
          <cell r="A1164" t="str">
            <v>X24</v>
          </cell>
          <cell r="B1164" t="str">
            <v>PINTURA ACABADO KIT MARKO MADERA CHINGALE SENCILLO. ANCHO PUERTA: 0,76 X 1,10 M. (TINTILLA, SELLADOR Y LACA)</v>
          </cell>
          <cell r="C1164" t="str">
            <v>Insumo</v>
          </cell>
          <cell r="D1164" t="str">
            <v>und</v>
          </cell>
          <cell r="E1164">
            <v>107285</v>
          </cell>
          <cell r="F1164">
            <v>90155.672938600052</v>
          </cell>
          <cell r="G1164">
            <v>0.19</v>
          </cell>
          <cell r="H1164" t="str">
            <v>X</v>
          </cell>
          <cell r="I1164" t="str">
            <v>X</v>
          </cell>
          <cell r="J1164" t="str">
            <v>X</v>
          </cell>
          <cell r="K1164" t="str">
            <v>X</v>
          </cell>
          <cell r="L1164" t="str">
            <v>tintilla-recol-dr-131</v>
          </cell>
          <cell r="M1164" t="str">
            <v>VER ARCHIVO ANEXO</v>
          </cell>
          <cell r="N1164">
            <v>41608</v>
          </cell>
        </row>
        <row r="1165">
          <cell r="A1165" t="str">
            <v>X25</v>
          </cell>
          <cell r="B1165" t="str">
            <v>PINTURA ACRILICA A BASE SOLVENTES DE RAPIDO SECAMIENTO TIPO PINTUCO (ACRILICO MANTENIMIENTO) O SIMILAR - COLORES: BLANCO, AMARILLO O NEGRO SEGÚN DISEÑO.</v>
          </cell>
          <cell r="C1165" t="str">
            <v>Insumo</v>
          </cell>
          <cell r="D1165" t="str">
            <v>gal</v>
          </cell>
          <cell r="E1165">
            <v>119676</v>
          </cell>
          <cell r="F1165">
            <v>100567.83784635476</v>
          </cell>
          <cell r="G1165">
            <v>0.19</v>
          </cell>
          <cell r="H1165" t="str">
            <v>X</v>
          </cell>
          <cell r="I1165" t="str">
            <v>X</v>
          </cell>
          <cell r="J1165" t="str">
            <v>X</v>
          </cell>
          <cell r="K1165" t="str">
            <v>X</v>
          </cell>
          <cell r="L1165" t="str">
            <v>sellador-pintura</v>
          </cell>
          <cell r="M1165" t="str">
            <v>VER ARCHIVO ANEXO</v>
          </cell>
          <cell r="N1165">
            <v>41608</v>
          </cell>
        </row>
        <row r="1166">
          <cell r="A1166" t="str">
            <v>X14</v>
          </cell>
          <cell r="B1166" t="str">
            <v>PINTURA ACRILICA PARA TRAFICO TIPO PINTUCO (PINTUTRÁFICO) O SIMILAR - COLORES: BLANCO, AMARILLO O NEGRO SEGÚN DISEÑO.</v>
          </cell>
          <cell r="C1166" t="str">
            <v>Insumo</v>
          </cell>
          <cell r="D1166" t="str">
            <v>gal</v>
          </cell>
          <cell r="E1166">
            <v>119676</v>
          </cell>
          <cell r="F1166">
            <v>100567.83784635476</v>
          </cell>
          <cell r="G1166">
            <v>0.19</v>
          </cell>
          <cell r="H1166" t="str">
            <v>X</v>
          </cell>
          <cell r="I1166" t="str">
            <v>X</v>
          </cell>
          <cell r="J1166" t="str">
            <v>X</v>
          </cell>
          <cell r="K1166" t="str">
            <v>X</v>
          </cell>
          <cell r="L1166" t="str">
            <v>pintura acrilica fachada</v>
          </cell>
          <cell r="M1166" t="str">
            <v>VER ARCHIVO ANEXO</v>
          </cell>
          <cell r="N1166">
            <v>41608</v>
          </cell>
        </row>
        <row r="1167">
          <cell r="A1167" t="str">
            <v>X08</v>
          </cell>
          <cell r="B1167" t="str">
            <v>PINTURA BITUMINOSA - TIPO  PINTUCO REF. ECP-100 O SIMILAR</v>
          </cell>
          <cell r="C1167" t="str">
            <v>Insumo</v>
          </cell>
          <cell r="D1167" t="str">
            <v>gal</v>
          </cell>
          <cell r="E1167">
            <v>104692</v>
          </cell>
          <cell r="F1167">
            <v>87976.302095896302</v>
          </cell>
          <cell r="G1167">
            <v>0.19</v>
          </cell>
          <cell r="H1167" t="str">
            <v>X</v>
          </cell>
          <cell r="I1167" t="str">
            <v>X</v>
          </cell>
          <cell r="J1167" t="str">
            <v>X</v>
          </cell>
          <cell r="K1167" t="str">
            <v>X</v>
          </cell>
          <cell r="L1167" t="str">
            <v>bituminosa</v>
          </cell>
          <cell r="M1167" t="str">
            <v>VER ARCHIVO ANEXO</v>
          </cell>
          <cell r="N1167">
            <v>41608</v>
          </cell>
        </row>
        <row r="1168">
          <cell r="A1168" t="str">
            <v>X09</v>
          </cell>
          <cell r="B1168" t="str">
            <v>PINTURA ELECTROESTATICA</v>
          </cell>
          <cell r="C1168" t="str">
            <v>Insumo</v>
          </cell>
          <cell r="D1168" t="str">
            <v>m</v>
          </cell>
          <cell r="E1168">
            <v>46820</v>
          </cell>
          <cell r="F1168">
            <v>39344.654395404184</v>
          </cell>
          <cell r="G1168">
            <v>0.19</v>
          </cell>
          <cell r="H1168" t="str">
            <v>X</v>
          </cell>
          <cell r="I1168" t="str">
            <v>X</v>
          </cell>
          <cell r="J1168" t="str">
            <v>X</v>
          </cell>
          <cell r="K1168" t="str">
            <v>X</v>
          </cell>
          <cell r="L1168" t="str">
            <v>pintura electrostatica</v>
          </cell>
          <cell r="M1168" t="str">
            <v>VER ARCHIVO ANEXO</v>
          </cell>
          <cell r="N1168">
            <v>41608</v>
          </cell>
        </row>
        <row r="1169">
          <cell r="A1169" t="str">
            <v>X16</v>
          </cell>
          <cell r="B1169" t="str">
            <v>PINTURA EPOXI POLIAMIDA CON CATALIZADOR - TIPO PINTUCO REF. 113243 COLOR SEGÚN DISEÑO O SIMILAR</v>
          </cell>
          <cell r="C1169" t="str">
            <v>Insumo</v>
          </cell>
          <cell r="D1169" t="str">
            <v>gal</v>
          </cell>
          <cell r="E1169">
            <v>156759</v>
          </cell>
          <cell r="F1169">
            <v>131729.8981405193</v>
          </cell>
          <cell r="G1169">
            <v>0.19</v>
          </cell>
          <cell r="H1169" t="str">
            <v>X</v>
          </cell>
          <cell r="I1169" t="str">
            <v>X</v>
          </cell>
          <cell r="J1169" t="str">
            <v>X</v>
          </cell>
          <cell r="K1169" t="str">
            <v>X</v>
          </cell>
          <cell r="L1169" t="str">
            <v xml:space="preserve"> EPOXI POLIAMIDA</v>
          </cell>
          <cell r="M1169" t="str">
            <v>VER ARCHIVO ANEXO</v>
          </cell>
          <cell r="N1169">
            <v>41608</v>
          </cell>
        </row>
        <row r="1170">
          <cell r="A1170" t="str">
            <v>X21</v>
          </cell>
          <cell r="B1170" t="str">
            <v>SELLADOR LIJABLE  - TIPO PINTUCO O SIMILAR</v>
          </cell>
          <cell r="C1170" t="str">
            <v>Insumo</v>
          </cell>
          <cell r="D1170" t="str">
            <v>gal</v>
          </cell>
          <cell r="E1170">
            <v>88960</v>
          </cell>
          <cell r="F1170">
            <v>74756.401281179336</v>
          </cell>
          <cell r="G1170">
            <v>0.19</v>
          </cell>
          <cell r="H1170" t="str">
            <v>X</v>
          </cell>
          <cell r="I1170" t="str">
            <v>X</v>
          </cell>
          <cell r="J1170" t="str">
            <v>X</v>
          </cell>
          <cell r="K1170" t="str">
            <v>X</v>
          </cell>
          <cell r="L1170" t="str">
            <v>sellador lijable</v>
          </cell>
          <cell r="M1170" t="str">
            <v>VER ARCHIVO ANEXO</v>
          </cell>
          <cell r="N1170">
            <v>41608</v>
          </cell>
        </row>
        <row r="1171">
          <cell r="A1171" t="str">
            <v>X20</v>
          </cell>
          <cell r="B1171" t="str">
            <v>TINTILLA SELLADORA - TIPO MINWAX O SIMILAR.</v>
          </cell>
          <cell r="C1171" t="str">
            <v>Insumo</v>
          </cell>
          <cell r="D1171" t="str">
            <v>gal</v>
          </cell>
          <cell r="E1171">
            <v>177547</v>
          </cell>
          <cell r="F1171">
            <v>149199.48554684687</v>
          </cell>
          <cell r="G1171">
            <v>0.19</v>
          </cell>
          <cell r="H1171" t="str">
            <v>X</v>
          </cell>
          <cell r="I1171" t="str">
            <v>X</v>
          </cell>
          <cell r="J1171" t="str">
            <v>X</v>
          </cell>
          <cell r="K1171" t="str">
            <v>X</v>
          </cell>
          <cell r="L1171" t="str">
            <v>tintilla-recol-dr-131</v>
          </cell>
          <cell r="M1171" t="str">
            <v>VER ARCHIVO ANEXO</v>
          </cell>
          <cell r="N1171">
            <v>41608</v>
          </cell>
        </row>
        <row r="1172">
          <cell r="A1172" t="str">
            <v>X10</v>
          </cell>
          <cell r="B1172" t="str">
            <v xml:space="preserve">VINILTEX - TIPO PINTUCO REF. SEGÚN COLOR DISEÑO O SIMILAR. </v>
          </cell>
          <cell r="C1172" t="str">
            <v>Insumo</v>
          </cell>
          <cell r="D1172" t="str">
            <v>gal</v>
          </cell>
          <cell r="E1172">
            <v>93455</v>
          </cell>
          <cell r="F1172">
            <v>78533.515799669898</v>
          </cell>
          <cell r="G1172">
            <v>0.19</v>
          </cell>
          <cell r="H1172" t="str">
            <v>X</v>
          </cell>
          <cell r="I1172" t="str">
            <v>X</v>
          </cell>
          <cell r="J1172" t="str">
            <v>X</v>
          </cell>
          <cell r="K1172" t="str">
            <v>X</v>
          </cell>
          <cell r="L1172" t="str">
            <v>viniltex</v>
          </cell>
          <cell r="M1172" t="str">
            <v>VER ARCHIVO ANEXO</v>
          </cell>
          <cell r="N1172">
            <v>41608</v>
          </cell>
        </row>
        <row r="1173">
          <cell r="A1173" t="str">
            <v>X18</v>
          </cell>
          <cell r="B1173" t="str">
            <v xml:space="preserve">WASH PRIMER COMPONENTE A - 1/4 GL  REF. 509A O SIMILAR </v>
          </cell>
          <cell r="C1173" t="str">
            <v>Insumo</v>
          </cell>
          <cell r="D1173" t="str">
            <v>und</v>
          </cell>
          <cell r="E1173">
            <v>37079</v>
          </cell>
          <cell r="F1173">
            <v>31158.598227694813</v>
          </cell>
          <cell r="G1173">
            <v>0.19</v>
          </cell>
          <cell r="H1173" t="str">
            <v>X</v>
          </cell>
          <cell r="I1173" t="str">
            <v>X</v>
          </cell>
          <cell r="J1173" t="str">
            <v>X</v>
          </cell>
          <cell r="K1173" t="str">
            <v>X</v>
          </cell>
          <cell r="L1173" t="str">
            <v>wash primer</v>
          </cell>
          <cell r="M1173" t="str">
            <v>VER ARCHIVO ANEXO</v>
          </cell>
          <cell r="N1173">
            <v>41608</v>
          </cell>
        </row>
        <row r="1174">
          <cell r="A1174" t="str">
            <v>X19</v>
          </cell>
          <cell r="B1174" t="str">
            <v>WASH PRIMER COMPONENTE B - 1/4 GL REF. 509B O SIMILAR</v>
          </cell>
          <cell r="C1174" t="str">
            <v>Insumo</v>
          </cell>
          <cell r="D1174" t="str">
            <v>und</v>
          </cell>
          <cell r="E1174">
            <v>24719</v>
          </cell>
          <cell r="F1174">
            <v>20772.398818463203</v>
          </cell>
          <cell r="G1174">
            <v>0.19</v>
          </cell>
          <cell r="H1174" t="str">
            <v>X</v>
          </cell>
          <cell r="I1174" t="str">
            <v>X</v>
          </cell>
          <cell r="J1174" t="str">
            <v>X</v>
          </cell>
          <cell r="K1174" t="str">
            <v>X</v>
          </cell>
          <cell r="L1174" t="str">
            <v>wash primer</v>
          </cell>
          <cell r="M1174" t="str">
            <v>VER ARCHIVO ANEXO</v>
          </cell>
          <cell r="N1174">
            <v>41608</v>
          </cell>
        </row>
        <row r="1175">
          <cell r="A1175" t="str">
            <v>X13</v>
          </cell>
          <cell r="B1175" t="str">
            <v xml:space="preserve">YESO CORRIENTE TIPO VENCEDOR O SIMILAR </v>
          </cell>
          <cell r="C1175" t="str">
            <v>Insumo</v>
          </cell>
          <cell r="D1175" t="str">
            <v>bul</v>
          </cell>
          <cell r="E1175">
            <v>27154</v>
          </cell>
          <cell r="F1175">
            <v>22818.480102081838</v>
          </cell>
          <cell r="G1175">
            <v>0.19</v>
          </cell>
          <cell r="H1175" t="str">
            <v>X</v>
          </cell>
          <cell r="I1175" t="str">
            <v>X</v>
          </cell>
          <cell r="J1175" t="str">
            <v>X</v>
          </cell>
          <cell r="K1175" t="str">
            <v>X</v>
          </cell>
          <cell r="L1175" t="str">
            <v>no aplica</v>
          </cell>
          <cell r="M1175" t="str">
            <v>no aplica</v>
          </cell>
          <cell r="N1175">
            <v>41608</v>
          </cell>
        </row>
        <row r="1176">
          <cell r="A1176" t="str">
            <v>X27</v>
          </cell>
          <cell r="B1176" t="str">
            <v>RECUBRIMIENTO EPOXICO DURALCOTE 240</v>
          </cell>
          <cell r="C1176" t="str">
            <v>Insumo</v>
          </cell>
          <cell r="D1176" t="str">
            <v>gal</v>
          </cell>
          <cell r="E1176">
            <v>453236</v>
          </cell>
          <cell r="F1176">
            <v>380870.58750269731</v>
          </cell>
          <cell r="G1176">
            <v>0.19</v>
          </cell>
          <cell r="H1176" t="str">
            <v>X</v>
          </cell>
          <cell r="I1176" t="str">
            <v>X</v>
          </cell>
          <cell r="J1176" t="str">
            <v>X</v>
          </cell>
          <cell r="K1176" t="str">
            <v>X</v>
          </cell>
          <cell r="L1176" t="str">
            <v>durakolte</v>
          </cell>
          <cell r="M1176" t="str">
            <v>VER ARCHIVO ANEXO</v>
          </cell>
          <cell r="N1176">
            <v>41608</v>
          </cell>
        </row>
        <row r="1177">
          <cell r="A1177" t="str">
            <v>X28</v>
          </cell>
          <cell r="B1177" t="str">
            <v>PINTURA EPOXICA</v>
          </cell>
          <cell r="C1177" t="str">
            <v>Insumo</v>
          </cell>
          <cell r="D1177" t="str">
            <v>gal</v>
          </cell>
          <cell r="E1177">
            <v>156759</v>
          </cell>
          <cell r="F1177">
            <v>131729.8981405193</v>
          </cell>
          <cell r="G1177">
            <v>0.19</v>
          </cell>
          <cell r="H1177" t="str">
            <v>X</v>
          </cell>
          <cell r="I1177" t="str">
            <v>X</v>
          </cell>
          <cell r="J1177" t="str">
            <v>X</v>
          </cell>
          <cell r="K1177" t="str">
            <v>X</v>
          </cell>
          <cell r="L1177" t="str">
            <v>pintura epoxica</v>
          </cell>
          <cell r="M1177" t="str">
            <v>VER ARCHIVO ANEXO</v>
          </cell>
          <cell r="N1177">
            <v>41608</v>
          </cell>
        </row>
        <row r="1178">
          <cell r="A1178" t="str">
            <v>X28A</v>
          </cell>
          <cell r="B1178" t="str">
            <v>PINTURA ATOXICA EPOXICA ROJO</v>
          </cell>
          <cell r="C1178" t="str">
            <v>Insumo</v>
          </cell>
          <cell r="D1178" t="str">
            <v>gal</v>
          </cell>
          <cell r="E1178">
            <v>156759</v>
          </cell>
          <cell r="F1178">
            <v>131729.8981405193</v>
          </cell>
          <cell r="G1178">
            <v>0.19</v>
          </cell>
          <cell r="H1178" t="str">
            <v>X</v>
          </cell>
          <cell r="I1178" t="str">
            <v>X</v>
          </cell>
          <cell r="J1178" t="str">
            <v>X</v>
          </cell>
          <cell r="K1178" t="str">
            <v>X</v>
          </cell>
          <cell r="L1178" t="str">
            <v>pintura epoxica</v>
          </cell>
          <cell r="M1178" t="str">
            <v>VER ARCHIVO ANEXO</v>
          </cell>
          <cell r="N1178">
            <v>41608</v>
          </cell>
        </row>
        <row r="1179">
          <cell r="A1179" t="str">
            <v>X28B</v>
          </cell>
          <cell r="B1179" t="str">
            <v>PINTURA ATOXICA EPOXICA BLANCO</v>
          </cell>
          <cell r="C1179" t="str">
            <v>Insumo</v>
          </cell>
          <cell r="D1179" t="str">
            <v>gal</v>
          </cell>
          <cell r="E1179">
            <v>156759</v>
          </cell>
          <cell r="F1179">
            <v>131729.8981405193</v>
          </cell>
          <cell r="G1179">
            <v>0.19</v>
          </cell>
          <cell r="H1179" t="str">
            <v>X</v>
          </cell>
          <cell r="I1179" t="str">
            <v>X</v>
          </cell>
          <cell r="J1179" t="str">
            <v>X</v>
          </cell>
          <cell r="K1179" t="str">
            <v>X</v>
          </cell>
          <cell r="L1179" t="str">
            <v>pintura epoxica</v>
          </cell>
          <cell r="M1179" t="str">
            <v>VER ARCHIVO ANEXO</v>
          </cell>
          <cell r="N1179">
            <v>41608</v>
          </cell>
        </row>
        <row r="1180">
          <cell r="A1180" t="str">
            <v>X28C</v>
          </cell>
          <cell r="B1180" t="str">
            <v>IMPRIMANTE EPOXICO</v>
          </cell>
          <cell r="C1180" t="str">
            <v>Insumo</v>
          </cell>
          <cell r="D1180" t="str">
            <v>gal</v>
          </cell>
          <cell r="E1180">
            <v>156759</v>
          </cell>
          <cell r="F1180">
            <v>131729.8981405193</v>
          </cell>
          <cell r="G1180">
            <v>0.19</v>
          </cell>
          <cell r="H1180" t="str">
            <v>X</v>
          </cell>
          <cell r="I1180" t="str">
            <v>X</v>
          </cell>
          <cell r="J1180" t="str">
            <v>X</v>
          </cell>
          <cell r="K1180" t="str">
            <v>X</v>
          </cell>
          <cell r="L1180" t="str">
            <v>pintura epoxica</v>
          </cell>
          <cell r="M1180" t="str">
            <v>VER ARCHIVO ANEXO</v>
          </cell>
          <cell r="N1180">
            <v>41608</v>
          </cell>
        </row>
        <row r="1181">
          <cell r="A1181" t="str">
            <v>X28D</v>
          </cell>
          <cell r="B1181" t="str">
            <v>COLMASOLVENTE EPOXICO AL 12,5%</v>
          </cell>
          <cell r="C1181" t="str">
            <v>Insumo</v>
          </cell>
          <cell r="D1181" t="str">
            <v>gal</v>
          </cell>
          <cell r="E1181">
            <v>72098</v>
          </cell>
          <cell r="F1181">
            <v>60586.163220517687</v>
          </cell>
          <cell r="G1181">
            <v>0.19</v>
          </cell>
          <cell r="H1181" t="str">
            <v>X</v>
          </cell>
          <cell r="I1181" t="str">
            <v>X</v>
          </cell>
          <cell r="J1181" t="str">
            <v>X</v>
          </cell>
          <cell r="K1181" t="str">
            <v>X</v>
          </cell>
          <cell r="L1181" t="str">
            <v>pintura epoxica</v>
          </cell>
          <cell r="M1181" t="str">
            <v>VER ARCHIVO ANEXO</v>
          </cell>
          <cell r="N1181">
            <v>41608</v>
          </cell>
        </row>
        <row r="1182">
          <cell r="A1182" t="str">
            <v>X29</v>
          </cell>
          <cell r="B1182" t="str">
            <v>PINTURA PLASTICO EN FRIO DOS COMPONENTES</v>
          </cell>
          <cell r="C1182" t="str">
            <v>Insumo</v>
          </cell>
          <cell r="D1182" t="str">
            <v>gal</v>
          </cell>
          <cell r="E1182">
            <v>257491</v>
          </cell>
          <cell r="F1182">
            <v>216379.15435899174</v>
          </cell>
          <cell r="G1182">
            <v>0.19</v>
          </cell>
          <cell r="H1182" t="str">
            <v>X</v>
          </cell>
          <cell r="I1182" t="str">
            <v>X</v>
          </cell>
          <cell r="J1182" t="str">
            <v>X</v>
          </cell>
          <cell r="K1182" t="str">
            <v>X</v>
          </cell>
          <cell r="L1182" t="str">
            <v>Pintura plastico</v>
          </cell>
          <cell r="M1182" t="str">
            <v>VER ARCHIVO ANEXO</v>
          </cell>
          <cell r="N1182">
            <v>41608</v>
          </cell>
        </row>
        <row r="1183">
          <cell r="A1183" t="str">
            <v>X30</v>
          </cell>
          <cell r="B1183" t="str">
            <v>CARBURO</v>
          </cell>
          <cell r="C1183" t="str">
            <v>Insumo</v>
          </cell>
          <cell r="D1183" t="str">
            <v>kg</v>
          </cell>
          <cell r="E1183">
            <v>7828</v>
          </cell>
          <cell r="F1183">
            <v>6577.9262925133489</v>
          </cell>
          <cell r="G1183">
            <v>0.19</v>
          </cell>
          <cell r="H1183" t="str">
            <v>X</v>
          </cell>
          <cell r="I1183" t="str">
            <v>X</v>
          </cell>
          <cell r="J1183" t="str">
            <v>X</v>
          </cell>
          <cell r="K1183" t="str">
            <v>X</v>
          </cell>
          <cell r="L1183" t="str">
            <v>no aplica</v>
          </cell>
          <cell r="M1183" t="str">
            <v>no aplica</v>
          </cell>
          <cell r="N1183">
            <v>41608</v>
          </cell>
        </row>
        <row r="1184">
          <cell r="A1184" t="str">
            <v>X31</v>
          </cell>
          <cell r="B1184" t="str">
            <v>ALUMOL</v>
          </cell>
          <cell r="C1184" t="str">
            <v>Insumo</v>
          </cell>
          <cell r="D1184" t="str">
            <v>kg</v>
          </cell>
          <cell r="E1184">
            <v>37079</v>
          </cell>
          <cell r="F1184">
            <v>31158.598227694813</v>
          </cell>
          <cell r="G1184">
            <v>0.19</v>
          </cell>
          <cell r="H1184" t="str">
            <v>X</v>
          </cell>
          <cell r="I1184" t="str">
            <v>X</v>
          </cell>
          <cell r="J1184" t="str">
            <v>X</v>
          </cell>
          <cell r="K1184" t="str">
            <v>X</v>
          </cell>
          <cell r="L1184" t="str">
            <v>Manual de producto sika</v>
          </cell>
          <cell r="M1184" t="str">
            <v>VER ARCHIVO ANEXO</v>
          </cell>
          <cell r="N1184">
            <v>41608</v>
          </cell>
        </row>
        <row r="1185">
          <cell r="A1185" t="str">
            <v>X32</v>
          </cell>
          <cell r="B1185" t="str">
            <v>SIKAGUARD</v>
          </cell>
          <cell r="C1185" t="str">
            <v>Insumo</v>
          </cell>
          <cell r="D1185" t="str">
            <v>kg</v>
          </cell>
          <cell r="E1185">
            <v>107116</v>
          </cell>
          <cell r="F1185">
            <v>90013.728213340553</v>
          </cell>
          <cell r="G1185">
            <v>0.19</v>
          </cell>
          <cell r="H1185" t="str">
            <v>X</v>
          </cell>
          <cell r="I1185" t="str">
            <v>X</v>
          </cell>
          <cell r="J1185" t="str">
            <v>X</v>
          </cell>
          <cell r="K1185" t="str">
            <v>X</v>
          </cell>
          <cell r="L1185" t="str">
            <v>Manual de producto sika</v>
          </cell>
          <cell r="M1185" t="str">
            <v>VER ARCHIVO ANEXO</v>
          </cell>
          <cell r="N1185">
            <v>41608</v>
          </cell>
        </row>
        <row r="1186">
          <cell r="A1186" t="str">
            <v>X33</v>
          </cell>
          <cell r="B1186" t="str">
            <v>SIKA QUARZ TOP</v>
          </cell>
          <cell r="C1186" t="str">
            <v>Insumo</v>
          </cell>
          <cell r="D1186" t="str">
            <v>kg</v>
          </cell>
          <cell r="E1186">
            <v>2472</v>
          </cell>
          <cell r="F1186">
            <v>2077.2398818463212</v>
          </cell>
          <cell r="G1186">
            <v>0.19</v>
          </cell>
          <cell r="H1186" t="str">
            <v>X</v>
          </cell>
          <cell r="I1186" t="str">
            <v>X</v>
          </cell>
          <cell r="J1186" t="str">
            <v>X</v>
          </cell>
          <cell r="K1186" t="str">
            <v>X</v>
          </cell>
          <cell r="L1186" t="str">
            <v>Manual de producto sika</v>
          </cell>
          <cell r="M1186" t="str">
            <v>VER ARCHIVO ANEXO</v>
          </cell>
          <cell r="N1186">
            <v>41608</v>
          </cell>
        </row>
        <row r="1187">
          <cell r="A1187" t="str">
            <v>X34</v>
          </cell>
          <cell r="B1187" t="str">
            <v>WASH PRIMER</v>
          </cell>
          <cell r="C1187" t="str">
            <v>Insumo</v>
          </cell>
          <cell r="D1187" t="str">
            <v>gal</v>
          </cell>
          <cell r="E1187">
            <v>205993</v>
          </cell>
          <cell r="F1187">
            <v>173103.32348719344</v>
          </cell>
          <cell r="G1187">
            <v>0.19</v>
          </cell>
          <cell r="H1187" t="str">
            <v>X</v>
          </cell>
          <cell r="I1187" t="str">
            <v>X</v>
          </cell>
          <cell r="J1187" t="str">
            <v>X</v>
          </cell>
          <cell r="K1187" t="str">
            <v>X</v>
          </cell>
          <cell r="L1187" t="str">
            <v>wash primer</v>
          </cell>
          <cell r="M1187" t="str">
            <v>VER ARCHIVO ANEXO</v>
          </cell>
        </row>
        <row r="1188">
          <cell r="A1188" t="str">
            <v>X35</v>
          </cell>
          <cell r="B1188" t="str">
            <v>PINTURA ALUMINIO PINTUCO  P 153</v>
          </cell>
          <cell r="C1188" t="str">
            <v>Insumo</v>
          </cell>
          <cell r="D1188" t="str">
            <v>gal</v>
          </cell>
          <cell r="E1188">
            <v>148315</v>
          </cell>
          <cell r="F1188">
            <v>124634.39291077925</v>
          </cell>
          <cell r="G1188">
            <v>0.19</v>
          </cell>
          <cell r="H1188" t="str">
            <v>X</v>
          </cell>
          <cell r="I1188" t="str">
            <v>X</v>
          </cell>
          <cell r="L1188" t="str">
            <v>pintulux</v>
          </cell>
          <cell r="M1188" t="str">
            <v>VER ARCHIVO ANEXO</v>
          </cell>
        </row>
        <row r="1189">
          <cell r="A1189" t="str">
            <v>X36</v>
          </cell>
          <cell r="B1189" t="str">
            <v>ACRONAL LIGANTE</v>
          </cell>
          <cell r="C1189" t="str">
            <v>Insumo</v>
          </cell>
          <cell r="D1189" t="str">
            <v>gal</v>
          </cell>
          <cell r="E1189">
            <v>65918</v>
          </cell>
          <cell r="F1189">
            <v>55393.063515901878</v>
          </cell>
          <cell r="G1189">
            <v>0.19</v>
          </cell>
          <cell r="H1189" t="str">
            <v>X</v>
          </cell>
          <cell r="I1189" t="str">
            <v>X</v>
          </cell>
          <cell r="L1189" t="str">
            <v>Acronal</v>
          </cell>
          <cell r="M1189" t="str">
            <v>VER ARCHIVO ANEXO</v>
          </cell>
        </row>
        <row r="1190">
          <cell r="A1190" t="str">
            <v>Y</v>
          </cell>
          <cell r="B1190" t="str">
            <v>PISOS Y ENCHAPES</v>
          </cell>
          <cell r="E1190">
            <v>0</v>
          </cell>
          <cell r="F1190">
            <v>0</v>
          </cell>
          <cell r="N1190">
            <v>41608</v>
          </cell>
        </row>
        <row r="1191">
          <cell r="A1191" t="str">
            <v>Y19</v>
          </cell>
          <cell r="B1191" t="str">
            <v>BALDOSA GRANO TRADICIONAL BLANCO HUILA BH5 DE 30 X 30 CM. TIPO ALFA O SIMILAR. FONDO BLANCO</v>
          </cell>
          <cell r="C1191" t="str">
            <v>Insumo</v>
          </cell>
          <cell r="D1191" t="str">
            <v>m2</v>
          </cell>
          <cell r="E1191">
            <v>78471</v>
          </cell>
          <cell r="F1191">
            <v>65941.98004921143</v>
          </cell>
          <cell r="G1191">
            <v>0.19</v>
          </cell>
          <cell r="H1191" t="str">
            <v>X</v>
          </cell>
          <cell r="K1191" t="str">
            <v>X</v>
          </cell>
          <cell r="L1191" t="str">
            <v>PISO CERAMICA</v>
          </cell>
          <cell r="M1191" t="str">
            <v>VER ARCHIVO ANEXO</v>
          </cell>
          <cell r="N1191">
            <v>41608</v>
          </cell>
        </row>
        <row r="1192">
          <cell r="A1192" t="str">
            <v>Y18</v>
          </cell>
          <cell r="B1192" t="str">
            <v>BALDOSA GRANO TRADICIONAL PAYANDE P5 DE 30 X 30 CM. TIPO ALFA O SIMILAR. FONDO BLANCO</v>
          </cell>
          <cell r="C1192" t="str">
            <v>Insumo</v>
          </cell>
          <cell r="D1192" t="str">
            <v>m2</v>
          </cell>
          <cell r="E1192">
            <v>76598</v>
          </cell>
          <cell r="F1192">
            <v>64368.470838712863</v>
          </cell>
          <cell r="G1192">
            <v>0.19</v>
          </cell>
          <cell r="H1192" t="str">
            <v>X</v>
          </cell>
          <cell r="K1192" t="str">
            <v>X</v>
          </cell>
          <cell r="L1192" t="str">
            <v>PISO CERAMICA</v>
          </cell>
          <cell r="M1192" t="str">
            <v>VER ARCHIVO ANEXO</v>
          </cell>
          <cell r="N1192">
            <v>41608</v>
          </cell>
        </row>
        <row r="1193">
          <cell r="A1193" t="str">
            <v>Y01</v>
          </cell>
          <cell r="B1193" t="str">
            <v xml:space="preserve">BALDOSA GRANO TRADICIONAL PERLATO CLARO PCL 5 DE 40 X 40 CM. TIPO ALFA O SIMILAR. FONDO CREMA </v>
          </cell>
          <cell r="C1193" t="str">
            <v>Insumo</v>
          </cell>
          <cell r="D1193" t="str">
            <v>m2</v>
          </cell>
          <cell r="E1193">
            <v>108301</v>
          </cell>
          <cell r="F1193">
            <v>91009.072323391898</v>
          </cell>
          <cell r="G1193">
            <v>0.19</v>
          </cell>
          <cell r="H1193" t="str">
            <v>X</v>
          </cell>
          <cell r="K1193" t="str">
            <v>X</v>
          </cell>
          <cell r="L1193" t="str">
            <v>PISO CERAMICA</v>
          </cell>
          <cell r="M1193" t="str">
            <v>VER ARCHIVO ANEXO</v>
          </cell>
          <cell r="N1193">
            <v>41608</v>
          </cell>
        </row>
        <row r="1194">
          <cell r="A1194" t="str">
            <v>Y02</v>
          </cell>
          <cell r="B1194" t="str">
            <v>BALDOSA GRANO TRADICIONAL VILLA DE LEYVA DE 30 X 30 CM. FONDO CAFÉ</v>
          </cell>
          <cell r="C1194" t="str">
            <v>Insumo</v>
          </cell>
          <cell r="D1194" t="str">
            <v>m2</v>
          </cell>
          <cell r="E1194">
            <v>68217</v>
          </cell>
          <cell r="F1194">
            <v>57324.896606018963</v>
          </cell>
          <cell r="G1194">
            <v>0.19</v>
          </cell>
          <cell r="H1194" t="str">
            <v>X</v>
          </cell>
          <cell r="K1194" t="str">
            <v>X</v>
          </cell>
          <cell r="L1194" t="str">
            <v>PISO CERAMICA</v>
          </cell>
          <cell r="M1194" t="str">
            <v>VER ARCHIVO ANEXO</v>
          </cell>
          <cell r="N1194">
            <v>41608</v>
          </cell>
        </row>
        <row r="1195">
          <cell r="A1195" t="str">
            <v>Y04</v>
          </cell>
          <cell r="B1195" t="str">
            <v>BOQUILLA ALFACOLOR 1-3</v>
          </cell>
          <cell r="C1195" t="str">
            <v>Insumo</v>
          </cell>
          <cell r="D1195" t="str">
            <v>kg</v>
          </cell>
          <cell r="E1195">
            <v>8030</v>
          </cell>
          <cell r="F1195">
            <v>6747.5675495307987</v>
          </cell>
          <cell r="G1195">
            <v>0.19</v>
          </cell>
          <cell r="H1195" t="str">
            <v>X</v>
          </cell>
          <cell r="K1195" t="str">
            <v>X</v>
          </cell>
          <cell r="L1195" t="str">
            <v>PISO CERAMICA</v>
          </cell>
          <cell r="M1195" t="str">
            <v>VER ARCHIVO ANEXO</v>
          </cell>
          <cell r="N1195">
            <v>41608</v>
          </cell>
        </row>
        <row r="1196">
          <cell r="A1196" t="str">
            <v>Y05</v>
          </cell>
          <cell r="B1196" t="str">
            <v>BOQUILLA ALFACOLOR 3-15</v>
          </cell>
          <cell r="C1196" t="str">
            <v>Insumo</v>
          </cell>
          <cell r="D1196" t="str">
            <v>kg</v>
          </cell>
          <cell r="E1196">
            <v>8030</v>
          </cell>
          <cell r="F1196">
            <v>6747.5675495307987</v>
          </cell>
          <cell r="G1196">
            <v>0.19</v>
          </cell>
          <cell r="H1196" t="str">
            <v>X</v>
          </cell>
          <cell r="K1196" t="str">
            <v>X</v>
          </cell>
          <cell r="L1196" t="str">
            <v>PISO CERAMICA</v>
          </cell>
          <cell r="M1196" t="str">
            <v>VER ARCHIVO ANEXO</v>
          </cell>
          <cell r="N1196">
            <v>41608</v>
          </cell>
        </row>
        <row r="1197">
          <cell r="A1197" t="str">
            <v>Y37</v>
          </cell>
          <cell r="B1197" t="str">
            <v>CENEFA MALLA SQUARE MESH POMPEI MOCCA 30.5 X 10 CM. TIPO ALFA O SIMILAR.</v>
          </cell>
          <cell r="C1197" t="str">
            <v>Insumo</v>
          </cell>
          <cell r="D1197" t="str">
            <v>m</v>
          </cell>
          <cell r="E1197">
            <v>18642</v>
          </cell>
          <cell r="F1197">
            <v>15665.850775591001</v>
          </cell>
          <cell r="G1197">
            <v>0.19</v>
          </cell>
          <cell r="H1197" t="str">
            <v>X</v>
          </cell>
          <cell r="K1197" t="str">
            <v>X</v>
          </cell>
          <cell r="L1197" t="str">
            <v>Corona - 2011 Catalogo Portafolio Profesional</v>
          </cell>
          <cell r="M1197" t="str">
            <v>VER ARCHIVO ANEXO</v>
          </cell>
          <cell r="N1197">
            <v>41608</v>
          </cell>
        </row>
        <row r="1198">
          <cell r="A1198" t="str">
            <v>Y37A</v>
          </cell>
          <cell r="B1198" t="str">
            <v>CENEFA PRECORTADO OXIDO 10*30,5-1. TIPO ALFA O SIMILAR.</v>
          </cell>
          <cell r="C1198" t="str">
            <v>Insumo</v>
          </cell>
          <cell r="D1198" t="str">
            <v>und</v>
          </cell>
          <cell r="E1198">
            <v>22284</v>
          </cell>
          <cell r="F1198">
            <v>18726.317534844584</v>
          </cell>
          <cell r="G1198">
            <v>0.19</v>
          </cell>
          <cell r="H1198" t="str">
            <v>X</v>
          </cell>
          <cell r="K1198" t="str">
            <v>X</v>
          </cell>
          <cell r="L1198" t="str">
            <v>Corona - 2011 Catalogo Portafolio Profesional</v>
          </cell>
          <cell r="M1198" t="str">
            <v>VER ARCHIVO ANEXO</v>
          </cell>
          <cell r="N1198">
            <v>41608</v>
          </cell>
        </row>
        <row r="1199">
          <cell r="A1199" t="str">
            <v>Y37D</v>
          </cell>
          <cell r="B1199" t="str">
            <v xml:space="preserve">LISTON SAN REMO TIPO CORONA O SIMILAR </v>
          </cell>
          <cell r="C1199" t="str">
            <v>Insumo</v>
          </cell>
          <cell r="D1199" t="str">
            <v>und</v>
          </cell>
          <cell r="E1199">
            <v>27154</v>
          </cell>
          <cell r="F1199">
            <v>22818.480102081838</v>
          </cell>
          <cell r="G1199">
            <v>0.19</v>
          </cell>
          <cell r="H1199" t="str">
            <v>X</v>
          </cell>
          <cell r="K1199" t="str">
            <v>X</v>
          </cell>
          <cell r="L1199" t="str">
            <v>Corona - 2011 Catalogo Portafolio Profesional</v>
          </cell>
          <cell r="M1199" t="str">
            <v>VER ARCHIVO ANEXO</v>
          </cell>
          <cell r="N1199">
            <v>41608</v>
          </cell>
        </row>
        <row r="1200">
          <cell r="A1200" t="str">
            <v>Y37B</v>
          </cell>
          <cell r="B1200" t="str">
            <v>CENEFA ROMANICA POMPEI AGA/CORAL ALPES TABACO</v>
          </cell>
          <cell r="C1200" t="str">
            <v>Insumo</v>
          </cell>
          <cell r="D1200" t="str">
            <v>und</v>
          </cell>
          <cell r="E1200">
            <v>15056</v>
          </cell>
          <cell r="F1200">
            <v>12652.121913678968</v>
          </cell>
          <cell r="G1200">
            <v>0.19</v>
          </cell>
          <cell r="H1200" t="str">
            <v>X</v>
          </cell>
          <cell r="K1200" t="str">
            <v>X</v>
          </cell>
          <cell r="L1200" t="str">
            <v>Corona - 2011 Catalogo Portafolio Profesional</v>
          </cell>
          <cell r="M1200" t="str">
            <v>VER ARCHIVO ANEXO</v>
          </cell>
          <cell r="N1200">
            <v>41608</v>
          </cell>
        </row>
        <row r="1201">
          <cell r="A1201" t="str">
            <v>Y37C</v>
          </cell>
          <cell r="B1201" t="str">
            <v>CENEFA PRECORTADO ROJO 10*30,5-1. TIPO ALFA O SIMILAR.</v>
          </cell>
          <cell r="C1201" t="str">
            <v>Insumo</v>
          </cell>
          <cell r="D1201" t="str">
            <v>und</v>
          </cell>
          <cell r="E1201">
            <v>18447</v>
          </cell>
          <cell r="F1201">
            <v>15501.402618278165</v>
          </cell>
          <cell r="G1201">
            <v>0.19</v>
          </cell>
          <cell r="H1201" t="str">
            <v>X</v>
          </cell>
          <cell r="K1201" t="str">
            <v>X</v>
          </cell>
          <cell r="L1201" t="str">
            <v>Corona - 2011 Catalogo Portafolio Profesional</v>
          </cell>
          <cell r="M1201" t="str">
            <v>VER ARCHIVO ANEXO</v>
          </cell>
          <cell r="N1201">
            <v>41608</v>
          </cell>
        </row>
        <row r="1202">
          <cell r="A1202" t="str">
            <v>Y15</v>
          </cell>
          <cell r="B1202" t="str">
            <v>CENEFA MALLA SQUARE MESH POMPEI MOCCA 30.5 X 5 CM. TIPO ALFA O SIMILAR.</v>
          </cell>
          <cell r="C1202" t="str">
            <v>Insumo</v>
          </cell>
          <cell r="D1202" t="str">
            <v>m</v>
          </cell>
          <cell r="E1202">
            <v>9321</v>
          </cell>
          <cell r="F1202">
            <v>7832.9253877955007</v>
          </cell>
          <cell r="G1202">
            <v>0.19</v>
          </cell>
          <cell r="H1202" t="str">
            <v>X</v>
          </cell>
          <cell r="K1202" t="str">
            <v>X</v>
          </cell>
          <cell r="L1202" t="str">
            <v>Corona - 2011 Catalogo Portafolio Profesional</v>
          </cell>
          <cell r="M1202" t="str">
            <v>VER ARCHIVO ANEXO</v>
          </cell>
          <cell r="N1202">
            <v>41608</v>
          </cell>
        </row>
        <row r="1203">
          <cell r="A1203" t="str">
            <v>Y06</v>
          </cell>
          <cell r="B1203" t="str">
            <v xml:space="preserve">CENEFA TIPO ROMANICO GRIS DORADO ROYAL   22 X 6 CM. TIPO ALFA O SIMILAR. </v>
          </cell>
          <cell r="C1203" t="str">
            <v>Insumo</v>
          </cell>
          <cell r="D1203" t="str">
            <v>m</v>
          </cell>
          <cell r="E1203">
            <v>40377</v>
          </cell>
          <cell r="F1203">
            <v>33929.982436724778</v>
          </cell>
          <cell r="G1203">
            <v>0.19</v>
          </cell>
          <cell r="H1203" t="str">
            <v>X</v>
          </cell>
          <cell r="K1203" t="str">
            <v>X</v>
          </cell>
          <cell r="L1203" t="str">
            <v>Corona - 2011 Catalogo Portafolio Profesional</v>
          </cell>
          <cell r="M1203" t="str">
            <v>VER ARCHIVO ANEXO</v>
          </cell>
          <cell r="N1203">
            <v>41608</v>
          </cell>
        </row>
        <row r="1204">
          <cell r="A1204" t="str">
            <v>Y07</v>
          </cell>
          <cell r="B1204" t="str">
            <v>CERAMICA PARED TIPO ANTIQUE 15 *15 CM. TIPO ALFA O SIMILAR. COLOR BEIGE O BLANCO</v>
          </cell>
          <cell r="C1204" t="str">
            <v>Insumo</v>
          </cell>
          <cell r="D1204" t="str">
            <v>m2</v>
          </cell>
          <cell r="E1204">
            <v>37862</v>
          </cell>
          <cell r="F1204">
            <v>31816.390856946138</v>
          </cell>
          <cell r="G1204">
            <v>0.19</v>
          </cell>
          <cell r="H1204" t="str">
            <v>X</v>
          </cell>
          <cell r="K1204" t="str">
            <v>X</v>
          </cell>
          <cell r="L1204" t="str">
            <v>Corona - 2011 Catalogo Portafolio Profesional</v>
          </cell>
          <cell r="M1204" t="str">
            <v>VER ARCHIVO ANEXO</v>
          </cell>
          <cell r="N1204">
            <v>41608</v>
          </cell>
        </row>
        <row r="1205">
          <cell r="A1205" t="str">
            <v>Y14</v>
          </cell>
          <cell r="B1205" t="str">
            <v xml:space="preserve">CERAMICA PARED TIPO FERRARA 20.3 X 30.5 CM.TIPO ALFA O SIMILAR. COLOR BLANCO O CAFÉ. </v>
          </cell>
          <cell r="C1205" t="str">
            <v>Insumo</v>
          </cell>
          <cell r="D1205" t="str">
            <v>m2</v>
          </cell>
          <cell r="E1205">
            <v>32275</v>
          </cell>
          <cell r="F1205">
            <v>27121.828723973464</v>
          </cell>
          <cell r="G1205">
            <v>0.19</v>
          </cell>
          <cell r="H1205" t="str">
            <v>X</v>
          </cell>
          <cell r="K1205" t="str">
            <v>X</v>
          </cell>
          <cell r="L1205" t="str">
            <v>Corona - 2011 Catalogo Portafolio Profesional</v>
          </cell>
          <cell r="M1205" t="str">
            <v>VER ARCHIVO ANEXO</v>
          </cell>
          <cell r="N1205">
            <v>41608</v>
          </cell>
        </row>
        <row r="1206">
          <cell r="A1206" t="str">
            <v>Y35</v>
          </cell>
          <cell r="B1206" t="str">
            <v>CERAMICA PARED TIPO POMPEI  30.5 X 20.3 CM. TIPO ALFA O SIMILAR. COLOR CORAL O SHELL</v>
          </cell>
          <cell r="C1206" t="str">
            <v>Insumo</v>
          </cell>
          <cell r="D1206" t="str">
            <v>m2</v>
          </cell>
          <cell r="E1206">
            <v>33888</v>
          </cell>
          <cell r="F1206">
            <v>28477.227746878183</v>
          </cell>
          <cell r="G1206">
            <v>0.19</v>
          </cell>
          <cell r="H1206" t="str">
            <v>X</v>
          </cell>
          <cell r="K1206" t="str">
            <v>X</v>
          </cell>
          <cell r="L1206" t="str">
            <v>Corona - 2011 Catalogo Portafolio Profesional</v>
          </cell>
          <cell r="M1206" t="str">
            <v>VER ARCHIVO ANEXO</v>
          </cell>
          <cell r="N1206">
            <v>41608</v>
          </cell>
        </row>
        <row r="1207">
          <cell r="A1207" t="str">
            <v>Y36</v>
          </cell>
          <cell r="B1207" t="str">
            <v>CERAMICA PARED TIPO STONE  20.3 X 30.5 CM. TIPO ALFA O SIMILAR. COLOR BLANCO O CAFÉ.</v>
          </cell>
          <cell r="C1207" t="str">
            <v>Insumo</v>
          </cell>
          <cell r="D1207" t="str">
            <v>m2</v>
          </cell>
          <cell r="E1207">
            <v>32209</v>
          </cell>
          <cell r="F1207">
            <v>27066.435660457555</v>
          </cell>
          <cell r="G1207">
            <v>0.19</v>
          </cell>
          <cell r="H1207" t="str">
            <v>X</v>
          </cell>
          <cell r="K1207" t="str">
            <v>X</v>
          </cell>
          <cell r="L1207" t="str">
            <v>Corona - 2011 Catalogo Portafolio Profesional</v>
          </cell>
          <cell r="M1207" t="str">
            <v>VER ARCHIVO ANEXO</v>
          </cell>
          <cell r="N1207">
            <v>41608</v>
          </cell>
        </row>
        <row r="1208">
          <cell r="A1208" t="str">
            <v>Y03</v>
          </cell>
          <cell r="B1208" t="str">
            <v>CERAMICA PISO ANTIQUE 30.5 X 30.5 CM.TIPO ALFA O SIMILAR. COLOR BLANCO O BEIGE</v>
          </cell>
          <cell r="C1208" t="str">
            <v>Insumo</v>
          </cell>
          <cell r="D1208" t="str">
            <v>m2</v>
          </cell>
          <cell r="E1208">
            <v>36327</v>
          </cell>
          <cell r="F1208">
            <v>30526.771096966557</v>
          </cell>
          <cell r="G1208">
            <v>0.19</v>
          </cell>
          <cell r="H1208" t="str">
            <v>X</v>
          </cell>
          <cell r="K1208" t="str">
            <v>X</v>
          </cell>
          <cell r="L1208" t="str">
            <v>Corona - 2011 Catalogo Portafolio Profesional</v>
          </cell>
          <cell r="M1208" t="str">
            <v>VER ARCHIVO ANEXO</v>
          </cell>
          <cell r="N1208">
            <v>41608</v>
          </cell>
        </row>
        <row r="1209">
          <cell r="A1209" t="str">
            <v>Y03A</v>
          </cell>
          <cell r="B1209" t="str">
            <v xml:space="preserve">PIEDRACID NEGRO 45*45 TIPO ALFA O SIMILAR COLOR NEGRO </v>
          </cell>
          <cell r="C1209" t="str">
            <v>Insumo</v>
          </cell>
          <cell r="D1209" t="str">
            <v>m2</v>
          </cell>
          <cell r="E1209">
            <v>55245</v>
          </cell>
          <cell r="F1209">
            <v>46424.58032603038</v>
          </cell>
          <cell r="G1209">
            <v>0.19</v>
          </cell>
          <cell r="H1209" t="str">
            <v>X</v>
          </cell>
          <cell r="K1209" t="str">
            <v>X</v>
          </cell>
          <cell r="L1209" t="str">
            <v>PisoPiedraCid</v>
          </cell>
          <cell r="M1209" t="str">
            <v>VER ARCHIVO ANEXO</v>
          </cell>
          <cell r="N1209">
            <v>41608</v>
          </cell>
        </row>
        <row r="1210">
          <cell r="A1210" t="str">
            <v>Y17</v>
          </cell>
          <cell r="B1210" t="str">
            <v>CERAMICA PISO ECOCERAMICA  20 X 20 CM. TIPO ALFA O SIMILAR. COLOR BLANCO</v>
          </cell>
          <cell r="C1210" t="str">
            <v>Insumo</v>
          </cell>
          <cell r="D1210" t="str">
            <v>m2</v>
          </cell>
          <cell r="E1210">
            <v>23393</v>
          </cell>
          <cell r="F1210">
            <v>19657.61341520568</v>
          </cell>
          <cell r="G1210">
            <v>0.19</v>
          </cell>
          <cell r="H1210" t="str">
            <v>X</v>
          </cell>
          <cell r="K1210" t="str">
            <v>X</v>
          </cell>
          <cell r="L1210" t="str">
            <v>Corona - 2011 Catalogo Portafolio Profesional</v>
          </cell>
          <cell r="M1210" t="str">
            <v>VER ARCHIVO ANEXO</v>
          </cell>
          <cell r="N1210">
            <v>41608</v>
          </cell>
        </row>
        <row r="1211">
          <cell r="A1211" t="str">
            <v>Y17D</v>
          </cell>
          <cell r="B1211" t="str">
            <v xml:space="preserve">PORCELANTO ARTICO BLANCO 46,1X46,1 </v>
          </cell>
          <cell r="C1211" t="str">
            <v>Insumo</v>
          </cell>
          <cell r="D1211" t="str">
            <v>m2</v>
          </cell>
          <cell r="E1211">
            <v>81056</v>
          </cell>
          <cell r="F1211">
            <v>68114.426758975722</v>
          </cell>
          <cell r="G1211">
            <v>0.19</v>
          </cell>
          <cell r="H1211" t="str">
            <v>X</v>
          </cell>
          <cell r="K1211" t="str">
            <v>X</v>
          </cell>
          <cell r="L1211" t="str">
            <v>FICHA TECNICA PORCELANATO</v>
          </cell>
          <cell r="M1211" t="str">
            <v>VER ARCHIVO ANEXO</v>
          </cell>
          <cell r="N1211">
            <v>41608</v>
          </cell>
        </row>
        <row r="1212">
          <cell r="A1212" t="str">
            <v>Y17E</v>
          </cell>
          <cell r="B1212" t="str">
            <v>CERAMICA PARED EGEO BLANCO 30X60</v>
          </cell>
          <cell r="C1212" t="str">
            <v>Insumo</v>
          </cell>
          <cell r="D1212" t="str">
            <v>m2</v>
          </cell>
          <cell r="E1212">
            <v>50800</v>
          </cell>
          <cell r="F1212">
            <v>42689.010605176765</v>
          </cell>
          <cell r="G1212">
            <v>0.19</v>
          </cell>
          <cell r="H1212" t="str">
            <v>X</v>
          </cell>
          <cell r="K1212" t="str">
            <v>X</v>
          </cell>
          <cell r="L1212" t="str">
            <v>Corona - 2011 Catalogo Portafolio Profesional</v>
          </cell>
          <cell r="M1212" t="str">
            <v>VER ARCHIVO ANEXO</v>
          </cell>
          <cell r="N1212">
            <v>41608</v>
          </cell>
        </row>
        <row r="1213">
          <cell r="A1213" t="str">
            <v>Y17B</v>
          </cell>
          <cell r="B1213" t="str">
            <v>CERAMICA PISO PIEDRACID DESERSTONE 45*45. TIPO ALFA O SIMILAR. COLOR BLANCO</v>
          </cell>
          <cell r="C1213" t="str">
            <v>Insumo</v>
          </cell>
          <cell r="D1213" t="str">
            <v>m2</v>
          </cell>
          <cell r="E1213">
            <v>43055</v>
          </cell>
          <cell r="F1213">
            <v>36180.325642058291</v>
          </cell>
          <cell r="G1213">
            <v>0.19</v>
          </cell>
          <cell r="H1213" t="str">
            <v>X</v>
          </cell>
          <cell r="K1213" t="str">
            <v>X</v>
          </cell>
          <cell r="L1213" t="str">
            <v>Corona - 2011 Catalogo Portafolio Profesional</v>
          </cell>
          <cell r="M1213" t="str">
            <v>VER ARCHIVO ANEXO</v>
          </cell>
          <cell r="N1213">
            <v>41608</v>
          </cell>
        </row>
        <row r="1214">
          <cell r="A1214" t="str">
            <v>Y17C</v>
          </cell>
          <cell r="B1214" t="str">
            <v>CERAMICA PISO PIEDRACID CAYONRED 45*45. TIPO ALFA O SIMILAR. COLOR BLANCO</v>
          </cell>
          <cell r="C1214" t="str">
            <v>Insumo</v>
          </cell>
          <cell r="D1214" t="str">
            <v>m2</v>
          </cell>
          <cell r="E1214">
            <v>57196</v>
          </cell>
          <cell r="F1214">
            <v>48063.868799454118</v>
          </cell>
          <cell r="G1214">
            <v>0.19</v>
          </cell>
          <cell r="H1214" t="str">
            <v>X</v>
          </cell>
          <cell r="K1214" t="str">
            <v>X</v>
          </cell>
          <cell r="L1214" t="str">
            <v>Corona - 2011 Catalogo Portafolio Profesional</v>
          </cell>
          <cell r="M1214" t="str">
            <v>VER ARCHIVO ANEXO</v>
          </cell>
          <cell r="N1214">
            <v>41608</v>
          </cell>
        </row>
        <row r="1215">
          <cell r="A1215" t="str">
            <v>Y16</v>
          </cell>
          <cell r="B1215" t="str">
            <v>CERAMICA PISO POMPEI  30.5 X 30.5 CM. TIPO ALFA O SIMILAR. COLOR CORAL O SHELL</v>
          </cell>
          <cell r="C1215" t="str">
            <v>Insumo</v>
          </cell>
          <cell r="D1215" t="str">
            <v>m2</v>
          </cell>
          <cell r="E1215">
            <v>36327</v>
          </cell>
          <cell r="F1215">
            <v>30526.771096966557</v>
          </cell>
          <cell r="G1215">
            <v>0.19</v>
          </cell>
          <cell r="H1215" t="str">
            <v>X</v>
          </cell>
          <cell r="K1215" t="str">
            <v>X</v>
          </cell>
          <cell r="L1215" t="str">
            <v>Corona - 2011 Catalogo Portafolio Profesional</v>
          </cell>
          <cell r="M1215" t="str">
            <v>VER ARCHIVO ANEXO</v>
          </cell>
          <cell r="N1215">
            <v>41608</v>
          </cell>
        </row>
        <row r="1216">
          <cell r="A1216" t="str">
            <v>Y11</v>
          </cell>
          <cell r="B1216" t="str">
            <v>CERAMICA PISO STONE 30.5 X 30.5 CM. TIPO ALFA O SIMILAR. COLOR BLANCO O CAFÉ</v>
          </cell>
          <cell r="C1216" t="str">
            <v>Insumo</v>
          </cell>
          <cell r="D1216" t="str">
            <v>m2</v>
          </cell>
          <cell r="E1216">
            <v>36327</v>
          </cell>
          <cell r="F1216">
            <v>30526.771096966557</v>
          </cell>
          <cell r="G1216">
            <v>0.19</v>
          </cell>
          <cell r="H1216" t="str">
            <v>X</v>
          </cell>
          <cell r="K1216" t="str">
            <v>X</v>
          </cell>
          <cell r="L1216" t="str">
            <v>Corona - 2011 Catalogo Portafolio Profesional</v>
          </cell>
          <cell r="M1216" t="str">
            <v>VER ARCHIVO ANEXO</v>
          </cell>
          <cell r="N1216">
            <v>41608</v>
          </cell>
        </row>
        <row r="1217">
          <cell r="A1217" t="str">
            <v>Y39</v>
          </cell>
          <cell r="B1217" t="str">
            <v>MESON EN MARMOL CAFE PINTO A=0.60 M.  SALPICADERO DE H=10 CM. Y BABERO DE H=10 CM.</v>
          </cell>
          <cell r="C1217" t="str">
            <v>Insumo</v>
          </cell>
          <cell r="D1217" t="str">
            <v>m</v>
          </cell>
          <cell r="E1217">
            <v>452618</v>
          </cell>
          <cell r="F1217">
            <v>380351.2775322356</v>
          </cell>
          <cell r="G1217">
            <v>0.19</v>
          </cell>
          <cell r="H1217" t="str">
            <v>X</v>
          </cell>
          <cell r="K1217" t="str">
            <v>X</v>
          </cell>
          <cell r="L1217" t="str">
            <v>marmolromanico</v>
          </cell>
          <cell r="M1217" t="str">
            <v>VER ARCHIVO ANEXO</v>
          </cell>
          <cell r="N1217">
            <v>41608</v>
          </cell>
        </row>
        <row r="1218">
          <cell r="A1218" t="str">
            <v>Y38</v>
          </cell>
          <cell r="B1218" t="str">
            <v xml:space="preserve">MESON EN MARMOL NEGRO CARACOL A=0.60 M.  SALPICADERO DE H=10 CM. Y BABERO DE H=10 CM. </v>
          </cell>
          <cell r="C1218" t="str">
            <v>Insumo</v>
          </cell>
          <cell r="D1218" t="str">
            <v>m</v>
          </cell>
          <cell r="E1218">
            <v>543133</v>
          </cell>
          <cell r="F1218">
            <v>456414.60890574328</v>
          </cell>
          <cell r="G1218">
            <v>0.19</v>
          </cell>
          <cell r="H1218" t="str">
            <v>X</v>
          </cell>
          <cell r="K1218" t="str">
            <v>X</v>
          </cell>
          <cell r="L1218" t="str">
            <v>marmolromanico</v>
          </cell>
          <cell r="M1218" t="str">
            <v>VER ARCHIVO ANEXO</v>
          </cell>
          <cell r="N1218">
            <v>41608</v>
          </cell>
        </row>
        <row r="1219">
          <cell r="A1219" t="str">
            <v>Y41</v>
          </cell>
          <cell r="B1219" t="str">
            <v xml:space="preserve">MESON EN MARMOL NEGRO SAN GIL  A=0.60 M.  SALPICADERO DE H=10 CM. Y BABERO DE H=10 CM. </v>
          </cell>
          <cell r="C1219" t="str">
            <v>Insumo</v>
          </cell>
          <cell r="D1219" t="str">
            <v>m</v>
          </cell>
          <cell r="E1219">
            <v>543133</v>
          </cell>
          <cell r="F1219">
            <v>456414.60890574328</v>
          </cell>
          <cell r="G1219">
            <v>0.19</v>
          </cell>
          <cell r="H1219" t="str">
            <v>X</v>
          </cell>
          <cell r="K1219" t="str">
            <v>X</v>
          </cell>
          <cell r="L1219" t="str">
            <v>marmolromanico</v>
          </cell>
          <cell r="M1219" t="str">
            <v>VER ARCHIVO ANEXO</v>
          </cell>
          <cell r="N1219">
            <v>41608</v>
          </cell>
        </row>
        <row r="1220">
          <cell r="A1220" t="str">
            <v>Y09</v>
          </cell>
          <cell r="B1220" t="str">
            <v>MESON EN MARMOL TRAVERTINO VILLA DE LEYVA A=0.60 M.  SALPICADERO DE H=10 CM. Y BABERO DE H=10 CM</v>
          </cell>
          <cell r="C1220" t="str">
            <v>Insumo</v>
          </cell>
          <cell r="D1220" t="str">
            <v>m</v>
          </cell>
          <cell r="E1220">
            <v>488821</v>
          </cell>
          <cell r="F1220">
            <v>410774.18663510995</v>
          </cell>
          <cell r="G1220">
            <v>0.19</v>
          </cell>
          <cell r="H1220" t="str">
            <v>X</v>
          </cell>
          <cell r="K1220" t="str">
            <v>X</v>
          </cell>
          <cell r="L1220" t="str">
            <v>marmolromanico</v>
          </cell>
          <cell r="M1220" t="str">
            <v>VER ARCHIVO ANEXO</v>
          </cell>
          <cell r="N1220">
            <v>41608</v>
          </cell>
        </row>
        <row r="1221">
          <cell r="A1221" t="str">
            <v>Y40</v>
          </cell>
          <cell r="B1221" t="str">
            <v>PISO TIPO PROQUINAL CONFORT O SIMILAR COLOR GRIS ANCHO 1.40 M. E= 2.7 MM (PISO ESPUMADO BASE TEXTIL TIPO PROQUINAL O SIMILAR.)</v>
          </cell>
          <cell r="C1221" t="str">
            <v>Insumo</v>
          </cell>
          <cell r="D1221" t="str">
            <v>m2</v>
          </cell>
          <cell r="E1221">
            <v>45885</v>
          </cell>
          <cell r="F1221">
            <v>38558.765306772337</v>
          </cell>
          <cell r="G1221">
            <v>0.19</v>
          </cell>
          <cell r="H1221" t="str">
            <v>X</v>
          </cell>
          <cell r="K1221" t="str">
            <v>X</v>
          </cell>
          <cell r="L1221" t="str">
            <v>Corona - 2011 Catalogo Portafolio Profesional</v>
          </cell>
          <cell r="M1221" t="str">
            <v>VER ARCHIVO ANEXO</v>
          </cell>
          <cell r="N1221">
            <v>41608</v>
          </cell>
        </row>
        <row r="1222">
          <cell r="A1222" t="str">
            <v>Y30</v>
          </cell>
          <cell r="B1222" t="str">
            <v>PORCELANATTO BRILLANTE LISBOA  50 X 50 CM. TIPO ALFA O SIMILAR. COLOR BEIGE CON BETAS</v>
          </cell>
          <cell r="C1222" t="str">
            <v>Insumo</v>
          </cell>
          <cell r="D1222" t="str">
            <v>m2</v>
          </cell>
          <cell r="E1222">
            <v>67500</v>
          </cell>
          <cell r="F1222">
            <v>56722.497040283539</v>
          </cell>
          <cell r="G1222">
            <v>0.19</v>
          </cell>
          <cell r="H1222" t="str">
            <v>X</v>
          </cell>
          <cell r="K1222" t="str">
            <v>X</v>
          </cell>
          <cell r="L1222" t="str">
            <v>FICHA TECNICA PORCELANATO</v>
          </cell>
          <cell r="M1222" t="str">
            <v>VER ARCHIVO ANEXO</v>
          </cell>
          <cell r="N1222">
            <v>41608</v>
          </cell>
        </row>
        <row r="1223">
          <cell r="A1223" t="str">
            <v>Y28</v>
          </cell>
          <cell r="B1223" t="str">
            <v>PORCELANATTO CONSTELLAZIONE BRILLANTE BLANCO 38.2 X 38.2 CM. TIPO ALFA O SIMILAR</v>
          </cell>
          <cell r="C1223" t="str">
            <v>Insumo</v>
          </cell>
          <cell r="D1223" t="str">
            <v>m2</v>
          </cell>
          <cell r="E1223">
            <v>79936</v>
          </cell>
          <cell r="F1223">
            <v>67172.744679205396</v>
          </cell>
          <cell r="G1223">
            <v>0.19</v>
          </cell>
          <cell r="H1223" t="str">
            <v>X</v>
          </cell>
          <cell r="K1223" t="str">
            <v>X</v>
          </cell>
          <cell r="L1223" t="str">
            <v>FICHA TECNICA PORCELANATO</v>
          </cell>
          <cell r="M1223" t="str">
            <v>VER ARCHIVO ANEXO</v>
          </cell>
          <cell r="N1223">
            <v>41608</v>
          </cell>
        </row>
        <row r="1224">
          <cell r="A1224" t="str">
            <v>Y26</v>
          </cell>
          <cell r="B1224" t="str">
            <v>PORCELANATTO CONSTELLAZIONE BRILLANTE GRIS O NEGRO 38.2 X 38.2 CM. TIPO ALFA O SIMILAR</v>
          </cell>
          <cell r="C1224" t="str">
            <v>Insumo</v>
          </cell>
          <cell r="D1224" t="str">
            <v>m2</v>
          </cell>
          <cell r="E1224">
            <v>128249</v>
          </cell>
          <cell r="F1224">
            <v>107772.39816989173</v>
          </cell>
          <cell r="G1224">
            <v>0.19</v>
          </cell>
          <cell r="H1224" t="str">
            <v>X</v>
          </cell>
          <cell r="K1224" t="str">
            <v>X</v>
          </cell>
          <cell r="L1224" t="str">
            <v>FICHA TECNICA PORCELANATO</v>
          </cell>
          <cell r="M1224" t="str">
            <v>VER ARCHIVO ANEXO</v>
          </cell>
          <cell r="N1224">
            <v>41608</v>
          </cell>
        </row>
        <row r="1225">
          <cell r="A1225" t="str">
            <v>Y29</v>
          </cell>
          <cell r="B1225" t="str">
            <v>PORCELANATTO CONSTELLAZIONE MATE BLANCO 38.2 X 38.2 CM. TIPO ALFA O SIMILAR</v>
          </cell>
          <cell r="C1225" t="str">
            <v>Insumo</v>
          </cell>
          <cell r="D1225" t="str">
            <v>m2</v>
          </cell>
          <cell r="E1225">
            <v>90159</v>
          </cell>
          <cell r="F1225">
            <v>75763.862623874797</v>
          </cell>
          <cell r="G1225">
            <v>0.19</v>
          </cell>
          <cell r="H1225" t="str">
            <v>X</v>
          </cell>
          <cell r="K1225" t="str">
            <v>X</v>
          </cell>
          <cell r="L1225" t="str">
            <v>FICHA TECNICA PORCELANATO</v>
          </cell>
          <cell r="M1225" t="str">
            <v>VER ARCHIVO ANEXO</v>
          </cell>
          <cell r="N1225">
            <v>41608</v>
          </cell>
        </row>
        <row r="1226">
          <cell r="A1226" t="str">
            <v>Y27</v>
          </cell>
          <cell r="B1226" t="str">
            <v>PORCELANATTO CONSTELLAZIONE MATE GRIS O NEGRO 50 X 50 CM. TIPO ALFA O SIMILAR</v>
          </cell>
          <cell r="C1226" t="str">
            <v>Insumo</v>
          </cell>
          <cell r="D1226" t="str">
            <v>m2</v>
          </cell>
          <cell r="E1226">
            <v>136868</v>
          </cell>
          <cell r="F1226">
            <v>115015.04122459593</v>
          </cell>
          <cell r="G1226">
            <v>0.19</v>
          </cell>
          <cell r="H1226" t="str">
            <v>X</v>
          </cell>
          <cell r="K1226" t="str">
            <v>X</v>
          </cell>
          <cell r="L1226" t="str">
            <v>FICHA TECNICA PORCELANATO</v>
          </cell>
          <cell r="M1226" t="str">
            <v>VER ARCHIVO ANEXO</v>
          </cell>
          <cell r="N1226">
            <v>41608</v>
          </cell>
        </row>
        <row r="1227">
          <cell r="A1227" t="str">
            <v>Y21</v>
          </cell>
          <cell r="B1227" t="str">
            <v>TABLON DE GRES LATINO LISO 20 X 20 CM. TIPO ALFA O SIMILAR. COLORES ROJO, SALMÓN O SAHARA.</v>
          </cell>
          <cell r="C1227" t="str">
            <v>Insumo</v>
          </cell>
          <cell r="D1227" t="str">
            <v>m2</v>
          </cell>
          <cell r="E1227">
            <v>45778</v>
          </cell>
          <cell r="F1227">
            <v>38468.751578558979</v>
          </cell>
          <cell r="G1227">
            <v>0.19</v>
          </cell>
          <cell r="H1227" t="str">
            <v>X</v>
          </cell>
          <cell r="K1227" t="str">
            <v>X</v>
          </cell>
          <cell r="L1227" t="str">
            <v>TablonGres</v>
          </cell>
          <cell r="M1227" t="str">
            <v>VER ARCHIVO ANEXO</v>
          </cell>
          <cell r="N1227">
            <v>41608</v>
          </cell>
        </row>
        <row r="1228">
          <cell r="A1228" t="str">
            <v>Y12</v>
          </cell>
          <cell r="B1228" t="str">
            <v>TABLON DE GRES LATINO PIRAMIDAL 20 X 20 CM. TIPO ALFA O SIMILAR. COLORES ROJO O SAHARA.</v>
          </cell>
          <cell r="C1228" t="str">
            <v>Insumo</v>
          </cell>
          <cell r="D1228" t="str">
            <v>m2</v>
          </cell>
          <cell r="E1228">
            <v>38206</v>
          </cell>
          <cell r="F1228">
            <v>32105.473407169753</v>
          </cell>
          <cell r="G1228">
            <v>0.19</v>
          </cell>
          <cell r="H1228" t="str">
            <v>X</v>
          </cell>
          <cell r="K1228" t="str">
            <v>X</v>
          </cell>
          <cell r="L1228" t="str">
            <v>TablonGres</v>
          </cell>
          <cell r="M1228" t="str">
            <v>VER ARCHIVO ANEXO</v>
          </cell>
          <cell r="N1228">
            <v>41608</v>
          </cell>
        </row>
        <row r="1229">
          <cell r="A1229" t="str">
            <v>Y25</v>
          </cell>
          <cell r="B1229" t="str">
            <v>TABLON DE GRES PORTAL LISO 30 X 15 CM. TIPO ALFA O SIMILAR. COLORES ROJO, SALMÓN O SAHARA.</v>
          </cell>
          <cell r="C1229" t="str">
            <v>Insumo</v>
          </cell>
          <cell r="D1229" t="str">
            <v>m2</v>
          </cell>
          <cell r="E1229">
            <v>42255</v>
          </cell>
          <cell r="F1229">
            <v>35508.684746927982</v>
          </cell>
          <cell r="G1229">
            <v>0.19</v>
          </cell>
          <cell r="H1229" t="str">
            <v>X</v>
          </cell>
          <cell r="K1229" t="str">
            <v>X</v>
          </cell>
          <cell r="L1229" t="str">
            <v>TablonGres</v>
          </cell>
          <cell r="M1229" t="str">
            <v>VER ARCHIVO ANEXO</v>
          </cell>
          <cell r="N1229">
            <v>41608</v>
          </cell>
        </row>
        <row r="1230">
          <cell r="A1230" t="str">
            <v>Y23</v>
          </cell>
          <cell r="B1230" t="str">
            <v>TABLON DE GRES TRADICION GRAFILADO 30 X 30 CM. TIPO ALFA O SIMILAR. COLOR ROJO</v>
          </cell>
          <cell r="C1230" t="str">
            <v>Insumo</v>
          </cell>
          <cell r="D1230" t="str">
            <v>m2</v>
          </cell>
          <cell r="E1230">
            <v>58385</v>
          </cell>
          <cell r="F1230">
            <v>49062.674975975213</v>
          </cell>
          <cell r="G1230">
            <v>0.19</v>
          </cell>
          <cell r="H1230" t="str">
            <v>X</v>
          </cell>
          <cell r="K1230" t="str">
            <v>X</v>
          </cell>
          <cell r="L1230" t="str">
            <v>TablonGres</v>
          </cell>
          <cell r="M1230" t="str">
            <v>VER ARCHIVO ANEXO</v>
          </cell>
          <cell r="N1230">
            <v>41608</v>
          </cell>
        </row>
        <row r="1231">
          <cell r="A1231" t="str">
            <v>Y20</v>
          </cell>
          <cell r="B1231" t="str">
            <v>TABLON DE GRES TRADICION LISO 30 X 30 CM. TIPO ALFA O SIMILAR. COLOR MOCCA.</v>
          </cell>
          <cell r="C1231" t="str">
            <v>Insumo</v>
          </cell>
          <cell r="D1231" t="str">
            <v>m2</v>
          </cell>
          <cell r="E1231">
            <v>48800</v>
          </cell>
          <cell r="F1231">
            <v>41008.177334116117</v>
          </cell>
          <cell r="G1231">
            <v>0.19</v>
          </cell>
          <cell r="H1231" t="str">
            <v>X</v>
          </cell>
          <cell r="K1231" t="str">
            <v>X</v>
          </cell>
          <cell r="L1231" t="str">
            <v>TablonGres</v>
          </cell>
          <cell r="M1231" t="str">
            <v>VER ARCHIVO ANEXO</v>
          </cell>
          <cell r="N1231">
            <v>41608</v>
          </cell>
        </row>
        <row r="1232">
          <cell r="A1232" t="str">
            <v>Y13</v>
          </cell>
          <cell r="B1232" t="str">
            <v>TABLON DE GRES TRADICION LISO 30 X 30 CM. TIPO ALFA O SIMILAR. COLORES ROJO, SALMÓN O SAHARA.</v>
          </cell>
          <cell r="C1232" t="str">
            <v>Insumo</v>
          </cell>
          <cell r="D1232" t="str">
            <v>m2</v>
          </cell>
          <cell r="E1232">
            <v>45778</v>
          </cell>
          <cell r="F1232">
            <v>38468.751578558979</v>
          </cell>
          <cell r="G1232">
            <v>0.19</v>
          </cell>
          <cell r="H1232" t="str">
            <v>X</v>
          </cell>
          <cell r="K1232" t="str">
            <v>X</v>
          </cell>
          <cell r="L1232" t="str">
            <v>TablonGres</v>
          </cell>
          <cell r="M1232" t="str">
            <v>VER ARCHIVO ANEXO</v>
          </cell>
          <cell r="N1232">
            <v>41608</v>
          </cell>
        </row>
        <row r="1233">
          <cell r="A1233" t="str">
            <v>Y24</v>
          </cell>
          <cell r="B1233" t="str">
            <v>TABLON DE GRES TUNEZ ABRASIVO 15 X 15 CM. TIPO ALFA O SIMILAR. COLORES ROJO, SALMÓN O SAHARA.</v>
          </cell>
          <cell r="C1233" t="str">
            <v>Insumo</v>
          </cell>
          <cell r="D1233" t="str">
            <v>m2</v>
          </cell>
          <cell r="E1233">
            <v>34988</v>
          </cell>
          <cell r="F1233">
            <v>29401.59949429979</v>
          </cell>
          <cell r="G1233">
            <v>0.19</v>
          </cell>
          <cell r="H1233" t="str">
            <v>X</v>
          </cell>
          <cell r="K1233" t="str">
            <v>X</v>
          </cell>
          <cell r="L1233" t="str">
            <v>TablonGres</v>
          </cell>
          <cell r="M1233" t="str">
            <v>VER ARCHIVO ANEXO</v>
          </cell>
          <cell r="N1233">
            <v>41608</v>
          </cell>
        </row>
        <row r="1234">
          <cell r="A1234" t="str">
            <v>Y22</v>
          </cell>
          <cell r="B1234" t="str">
            <v>TABLON DE GRES TUNEZ LISO 15 X 15 CM. TIPO ALFA O SIMILAR. COLORES ROJO, SALMÓN O SAHARA.</v>
          </cell>
          <cell r="C1234" t="str">
            <v>Insumo</v>
          </cell>
          <cell r="D1234" t="str">
            <v>m2</v>
          </cell>
          <cell r="E1234">
            <v>33260</v>
          </cell>
          <cell r="F1234">
            <v>27949.262610242255</v>
          </cell>
          <cell r="G1234">
            <v>0.19</v>
          </cell>
          <cell r="H1234" t="str">
            <v>X</v>
          </cell>
          <cell r="K1234" t="str">
            <v>X</v>
          </cell>
          <cell r="L1234" t="str">
            <v>TablonGres</v>
          </cell>
          <cell r="M1234" t="str">
            <v>VER ARCHIVO ANEXO</v>
          </cell>
          <cell r="N1234">
            <v>41608</v>
          </cell>
        </row>
        <row r="1235">
          <cell r="A1235" t="str">
            <v>Y34</v>
          </cell>
          <cell r="B1235" t="str">
            <v>ZOCALO GRANO DE MARMOL BLANCO HUILA BH5 DE 30 X 7.2 CM. TIPO ALFA O SIMILAR. FONDO BLANCO</v>
          </cell>
          <cell r="C1235" t="str">
            <v>Insumo</v>
          </cell>
          <cell r="D1235" t="str">
            <v>m</v>
          </cell>
          <cell r="E1235">
            <v>20412</v>
          </cell>
          <cell r="F1235">
            <v>17152.808324345991</v>
          </cell>
          <cell r="G1235">
            <v>0.19</v>
          </cell>
          <cell r="H1235" t="str">
            <v>X</v>
          </cell>
          <cell r="K1235" t="str">
            <v>X</v>
          </cell>
          <cell r="L1235" t="str">
            <v>Corona - 2011 Catalogo Portafolio Profesional</v>
          </cell>
          <cell r="M1235" t="str">
            <v>VER ARCHIVO ANEXO</v>
          </cell>
          <cell r="N1235">
            <v>41608</v>
          </cell>
        </row>
        <row r="1236">
          <cell r="A1236" t="str">
            <v>Y33</v>
          </cell>
          <cell r="B1236" t="str">
            <v>ZOCALO GRANO DE MARMOL PAYANDE P5 DE 30 X 7.2 CM. TIPO ALFA O SIMILAR. FONDO BLANCO</v>
          </cell>
          <cell r="C1236" t="str">
            <v>Insumo</v>
          </cell>
          <cell r="D1236" t="str">
            <v>m</v>
          </cell>
          <cell r="E1236">
            <v>17921</v>
          </cell>
          <cell r="F1236">
            <v>15059.989143385827</v>
          </cell>
          <cell r="G1236">
            <v>0.19</v>
          </cell>
          <cell r="H1236" t="str">
            <v>X</v>
          </cell>
          <cell r="K1236" t="str">
            <v>X</v>
          </cell>
          <cell r="L1236" t="str">
            <v>Corona - 2011 Catalogo Portafolio Profesional</v>
          </cell>
          <cell r="M1236" t="str">
            <v>VER ARCHIVO ANEXO</v>
          </cell>
          <cell r="N1236">
            <v>41608</v>
          </cell>
        </row>
        <row r="1237">
          <cell r="A1237" t="str">
            <v>Y31</v>
          </cell>
          <cell r="B1237" t="str">
            <v xml:space="preserve">ZOCALO GRANO DE MARMOL PERLATO CLARO PCL 5 DE 30 X 7.2 CM. TIPO ALFA O SIMILAR. FONDO CREMA </v>
          </cell>
          <cell r="C1237" t="str">
            <v>Insumo</v>
          </cell>
          <cell r="D1237" t="str">
            <v>m</v>
          </cell>
          <cell r="E1237">
            <v>19833</v>
          </cell>
          <cell r="F1237">
            <v>16666.387985346981</v>
          </cell>
          <cell r="G1237">
            <v>0.19</v>
          </cell>
          <cell r="H1237" t="str">
            <v>X</v>
          </cell>
          <cell r="K1237" t="str">
            <v>X</v>
          </cell>
          <cell r="L1237" t="str">
            <v>Corona - 2011 Catalogo Portafolio Profesional</v>
          </cell>
          <cell r="M1237" t="str">
            <v>VER ARCHIVO ANEXO</v>
          </cell>
          <cell r="N1237">
            <v>41608</v>
          </cell>
        </row>
        <row r="1238">
          <cell r="A1238" t="str">
            <v>Y32</v>
          </cell>
          <cell r="B1238" t="str">
            <v>ZOCALO GRANO DE MARMOL VILLA DE LEYVA G5E DE 30 X 7.2 CM. TIPO ALFA O SIMILAR. FONDO CAFÉ</v>
          </cell>
          <cell r="C1238" t="str">
            <v>Insumo</v>
          </cell>
          <cell r="D1238" t="str">
            <v>m</v>
          </cell>
          <cell r="E1238">
            <v>17812</v>
          </cell>
          <cell r="F1238">
            <v>14968.244381937613</v>
          </cell>
          <cell r="G1238">
            <v>0.19</v>
          </cell>
          <cell r="H1238" t="str">
            <v>X</v>
          </cell>
          <cell r="K1238" t="str">
            <v>X</v>
          </cell>
          <cell r="L1238" t="str">
            <v>Corona - 2011 Catalogo Portafolio Profesional</v>
          </cell>
          <cell r="M1238" t="str">
            <v>VER ARCHIVO ANEXO</v>
          </cell>
          <cell r="N1238">
            <v>41608</v>
          </cell>
        </row>
        <row r="1239">
          <cell r="A1239" t="str">
            <v>Y42</v>
          </cell>
          <cell r="B1239" t="str">
            <v>CERAMICA PARED BOTICCINO SAND 28*43-1. TIPO ALFA O SIMILAR. COLOR.</v>
          </cell>
          <cell r="C1239" t="str">
            <v>Insumo</v>
          </cell>
          <cell r="D1239" t="str">
            <v>m2</v>
          </cell>
          <cell r="E1239">
            <v>45510</v>
          </cell>
          <cell r="F1239">
            <v>38243.717258025645</v>
          </cell>
          <cell r="G1239">
            <v>0.19</v>
          </cell>
          <cell r="H1239" t="str">
            <v>X</v>
          </cell>
          <cell r="K1239" t="str">
            <v>X</v>
          </cell>
          <cell r="L1239" t="str">
            <v>Corona - 2011 Catalogo Portafolio Profesional</v>
          </cell>
          <cell r="M1239" t="str">
            <v>VER ARCHIVO ANEXO</v>
          </cell>
          <cell r="N1239">
            <v>41608</v>
          </cell>
        </row>
        <row r="1240">
          <cell r="A1240" t="str">
            <v>Y43</v>
          </cell>
          <cell r="B1240" t="str">
            <v>CERAMICA IMPORTADA  NEVADA BLANCA BR 30*45-1. TIPO ALFA O SIMILAR. COLOR.</v>
          </cell>
          <cell r="C1240" t="str">
            <v>Insumo</v>
          </cell>
          <cell r="D1240" t="str">
            <v>m2</v>
          </cell>
          <cell r="E1240">
            <v>63096</v>
          </cell>
          <cell r="F1240">
            <v>53021.547984127334</v>
          </cell>
          <cell r="G1240">
            <v>0.19</v>
          </cell>
          <cell r="H1240" t="str">
            <v>X</v>
          </cell>
          <cell r="K1240" t="str">
            <v>X</v>
          </cell>
          <cell r="L1240" t="str">
            <v>Corona - 2011 Catalogo Portafolio Profesional</v>
          </cell>
          <cell r="M1240" t="str">
            <v>VER ARCHIVO ANEXO</v>
          </cell>
          <cell r="N1240">
            <v>41608</v>
          </cell>
        </row>
        <row r="1241">
          <cell r="A1241" t="str">
            <v>Y22A</v>
          </cell>
          <cell r="B1241" t="str">
            <v>LOSETA INDUSTRIAL 24.5*12 COLOR SAHARA TIPO ALFA O SIMILAR</v>
          </cell>
          <cell r="C1241" t="str">
            <v>Insumo</v>
          </cell>
          <cell r="D1241" t="str">
            <v>m2</v>
          </cell>
          <cell r="E1241">
            <v>89073</v>
          </cell>
          <cell r="F1241">
            <v>74851.608109097288</v>
          </cell>
          <cell r="G1241">
            <v>0.19</v>
          </cell>
          <cell r="H1241" t="str">
            <v>X</v>
          </cell>
          <cell r="K1241" t="str">
            <v>X</v>
          </cell>
          <cell r="L1241" t="str">
            <v>Corona - 2011 Catalogo Portafolio Profesional</v>
          </cell>
          <cell r="M1241" t="str">
            <v>VER ARCHIVO ANEXO</v>
          </cell>
          <cell r="N1241">
            <v>41608</v>
          </cell>
        </row>
        <row r="1242">
          <cell r="A1242" t="str">
            <v>Y44</v>
          </cell>
          <cell r="B1242" t="str">
            <v>CERA POLIMERICA</v>
          </cell>
          <cell r="C1242" t="str">
            <v>Insumo</v>
          </cell>
          <cell r="D1242" t="str">
            <v>lt</v>
          </cell>
          <cell r="E1242">
            <v>101221</v>
          </cell>
          <cell r="F1242">
            <v>85059.391713534686</v>
          </cell>
          <cell r="G1242">
            <v>0.19</v>
          </cell>
          <cell r="H1242" t="str">
            <v>X</v>
          </cell>
          <cell r="K1242" t="str">
            <v>X</v>
          </cell>
          <cell r="L1242" t="str">
            <v>Cera polimerica</v>
          </cell>
          <cell r="M1242" t="str">
            <v>VER ARCHIVO ANEXO</v>
          </cell>
          <cell r="N1242">
            <v>41608</v>
          </cell>
        </row>
        <row r="1243">
          <cell r="A1243" t="str">
            <v>Y45</v>
          </cell>
          <cell r="B1243" t="str">
            <v>GRANITO BLANCO HUILA  Nº 1,2 Y 3 (25 KG)</v>
          </cell>
          <cell r="C1243" t="str">
            <v>Insumo</v>
          </cell>
          <cell r="D1243" t="str">
            <v>bul</v>
          </cell>
          <cell r="E1243">
            <v>22659</v>
          </cell>
          <cell r="F1243">
            <v>19041.365583591272</v>
          </cell>
          <cell r="G1243">
            <v>0.19</v>
          </cell>
          <cell r="H1243" t="str">
            <v>X</v>
          </cell>
          <cell r="I1243" t="str">
            <v>X</v>
          </cell>
          <cell r="J1243" t="str">
            <v>X</v>
          </cell>
          <cell r="K1243" t="str">
            <v>X</v>
          </cell>
          <cell r="L1243" t="str">
            <v>MARMOLINA</v>
          </cell>
          <cell r="M1243" t="str">
            <v>VER ARCHIVO ANEXO</v>
          </cell>
          <cell r="N1243">
            <v>41608</v>
          </cell>
        </row>
        <row r="1244">
          <cell r="A1244" t="str">
            <v>Y46</v>
          </cell>
          <cell r="B1244" t="str">
            <v>CERAMICA SENCILLA</v>
          </cell>
          <cell r="C1244" t="str">
            <v>Insumo</v>
          </cell>
          <cell r="D1244" t="str">
            <v>m2</v>
          </cell>
          <cell r="E1244">
            <v>31964</v>
          </cell>
          <cell r="F1244">
            <v>26860.442705507794</v>
          </cell>
          <cell r="G1244">
            <v>0.19</v>
          </cell>
          <cell r="H1244" t="str">
            <v>X</v>
          </cell>
          <cell r="I1244" t="str">
            <v>X</v>
          </cell>
          <cell r="J1244" t="str">
            <v>X</v>
          </cell>
          <cell r="K1244" t="str">
            <v>X</v>
          </cell>
          <cell r="L1244" t="str">
            <v>no aplica</v>
          </cell>
          <cell r="M1244" t="str">
            <v>no aplica</v>
          </cell>
          <cell r="N1244">
            <v>41608</v>
          </cell>
        </row>
        <row r="1245">
          <cell r="A1245" t="str">
            <v>Y47</v>
          </cell>
          <cell r="B1245" t="str">
            <v>TABLILLA PARA PISO</v>
          </cell>
          <cell r="C1245" t="str">
            <v>Insumo</v>
          </cell>
          <cell r="D1245" t="str">
            <v>und</v>
          </cell>
          <cell r="E1245">
            <v>40665</v>
          </cell>
          <cell r="F1245">
            <v>34172.327089606857</v>
          </cell>
          <cell r="G1245">
            <v>0.19</v>
          </cell>
          <cell r="H1245" t="str">
            <v>X</v>
          </cell>
          <cell r="I1245" t="str">
            <v>X</v>
          </cell>
          <cell r="J1245" t="str">
            <v>X</v>
          </cell>
          <cell r="K1245" t="str">
            <v>X</v>
          </cell>
          <cell r="L1245" t="str">
            <v>no aplica</v>
          </cell>
          <cell r="M1245" t="str">
            <v>no aplica</v>
          </cell>
          <cell r="N1245">
            <v>41608</v>
          </cell>
        </row>
        <row r="1246">
          <cell r="A1246" t="str">
            <v>Z</v>
          </cell>
          <cell r="B1246" t="str">
            <v>PREFABRICADOS</v>
          </cell>
          <cell r="E1246">
            <v>0</v>
          </cell>
          <cell r="F1246">
            <v>0</v>
          </cell>
          <cell r="N1246">
            <v>41608</v>
          </cell>
        </row>
        <row r="1247">
          <cell r="A1247" t="str">
            <v>Z02</v>
          </cell>
          <cell r="B1247" t="str">
            <v>SARDINEL PREFABRICADO AH=20 CM, B=10  CM, L=100CM</v>
          </cell>
          <cell r="C1247" t="str">
            <v>Insumo</v>
          </cell>
          <cell r="D1247" t="str">
            <v>und</v>
          </cell>
          <cell r="E1247">
            <v>41199</v>
          </cell>
          <cell r="F1247">
            <v>34620.664697438675</v>
          </cell>
          <cell r="G1247">
            <v>0.19</v>
          </cell>
          <cell r="H1247" t="str">
            <v>X</v>
          </cell>
          <cell r="L1247" t="str">
            <v>espacio publico titan</v>
          </cell>
          <cell r="M1247" t="str">
            <v>VER ARCHIVO ANEXO</v>
          </cell>
          <cell r="N1247">
            <v>41608</v>
          </cell>
        </row>
        <row r="1248">
          <cell r="A1248" t="str">
            <v>Z03</v>
          </cell>
          <cell r="B1248" t="str">
            <v xml:space="preserve">LAVADERO PREFABRICADO EN GRANITO 80 X 60 X 50 CM. </v>
          </cell>
          <cell r="C1248" t="str">
            <v>Insumo</v>
          </cell>
          <cell r="D1248" t="str">
            <v>und</v>
          </cell>
          <cell r="E1248">
            <v>393115</v>
          </cell>
          <cell r="F1248">
            <v>330348.65150972491</v>
          </cell>
          <cell r="G1248">
            <v>0.19</v>
          </cell>
          <cell r="H1248" t="str">
            <v>X</v>
          </cell>
          <cell r="L1248" t="str">
            <v>espacio publico titan</v>
          </cell>
          <cell r="M1248" t="str">
            <v>VER ARCHIVO ANEXO</v>
          </cell>
          <cell r="N1248">
            <v>41608</v>
          </cell>
        </row>
        <row r="1249">
          <cell r="A1249" t="str">
            <v>Z06</v>
          </cell>
          <cell r="B1249" t="str">
            <v>REJILLA SUMIDERO EAAB (LATERAL) A=83.5 CM. L=45 CM. E=14 CM. REF. RE017 TIPO TITAN O SIMILAR</v>
          </cell>
          <cell r="C1249" t="str">
            <v>Insumo</v>
          </cell>
          <cell r="D1249" t="str">
            <v>und</v>
          </cell>
          <cell r="E1249">
            <v>209691</v>
          </cell>
          <cell r="F1249">
            <v>176210.52814378854</v>
          </cell>
          <cell r="G1249">
            <v>0.19</v>
          </cell>
          <cell r="H1249" t="str">
            <v>X</v>
          </cell>
          <cell r="L1249" t="str">
            <v>espacio publico titan</v>
          </cell>
          <cell r="M1249" t="str">
            <v>VER ARCHIVO ANEXO</v>
          </cell>
          <cell r="N1249">
            <v>41608</v>
          </cell>
        </row>
        <row r="1250">
          <cell r="A1250" t="str">
            <v>Z05</v>
          </cell>
          <cell r="B1250" t="str">
            <v>REJILLA SUMIDERO PLAQUETA (PEATONAL) A=40 CM. L=40 CM. E=6 CM. REF. P40402 TIPO TITAN O SIMILAR</v>
          </cell>
          <cell r="C1250" t="str">
            <v>Insumo</v>
          </cell>
          <cell r="D1250" t="str">
            <v>und</v>
          </cell>
          <cell r="E1250">
            <v>24534</v>
          </cell>
          <cell r="F1250">
            <v>20616.605827324729</v>
          </cell>
          <cell r="G1250">
            <v>0.19</v>
          </cell>
          <cell r="H1250" t="str">
            <v>X</v>
          </cell>
          <cell r="L1250" t="str">
            <v>espacio publico titan</v>
          </cell>
          <cell r="M1250" t="str">
            <v>VER ARCHIVO ANEXO</v>
          </cell>
          <cell r="N1250">
            <v>41608</v>
          </cell>
        </row>
        <row r="1251">
          <cell r="A1251" t="str">
            <v>Z04</v>
          </cell>
          <cell r="B1251" t="str">
            <v>REJILLA SUMIDERO TRANSVERSAL (TRANSVERSAL) B=50 CM. L=50 CM. E=15 CM. REF. RE 009 TIPO TITAN O SIMILAR</v>
          </cell>
          <cell r="C1251" t="str">
            <v>Insumo</v>
          </cell>
          <cell r="D1251" t="str">
            <v>und</v>
          </cell>
          <cell r="E1251">
            <v>188467</v>
          </cell>
          <cell r="F1251">
            <v>158375.69272490297</v>
          </cell>
          <cell r="G1251">
            <v>0.19</v>
          </cell>
          <cell r="H1251" t="str">
            <v>X</v>
          </cell>
          <cell r="L1251" t="str">
            <v>espacio publico titan</v>
          </cell>
          <cell r="M1251" t="str">
            <v>VER ARCHIVO ANEXO</v>
          </cell>
          <cell r="N1251">
            <v>41608</v>
          </cell>
        </row>
        <row r="1252">
          <cell r="A1252" t="str">
            <v>Z01</v>
          </cell>
          <cell r="B1252" t="str">
            <v>TOPELLANTAS PREFABRICADO H=15 CM, B=20 CM Y LARGO=50 CM.</v>
          </cell>
          <cell r="C1252" t="str">
            <v>Insumo</v>
          </cell>
          <cell r="D1252" t="str">
            <v>und</v>
          </cell>
          <cell r="E1252">
            <v>16877</v>
          </cell>
          <cell r="F1252">
            <v>14182.355293305751</v>
          </cell>
          <cell r="G1252">
            <v>0.19</v>
          </cell>
          <cell r="H1252" t="str">
            <v>X</v>
          </cell>
          <cell r="L1252" t="str">
            <v>topellantas</v>
          </cell>
          <cell r="M1252" t="str">
            <v>VER ARCHIVO ANEXO</v>
          </cell>
          <cell r="N1252">
            <v>41608</v>
          </cell>
        </row>
        <row r="1253">
          <cell r="A1253" t="str">
            <v>Z07</v>
          </cell>
          <cell r="B1253" t="str">
            <v xml:space="preserve">DISTANCIADORES EN MORTERO H=0.05 CMS </v>
          </cell>
          <cell r="C1253" t="str">
            <v>Insumo</v>
          </cell>
          <cell r="D1253" t="str">
            <v>und</v>
          </cell>
          <cell r="E1253">
            <v>1310</v>
          </cell>
          <cell r="F1253">
            <v>1100.9371373785502</v>
          </cell>
          <cell r="G1253">
            <v>0.19</v>
          </cell>
          <cell r="H1253" t="str">
            <v>X</v>
          </cell>
          <cell r="L1253" t="str">
            <v>espacio publico titan</v>
          </cell>
          <cell r="M1253" t="str">
            <v>VER ARCHIVO ANEXO</v>
          </cell>
          <cell r="N1253">
            <v>41608</v>
          </cell>
        </row>
        <row r="1254">
          <cell r="A1254" t="str">
            <v>BB</v>
          </cell>
          <cell r="B1254" t="str">
            <v>INSTALACIONES ELECTRICAS</v>
          </cell>
          <cell r="E1254">
            <v>0</v>
          </cell>
          <cell r="F1254">
            <v>0</v>
          </cell>
          <cell r="N1254">
            <v>41608</v>
          </cell>
        </row>
        <row r="1255">
          <cell r="A1255" t="str">
            <v>BB01</v>
          </cell>
          <cell r="B1255" t="str">
            <v>ABRAZADERA DE SALIDA TIPO 1</v>
          </cell>
          <cell r="C1255" t="str">
            <v>Insumo</v>
          </cell>
          <cell r="D1255" t="str">
            <v>und</v>
          </cell>
          <cell r="E1255">
            <v>23135</v>
          </cell>
          <cell r="F1255">
            <v>19441.23426084669</v>
          </cell>
          <cell r="G1255">
            <v>0.19</v>
          </cell>
          <cell r="H1255" t="str">
            <v>X</v>
          </cell>
          <cell r="J1255" t="str">
            <v>X</v>
          </cell>
          <cell r="L1255" t="str">
            <v>Tuberia elecrica</v>
          </cell>
          <cell r="M1255" t="str">
            <v>VER ARCHIVO ANEXO</v>
          </cell>
          <cell r="N1255">
            <v>41608</v>
          </cell>
        </row>
        <row r="1256">
          <cell r="A1256" t="str">
            <v>BB03</v>
          </cell>
          <cell r="B1256" t="str">
            <v>ABRAZADERA DE SALIDA TIPO 3</v>
          </cell>
          <cell r="C1256" t="str">
            <v>Insumo</v>
          </cell>
          <cell r="D1256" t="str">
            <v>und</v>
          </cell>
          <cell r="E1256">
            <v>25308</v>
          </cell>
          <cell r="F1256">
            <v>21267.474323636576</v>
          </cell>
          <cell r="G1256">
            <v>0.19</v>
          </cell>
          <cell r="H1256" t="str">
            <v>X</v>
          </cell>
          <cell r="J1256" t="str">
            <v>X</v>
          </cell>
          <cell r="L1256" t="str">
            <v>Tuberia elecrica</v>
          </cell>
          <cell r="M1256" t="str">
            <v>VER ARCHIVO ANEXO</v>
          </cell>
          <cell r="N1256">
            <v>41608</v>
          </cell>
        </row>
        <row r="1257">
          <cell r="A1257" t="str">
            <v>BB04</v>
          </cell>
          <cell r="B1257" t="str">
            <v>ABRAZADERA DE SALIDA TIPO 4</v>
          </cell>
          <cell r="C1257" t="str">
            <v>Insumo</v>
          </cell>
          <cell r="D1257" t="str">
            <v>und</v>
          </cell>
          <cell r="E1257">
            <v>28196</v>
          </cell>
          <cell r="F1257">
            <v>23694.382918927029</v>
          </cell>
          <cell r="G1257">
            <v>0.19</v>
          </cell>
          <cell r="H1257" t="str">
            <v>X</v>
          </cell>
          <cell r="J1257" t="str">
            <v>X</v>
          </cell>
          <cell r="L1257" t="str">
            <v>Tuberia elecrica</v>
          </cell>
          <cell r="M1257" t="str">
            <v>VER ARCHIVO ANEXO</v>
          </cell>
          <cell r="N1257">
            <v>41608</v>
          </cell>
        </row>
        <row r="1258">
          <cell r="A1258" t="str">
            <v>BB05</v>
          </cell>
          <cell r="B1258" t="str">
            <v xml:space="preserve">ABRAZADERA EN  U </v>
          </cell>
          <cell r="C1258" t="str">
            <v>Insumo</v>
          </cell>
          <cell r="D1258" t="str">
            <v>und</v>
          </cell>
          <cell r="E1258">
            <v>23611</v>
          </cell>
          <cell r="F1258">
            <v>19841.102938102107</v>
          </cell>
          <cell r="G1258">
            <v>0.19</v>
          </cell>
          <cell r="H1258" t="str">
            <v>X</v>
          </cell>
          <cell r="J1258" t="str">
            <v>X</v>
          </cell>
          <cell r="L1258" t="str">
            <v>Tuberia elecrica</v>
          </cell>
          <cell r="M1258" t="str">
            <v>VER ARCHIVO ANEXO</v>
          </cell>
          <cell r="N1258">
            <v>41608</v>
          </cell>
        </row>
        <row r="1259">
          <cell r="A1259" t="str">
            <v>BB669</v>
          </cell>
          <cell r="B1259" t="str">
            <v>ABRAZADERA EN  U TIPO 2</v>
          </cell>
          <cell r="C1259" t="str">
            <v>Insumo</v>
          </cell>
          <cell r="D1259" t="str">
            <v>und</v>
          </cell>
          <cell r="E1259">
            <v>24482</v>
          </cell>
          <cell r="F1259">
            <v>20573.329996452936</v>
          </cell>
          <cell r="G1259">
            <v>0.19</v>
          </cell>
          <cell r="H1259" t="str">
            <v>X</v>
          </cell>
          <cell r="J1259" t="str">
            <v>X</v>
          </cell>
          <cell r="L1259" t="str">
            <v>Tuberia elecrica</v>
          </cell>
          <cell r="M1259" t="str">
            <v>VER ARCHIVO ANEXO</v>
          </cell>
          <cell r="N1259">
            <v>41608</v>
          </cell>
        </row>
        <row r="1260">
          <cell r="A1260" t="str">
            <v>BB08</v>
          </cell>
          <cell r="B1260" t="str">
            <v>ABRAZADERA O COLLARIN DE  7 - 8 UNA SALIDA - PL. 1/4 IDEM TIPO 3</v>
          </cell>
          <cell r="C1260" t="str">
            <v>Insumo</v>
          </cell>
          <cell r="D1260" t="str">
            <v>und</v>
          </cell>
          <cell r="E1260">
            <v>20861</v>
          </cell>
          <cell r="F1260">
            <v>17530.173569548075</v>
          </cell>
          <cell r="G1260">
            <v>0.19</v>
          </cell>
          <cell r="H1260" t="str">
            <v>X</v>
          </cell>
          <cell r="J1260" t="str">
            <v>X</v>
          </cell>
          <cell r="L1260" t="str">
            <v>Tuberia elecrica</v>
          </cell>
          <cell r="M1260" t="str">
            <v>VER ARCHIVO ANEXO</v>
          </cell>
          <cell r="N1260">
            <v>41608</v>
          </cell>
        </row>
        <row r="1261">
          <cell r="A1261" t="str">
            <v>BB667</v>
          </cell>
          <cell r="B1261" t="str">
            <v xml:space="preserve">ABRAZADERA O COLLARIN DE 9 - 10 DOS SALIDAS- PL. 1/4 IDEM TIPO 4 </v>
          </cell>
          <cell r="C1261" t="str">
            <v>Insumo</v>
          </cell>
          <cell r="D1261" t="str">
            <v>und</v>
          </cell>
          <cell r="E1261">
            <v>26649</v>
          </cell>
          <cell r="F1261">
            <v>22394.376959538211</v>
          </cell>
          <cell r="G1261">
            <v>0.19</v>
          </cell>
          <cell r="H1261" t="str">
            <v>X</v>
          </cell>
          <cell r="J1261" t="str">
            <v>X</v>
          </cell>
          <cell r="L1261" t="str">
            <v>Tuberia elecrica</v>
          </cell>
          <cell r="M1261" t="str">
            <v>VER ARCHIVO ANEXO</v>
          </cell>
          <cell r="N1261">
            <v>41608</v>
          </cell>
        </row>
        <row r="1262">
          <cell r="A1262" t="str">
            <v>BB11</v>
          </cell>
          <cell r="B1262" t="str">
            <v xml:space="preserve">ABRAZADERA O COLLARIN DE 9- 10 UNA SALIDA- PL. 1/4 IDEM TIPO 4 </v>
          </cell>
          <cell r="C1262" t="str">
            <v>Insumo</v>
          </cell>
          <cell r="D1262" t="str">
            <v>und</v>
          </cell>
          <cell r="E1262">
            <v>25883</v>
          </cell>
          <cell r="F1262">
            <v>21750.432596165851</v>
          </cell>
          <cell r="G1262">
            <v>0.19</v>
          </cell>
          <cell r="H1262" t="str">
            <v>X</v>
          </cell>
          <cell r="J1262" t="str">
            <v>X</v>
          </cell>
          <cell r="L1262" t="str">
            <v>Tuberia elecrica</v>
          </cell>
          <cell r="M1262" t="str">
            <v>VER ARCHIVO ANEXO</v>
          </cell>
          <cell r="N1262">
            <v>41608</v>
          </cell>
        </row>
        <row r="1263">
          <cell r="A1263" t="str">
            <v>BB770</v>
          </cell>
          <cell r="B1263" t="str">
            <v xml:space="preserve">ABRAZADERA SIN SALIDA TIPO 2 </v>
          </cell>
          <cell r="C1263" t="str">
            <v>Insumo</v>
          </cell>
          <cell r="D1263" t="str">
            <v>und</v>
          </cell>
          <cell r="E1263">
            <v>19269</v>
          </cell>
          <cell r="F1263">
            <v>16192.084878992067</v>
          </cell>
          <cell r="G1263">
            <v>0.19</v>
          </cell>
          <cell r="H1263" t="str">
            <v>X</v>
          </cell>
          <cell r="J1263" t="str">
            <v>X</v>
          </cell>
          <cell r="L1263" t="str">
            <v>Tuberia elecrica</v>
          </cell>
          <cell r="M1263" t="str">
            <v>VER ARCHIVO ANEXO</v>
          </cell>
          <cell r="N1263">
            <v>41608</v>
          </cell>
        </row>
        <row r="1264">
          <cell r="A1264" t="str">
            <v>BB17</v>
          </cell>
          <cell r="B1264" t="str">
            <v>ACCESORIOS DE FIJACION</v>
          </cell>
          <cell r="C1264" t="str">
            <v>Insumo</v>
          </cell>
          <cell r="D1264" t="str">
            <v>und</v>
          </cell>
          <cell r="E1264">
            <v>2340</v>
          </cell>
          <cell r="F1264">
            <v>1966.4537548145172</v>
          </cell>
          <cell r="G1264">
            <v>0.19</v>
          </cell>
          <cell r="H1264" t="str">
            <v>X</v>
          </cell>
          <cell r="J1264" t="str">
            <v>X</v>
          </cell>
          <cell r="L1264" t="str">
            <v>Tuberia elecrica</v>
          </cell>
          <cell r="M1264" t="str">
            <v>VER ARCHIVO ANEXO</v>
          </cell>
          <cell r="N1264">
            <v>41608</v>
          </cell>
        </row>
        <row r="1265">
          <cell r="A1265" t="str">
            <v>BB675</v>
          </cell>
          <cell r="B1265" t="str">
            <v>ACCESORIOS FIJACION TUBERIA EMT 1" (ABRAZADERA, ALAMBRE)</v>
          </cell>
          <cell r="C1265" t="str">
            <v>Insumo</v>
          </cell>
          <cell r="D1265" t="str">
            <v>und</v>
          </cell>
          <cell r="E1265">
            <v>3745</v>
          </cell>
          <cell r="F1265">
            <v>3147.0184209971762</v>
          </cell>
          <cell r="G1265">
            <v>0.19</v>
          </cell>
          <cell r="H1265" t="str">
            <v>X</v>
          </cell>
          <cell r="J1265" t="str">
            <v>X</v>
          </cell>
          <cell r="L1265" t="str">
            <v>Tuberia elecrica</v>
          </cell>
          <cell r="M1265" t="str">
            <v>VER ARCHIVO ANEXO</v>
          </cell>
          <cell r="N1265">
            <v>41608</v>
          </cell>
        </row>
        <row r="1266">
          <cell r="A1266" t="str">
            <v>BB671</v>
          </cell>
          <cell r="B1266" t="str">
            <v>ACCESORIOS FIJACION TUBERIA EMT 1/2" (ABRAZADERA, ALAMBRE)</v>
          </cell>
          <cell r="C1266" t="str">
            <v>Insumo</v>
          </cell>
          <cell r="D1266" t="str">
            <v>und</v>
          </cell>
          <cell r="E1266">
            <v>2808</v>
          </cell>
          <cell r="F1266">
            <v>2359.398299130446</v>
          </cell>
          <cell r="G1266">
            <v>0.19</v>
          </cell>
          <cell r="H1266" t="str">
            <v>X</v>
          </cell>
          <cell r="J1266" t="str">
            <v>X</v>
          </cell>
          <cell r="L1266" t="str">
            <v>Tuberia elecrica</v>
          </cell>
          <cell r="M1266" t="str">
            <v>VER ARCHIVO ANEXO</v>
          </cell>
          <cell r="N1266">
            <v>41608</v>
          </cell>
        </row>
        <row r="1267">
          <cell r="A1267" t="str">
            <v>BB677</v>
          </cell>
          <cell r="B1267" t="str">
            <v>ACCESORIOS FIJACION TUBERIA EMT 1_1/2" (ABRAZADERA, ALAMBRE)</v>
          </cell>
          <cell r="C1267" t="str">
            <v>Insumo</v>
          </cell>
          <cell r="D1267" t="str">
            <v>und</v>
          </cell>
          <cell r="E1267">
            <v>4680</v>
          </cell>
          <cell r="F1267">
            <v>3932.9075096290344</v>
          </cell>
          <cell r="G1267">
            <v>0.19</v>
          </cell>
          <cell r="H1267" t="str">
            <v>X</v>
          </cell>
          <cell r="J1267" t="str">
            <v>X</v>
          </cell>
          <cell r="L1267" t="str">
            <v>Tuberia elecrica</v>
          </cell>
          <cell r="M1267" t="str">
            <v>VER ARCHIVO ANEXO</v>
          </cell>
          <cell r="N1267">
            <v>41608</v>
          </cell>
        </row>
        <row r="1268">
          <cell r="A1268" t="str">
            <v>BB679</v>
          </cell>
          <cell r="B1268" t="str">
            <v>ACCESORIOS FIJACION TUBERIA EMT 2" (ABRAZADERA, ALAMBRE)</v>
          </cell>
          <cell r="C1268" t="str">
            <v>Insumo</v>
          </cell>
          <cell r="D1268" t="str">
            <v>und</v>
          </cell>
          <cell r="E1268">
            <v>9362</v>
          </cell>
          <cell r="F1268">
            <v>7867.5460524929385</v>
          </cell>
          <cell r="G1268">
            <v>0.19</v>
          </cell>
          <cell r="H1268" t="str">
            <v>X</v>
          </cell>
          <cell r="J1268" t="str">
            <v>X</v>
          </cell>
          <cell r="L1268" t="str">
            <v>Tuberia elecrica</v>
          </cell>
          <cell r="M1268" t="str">
            <v>VER ARCHIVO ANEXO</v>
          </cell>
          <cell r="N1268">
            <v>41608</v>
          </cell>
        </row>
        <row r="1269">
          <cell r="A1269" t="str">
            <v>BB681</v>
          </cell>
          <cell r="B1269" t="str">
            <v>ACCESORIOS FIJACION TUBERIA EMT 3" (ABRAZADERA, ALAMBRE)</v>
          </cell>
          <cell r="C1269" t="str">
            <v>Insumo</v>
          </cell>
          <cell r="D1269" t="str">
            <v>und</v>
          </cell>
          <cell r="E1269">
            <v>18727</v>
          </cell>
          <cell r="F1269">
            <v>15736.823138220747</v>
          </cell>
          <cell r="G1269">
            <v>0.19</v>
          </cell>
          <cell r="H1269" t="str">
            <v>X</v>
          </cell>
          <cell r="J1269" t="str">
            <v>X</v>
          </cell>
          <cell r="L1269" t="str">
            <v>Tuberia elecrica</v>
          </cell>
          <cell r="M1269" t="str">
            <v>VER ARCHIVO ANEXO</v>
          </cell>
          <cell r="N1269">
            <v>41608</v>
          </cell>
        </row>
        <row r="1270">
          <cell r="A1270" t="str">
            <v>BB673</v>
          </cell>
          <cell r="B1270" t="str">
            <v>ACCESORIOS FIJACION TUBERIA EMT 3/4" (ABRAZADERA, ALAMBRE)</v>
          </cell>
          <cell r="C1270" t="str">
            <v>Insumo</v>
          </cell>
          <cell r="D1270" t="str">
            <v>und</v>
          </cell>
          <cell r="E1270">
            <v>2808</v>
          </cell>
          <cell r="F1270">
            <v>2359.398299130446</v>
          </cell>
          <cell r="G1270">
            <v>0.19</v>
          </cell>
          <cell r="H1270" t="str">
            <v>X</v>
          </cell>
          <cell r="J1270" t="str">
            <v>X</v>
          </cell>
          <cell r="L1270" t="str">
            <v>Tuberia elecrica</v>
          </cell>
          <cell r="M1270" t="str">
            <v>VER ARCHIVO ANEXO</v>
          </cell>
          <cell r="N1270">
            <v>41608</v>
          </cell>
        </row>
        <row r="1271">
          <cell r="A1271" t="str">
            <v>BB687</v>
          </cell>
          <cell r="B1271" t="str">
            <v>ACCESORIOS FIJACION TUBERIA IMC Ó RIDGID 1" (ABRAZADERA, PERNOS)</v>
          </cell>
          <cell r="C1271" t="str">
            <v>Insumo</v>
          </cell>
          <cell r="D1271" t="str">
            <v>und</v>
          </cell>
          <cell r="E1271">
            <v>6553</v>
          </cell>
          <cell r="F1271">
            <v>5506.4167201276223</v>
          </cell>
          <cell r="G1271">
            <v>0.19</v>
          </cell>
          <cell r="H1271" t="str">
            <v>X</v>
          </cell>
          <cell r="J1271" t="str">
            <v>X</v>
          </cell>
          <cell r="L1271" t="str">
            <v>Tuberia elecrica</v>
          </cell>
          <cell r="M1271" t="str">
            <v>VER ARCHIVO ANEXO</v>
          </cell>
          <cell r="N1271">
            <v>41608</v>
          </cell>
        </row>
        <row r="1272">
          <cell r="A1272" t="str">
            <v>BB683</v>
          </cell>
          <cell r="B1272" t="str">
            <v>ACCESORIOS FIJACION TUBERIA IMC Ó RIDGID 1/2" (ABRAZADERA, PERNOS)</v>
          </cell>
          <cell r="C1272" t="str">
            <v>Insumo</v>
          </cell>
          <cell r="D1272" t="str">
            <v>und</v>
          </cell>
          <cell r="E1272">
            <v>3745</v>
          </cell>
          <cell r="F1272">
            <v>3147.0184209971762</v>
          </cell>
          <cell r="G1272">
            <v>0.19</v>
          </cell>
          <cell r="H1272" t="str">
            <v>X</v>
          </cell>
          <cell r="J1272" t="str">
            <v>X</v>
          </cell>
          <cell r="L1272" t="str">
            <v>Tuberia elecrica</v>
          </cell>
          <cell r="M1272" t="str">
            <v>VER ARCHIVO ANEXO</v>
          </cell>
          <cell r="N1272">
            <v>41608</v>
          </cell>
        </row>
        <row r="1273">
          <cell r="A1273" t="str">
            <v>BB689</v>
          </cell>
          <cell r="B1273" t="str">
            <v>ACCESORIOS FIJACION TUBERIA IMC Ó RIDGID 1_1/2" (ABRAZADERA, PERNOS)</v>
          </cell>
          <cell r="C1273" t="str">
            <v>Insumo</v>
          </cell>
          <cell r="D1273" t="str">
            <v>und</v>
          </cell>
          <cell r="E1273">
            <v>9362</v>
          </cell>
          <cell r="F1273">
            <v>7867.5460524929385</v>
          </cell>
          <cell r="G1273">
            <v>0.19</v>
          </cell>
          <cell r="H1273" t="str">
            <v>X</v>
          </cell>
          <cell r="J1273" t="str">
            <v>X</v>
          </cell>
          <cell r="L1273" t="str">
            <v>Tuberia elecrica</v>
          </cell>
          <cell r="M1273" t="str">
            <v>VER ARCHIVO ANEXO</v>
          </cell>
          <cell r="N1273">
            <v>41608</v>
          </cell>
        </row>
        <row r="1274">
          <cell r="A1274" t="str">
            <v>BB691</v>
          </cell>
          <cell r="B1274" t="str">
            <v>ACCESORIOS FIJACION TUBERIA IMC Ó RIDGID 2" (ABRAZADERA, PERNOS)</v>
          </cell>
          <cell r="C1274" t="str">
            <v>Insumo</v>
          </cell>
          <cell r="D1274" t="str">
            <v>und</v>
          </cell>
          <cell r="E1274">
            <v>18727</v>
          </cell>
          <cell r="F1274">
            <v>15736.823138220747</v>
          </cell>
          <cell r="G1274">
            <v>0.19</v>
          </cell>
          <cell r="H1274" t="str">
            <v>X</v>
          </cell>
          <cell r="J1274" t="str">
            <v>X</v>
          </cell>
          <cell r="L1274" t="str">
            <v>Tuberia elecrica</v>
          </cell>
          <cell r="M1274" t="str">
            <v>VER ARCHIVO ANEXO</v>
          </cell>
          <cell r="N1274">
            <v>41608</v>
          </cell>
        </row>
        <row r="1275">
          <cell r="A1275" t="str">
            <v>BB693</v>
          </cell>
          <cell r="B1275" t="str">
            <v>ACCESORIOS FIJACION TUBERIA IMC Ó RIDGID 3" (ABRAZADERA, PERNOS)</v>
          </cell>
          <cell r="C1275" t="str">
            <v>Insumo</v>
          </cell>
          <cell r="D1275" t="str">
            <v>und</v>
          </cell>
          <cell r="E1275">
            <v>28091</v>
          </cell>
          <cell r="F1275">
            <v>23606.100223948561</v>
          </cell>
          <cell r="G1275">
            <v>0.19</v>
          </cell>
          <cell r="H1275" t="str">
            <v>X</v>
          </cell>
          <cell r="J1275" t="str">
            <v>X</v>
          </cell>
          <cell r="L1275" t="str">
            <v>Tuberia elecrica</v>
          </cell>
          <cell r="M1275" t="str">
            <v>VER ARCHIVO ANEXO</v>
          </cell>
          <cell r="N1275">
            <v>41608</v>
          </cell>
        </row>
        <row r="1276">
          <cell r="A1276" t="str">
            <v>BB685</v>
          </cell>
          <cell r="B1276" t="str">
            <v>ACCESORIOS FIJACION TUBERIA IMC Ó RIDGID 3/4" (ABRAZADERA, PERNOS)</v>
          </cell>
          <cell r="C1276" t="str">
            <v>Insumo</v>
          </cell>
          <cell r="D1276" t="str">
            <v>und</v>
          </cell>
          <cell r="E1276">
            <v>4680</v>
          </cell>
          <cell r="F1276">
            <v>3932.9075096290344</v>
          </cell>
          <cell r="G1276">
            <v>0.19</v>
          </cell>
          <cell r="H1276" t="str">
            <v>X</v>
          </cell>
          <cell r="J1276" t="str">
            <v>X</v>
          </cell>
          <cell r="L1276" t="str">
            <v>Tuberia elecrica</v>
          </cell>
          <cell r="M1276" t="str">
            <v>VER ARCHIVO ANEXO</v>
          </cell>
          <cell r="N1276">
            <v>41608</v>
          </cell>
        </row>
        <row r="1277">
          <cell r="A1277" t="str">
            <v>BB695</v>
          </cell>
          <cell r="B1277" t="str">
            <v>ACCESORIOS FIJACION TUBERIA IMC Ó RIDGID 4" (ABRAZADERA, PERNOS)</v>
          </cell>
          <cell r="C1277" t="str">
            <v>Insumo</v>
          </cell>
          <cell r="D1277" t="str">
            <v>und</v>
          </cell>
          <cell r="E1277">
            <v>46820</v>
          </cell>
          <cell r="F1277">
            <v>39344.654395404184</v>
          </cell>
          <cell r="G1277">
            <v>0.19</v>
          </cell>
          <cell r="H1277" t="str">
            <v>X</v>
          </cell>
          <cell r="J1277" t="str">
            <v>X</v>
          </cell>
          <cell r="L1277" t="str">
            <v>Tuberia elecrica</v>
          </cell>
          <cell r="M1277" t="str">
            <v>VER ARCHIVO ANEXO</v>
          </cell>
          <cell r="N1277">
            <v>41608</v>
          </cell>
        </row>
        <row r="1278">
          <cell r="A1278" t="str">
            <v>BB674</v>
          </cell>
          <cell r="B1278" t="str">
            <v>ACCESORIOS TUBERIA EMT 1" (UNION, ADAPTADOR, CURVA)</v>
          </cell>
          <cell r="C1278" t="str">
            <v>Insumo</v>
          </cell>
          <cell r="D1278" t="str">
            <v>und</v>
          </cell>
          <cell r="E1278">
            <v>9449</v>
          </cell>
          <cell r="F1278">
            <v>7940.2494483575601</v>
          </cell>
          <cell r="G1278">
            <v>0.19</v>
          </cell>
          <cell r="H1278" t="str">
            <v>X</v>
          </cell>
          <cell r="J1278" t="str">
            <v>X</v>
          </cell>
          <cell r="L1278" t="str">
            <v>Tuberia elecrica</v>
          </cell>
          <cell r="M1278" t="str">
            <v>VER ARCHIVO ANEXO</v>
          </cell>
          <cell r="N1278">
            <v>41608</v>
          </cell>
        </row>
        <row r="1279">
          <cell r="A1279" t="str">
            <v>BB670</v>
          </cell>
          <cell r="B1279" t="str">
            <v>ACCESORIOS TUBERIA EMT 1/2" (UNION, ADAPTADOR, CURVA)</v>
          </cell>
          <cell r="C1279" t="str">
            <v>Insumo</v>
          </cell>
          <cell r="D1279" t="str">
            <v>und</v>
          </cell>
          <cell r="E1279">
            <v>3685</v>
          </cell>
          <cell r="F1279">
            <v>3096.8184571858897</v>
          </cell>
          <cell r="G1279">
            <v>0.19</v>
          </cell>
          <cell r="H1279" t="str">
            <v>X</v>
          </cell>
          <cell r="J1279" t="str">
            <v>X</v>
          </cell>
          <cell r="L1279" t="str">
            <v>Tuberia elecrica</v>
          </cell>
          <cell r="M1279" t="str">
            <v>VER ARCHIVO ANEXO</v>
          </cell>
          <cell r="N1279">
            <v>41608</v>
          </cell>
        </row>
        <row r="1280">
          <cell r="A1280" t="str">
            <v>BB676</v>
          </cell>
          <cell r="B1280" t="str">
            <v>ACCESORIOS TUBERIA EMT 1_1/2" (UNION, ADAPTADOR, CURVA)</v>
          </cell>
          <cell r="C1280" t="str">
            <v>Insumo</v>
          </cell>
          <cell r="D1280" t="str">
            <v>und</v>
          </cell>
          <cell r="E1280">
            <v>20785</v>
          </cell>
          <cell r="F1280">
            <v>17466.125339857816</v>
          </cell>
          <cell r="G1280">
            <v>0.19</v>
          </cell>
          <cell r="H1280" t="str">
            <v>X</v>
          </cell>
          <cell r="J1280" t="str">
            <v>X</v>
          </cell>
          <cell r="L1280" t="str">
            <v>Tuberia elecrica</v>
          </cell>
          <cell r="M1280" t="str">
            <v>VER ARCHIVO ANEXO</v>
          </cell>
          <cell r="N1280">
            <v>41608</v>
          </cell>
        </row>
        <row r="1281">
          <cell r="A1281" t="str">
            <v>BB678</v>
          </cell>
          <cell r="B1281" t="str">
            <v>ACCESORIOS TUBERIA EMT 2" (UNION, ADAPTADOR, CURVA)</v>
          </cell>
          <cell r="C1281" t="str">
            <v>Insumo</v>
          </cell>
          <cell r="D1281" t="str">
            <v>und</v>
          </cell>
          <cell r="E1281">
            <v>31500</v>
          </cell>
          <cell r="F1281">
            <v>26470.960227661617</v>
          </cell>
          <cell r="G1281">
            <v>0.19</v>
          </cell>
          <cell r="H1281" t="str">
            <v>X</v>
          </cell>
          <cell r="J1281" t="str">
            <v>X</v>
          </cell>
          <cell r="L1281" t="str">
            <v>Tuberia elecrica</v>
          </cell>
          <cell r="M1281" t="str">
            <v>VER ARCHIVO ANEXO</v>
          </cell>
          <cell r="N1281">
            <v>41608</v>
          </cell>
        </row>
        <row r="1282">
          <cell r="A1282" t="str">
            <v>BB680</v>
          </cell>
          <cell r="B1282" t="str">
            <v>ACCESORIOS TUBERIA EMT 3" (UNION, ADAPTADOR, CURVA)</v>
          </cell>
          <cell r="C1282" t="str">
            <v>Insumo</v>
          </cell>
          <cell r="D1282" t="str">
            <v>und</v>
          </cell>
          <cell r="E1282">
            <v>156736</v>
          </cell>
          <cell r="F1282">
            <v>131710.8567749357</v>
          </cell>
          <cell r="G1282">
            <v>0.19</v>
          </cell>
          <cell r="H1282" t="str">
            <v>X</v>
          </cell>
          <cell r="J1282" t="str">
            <v>X</v>
          </cell>
          <cell r="L1282" t="str">
            <v>Tuberia elecrica</v>
          </cell>
          <cell r="M1282" t="str">
            <v>VER ARCHIVO ANEXO</v>
          </cell>
          <cell r="N1282">
            <v>41608</v>
          </cell>
        </row>
        <row r="1283">
          <cell r="A1283" t="str">
            <v>BB672</v>
          </cell>
          <cell r="B1283" t="str">
            <v>ACCESORIOS TUBERIA EMT 3/4" (UNION Y CURVA)</v>
          </cell>
          <cell r="C1283" t="str">
            <v>Insumo</v>
          </cell>
          <cell r="D1283" t="str">
            <v>und</v>
          </cell>
          <cell r="E1283">
            <v>5908</v>
          </cell>
          <cell r="F1283">
            <v>4964.6033176127075</v>
          </cell>
          <cell r="G1283">
            <v>0.19</v>
          </cell>
          <cell r="H1283" t="str">
            <v>X</v>
          </cell>
          <cell r="J1283" t="str">
            <v>X</v>
          </cell>
          <cell r="L1283" t="str">
            <v>Tuberia elecrica</v>
          </cell>
          <cell r="M1283" t="str">
            <v>VER ARCHIVO ANEXO</v>
          </cell>
          <cell r="N1283">
            <v>41608</v>
          </cell>
        </row>
        <row r="1284">
          <cell r="A1284" t="str">
            <v>BB686</v>
          </cell>
          <cell r="B1284" t="str">
            <v>ACCESORIOS TUBERIA IMC Ó RIDGID 1" (UNION  Y CURVA)</v>
          </cell>
          <cell r="C1284" t="str">
            <v>Insumo</v>
          </cell>
          <cell r="D1284" t="str">
            <v>und</v>
          </cell>
          <cell r="E1284">
            <v>15105</v>
          </cell>
          <cell r="F1284">
            <v>12693.666711315895</v>
          </cell>
          <cell r="G1284">
            <v>0.19</v>
          </cell>
          <cell r="H1284" t="str">
            <v>X</v>
          </cell>
          <cell r="J1284" t="str">
            <v>X</v>
          </cell>
          <cell r="L1284" t="str">
            <v>Tuberia elecrica</v>
          </cell>
          <cell r="M1284" t="str">
            <v>VER ARCHIVO ANEXO</v>
          </cell>
          <cell r="N1284">
            <v>41608</v>
          </cell>
        </row>
        <row r="1285">
          <cell r="A1285" t="str">
            <v>BB682</v>
          </cell>
          <cell r="B1285" t="str">
            <v>ACCESORIOS TUBERIA IMC Ó RIDGID 1/2" (UNION Y CURVA)</v>
          </cell>
          <cell r="C1285" t="str">
            <v>Insumo</v>
          </cell>
          <cell r="D1285" t="str">
            <v>und</v>
          </cell>
          <cell r="E1285">
            <v>8219</v>
          </cell>
          <cell r="F1285">
            <v>6906.8226071390145</v>
          </cell>
          <cell r="G1285">
            <v>0.19</v>
          </cell>
          <cell r="H1285" t="str">
            <v>X</v>
          </cell>
          <cell r="J1285" t="str">
            <v>X</v>
          </cell>
          <cell r="L1285" t="str">
            <v>Tuberia elecrica</v>
          </cell>
          <cell r="M1285" t="str">
            <v>VER ARCHIVO ANEXO</v>
          </cell>
          <cell r="N1285">
            <v>41608</v>
          </cell>
        </row>
        <row r="1286">
          <cell r="A1286" t="str">
            <v>BB688</v>
          </cell>
          <cell r="B1286" t="str">
            <v xml:space="preserve">ACCESORIOS TUBERIA IMC Ó RIDGID 1_1/2" (UNION Y  CURVA ) </v>
          </cell>
          <cell r="C1286" t="str">
            <v>Insumo</v>
          </cell>
          <cell r="D1286" t="str">
            <v>und</v>
          </cell>
          <cell r="E1286">
            <v>27706</v>
          </cell>
          <cell r="F1286">
            <v>23282.397009027518</v>
          </cell>
          <cell r="G1286">
            <v>0.19</v>
          </cell>
          <cell r="H1286" t="str">
            <v>X</v>
          </cell>
          <cell r="J1286" t="str">
            <v>X</v>
          </cell>
          <cell r="L1286" t="str">
            <v>Tuberia elecrica</v>
          </cell>
          <cell r="M1286" t="str">
            <v>VER ARCHIVO ANEXO</v>
          </cell>
          <cell r="N1286">
            <v>41608</v>
          </cell>
        </row>
        <row r="1287">
          <cell r="A1287" t="str">
            <v>BB690</v>
          </cell>
          <cell r="B1287" t="str">
            <v>ACCESORIOS TUBERIA IMC Ó RIDGID 2" (UNION Y  CURVA)</v>
          </cell>
          <cell r="C1287" t="str">
            <v>Insumo</v>
          </cell>
          <cell r="D1287" t="str">
            <v>und</v>
          </cell>
          <cell r="E1287">
            <v>39963</v>
          </cell>
          <cell r="F1287">
            <v>33582.044756515526</v>
          </cell>
          <cell r="G1287">
            <v>0.19</v>
          </cell>
          <cell r="H1287" t="str">
            <v>X</v>
          </cell>
          <cell r="J1287" t="str">
            <v>X</v>
          </cell>
          <cell r="L1287" t="str">
            <v>Tuberia elecrica</v>
          </cell>
          <cell r="M1287" t="str">
            <v>VER ARCHIVO ANEXO</v>
          </cell>
          <cell r="N1287">
            <v>41608</v>
          </cell>
        </row>
        <row r="1288">
          <cell r="A1288" t="str">
            <v>BB692</v>
          </cell>
          <cell r="B1288" t="str">
            <v>ACCESORIOS TUBERIA IMC Ó RIDGID 3" (UNION, ADAPTADOR, CURVA)</v>
          </cell>
          <cell r="C1288" t="str">
            <v>Insumo</v>
          </cell>
          <cell r="D1288" t="str">
            <v>und</v>
          </cell>
          <cell r="E1288">
            <v>188096</v>
          </cell>
          <cell r="F1288">
            <v>158064.10674262603</v>
          </cell>
          <cell r="G1288">
            <v>0.19</v>
          </cell>
          <cell r="H1288" t="str">
            <v>X</v>
          </cell>
          <cell r="J1288" t="str">
            <v>X</v>
          </cell>
          <cell r="L1288" t="str">
            <v>Tuberia elecrica</v>
          </cell>
          <cell r="M1288" t="str">
            <v>VER ARCHIVO ANEXO</v>
          </cell>
          <cell r="N1288">
            <v>41608</v>
          </cell>
        </row>
        <row r="1289">
          <cell r="A1289" t="str">
            <v>BB684</v>
          </cell>
          <cell r="B1289" t="str">
            <v>ACCESORIOS TUBERIA IMC Ó RIDGID 3/4" (UNION Y  CURVA)</v>
          </cell>
          <cell r="C1289" t="str">
            <v>Insumo</v>
          </cell>
          <cell r="D1289" t="str">
            <v>und</v>
          </cell>
          <cell r="E1289">
            <v>10936</v>
          </cell>
          <cell r="F1289">
            <v>9190.0554439350981</v>
          </cell>
          <cell r="G1289">
            <v>0.19</v>
          </cell>
          <cell r="H1289" t="str">
            <v>X</v>
          </cell>
          <cell r="J1289" t="str">
            <v>X</v>
          </cell>
          <cell r="L1289" t="str">
            <v>Tuberia elecrica</v>
          </cell>
          <cell r="M1289" t="str">
            <v>VER ARCHIVO ANEXO</v>
          </cell>
          <cell r="N1289">
            <v>41608</v>
          </cell>
        </row>
        <row r="1290">
          <cell r="A1290" t="str">
            <v>BB694</v>
          </cell>
          <cell r="B1290" t="str">
            <v>ACCESORIOS TUBERIA IMC Ó RIDGID 4" (UNION Y  CURVA)</v>
          </cell>
          <cell r="C1290" t="str">
            <v>Insumo</v>
          </cell>
          <cell r="D1290" t="str">
            <v>und</v>
          </cell>
          <cell r="E1290">
            <v>297246</v>
          </cell>
          <cell r="F1290">
            <v>249786.36475878512</v>
          </cell>
          <cell r="G1290">
            <v>0.19</v>
          </cell>
          <cell r="H1290" t="str">
            <v>X</v>
          </cell>
          <cell r="J1290" t="str">
            <v>X</v>
          </cell>
          <cell r="L1290" t="str">
            <v>Tuberia elecrica</v>
          </cell>
          <cell r="M1290" t="str">
            <v>VER ARCHIVO ANEXO</v>
          </cell>
          <cell r="N1290">
            <v>41608</v>
          </cell>
        </row>
        <row r="1291">
          <cell r="A1291" t="str">
            <v>BB29</v>
          </cell>
          <cell r="B1291" t="str">
            <v>ADAPTADOR TERMINAL PVC 3/4"</v>
          </cell>
          <cell r="C1291" t="str">
            <v>Insumo</v>
          </cell>
          <cell r="D1291" t="str">
            <v>und</v>
          </cell>
          <cell r="E1291">
            <v>321</v>
          </cell>
          <cell r="F1291">
            <v>270.0411846400217</v>
          </cell>
          <cell r="G1291">
            <v>0.19</v>
          </cell>
          <cell r="H1291" t="str">
            <v>X</v>
          </cell>
          <cell r="J1291" t="str">
            <v>X</v>
          </cell>
          <cell r="L1291" t="str">
            <v>Centelsa</v>
          </cell>
          <cell r="M1291" t="str">
            <v>VER ARCHIVO ANEXO</v>
          </cell>
          <cell r="N1291">
            <v>41608</v>
          </cell>
        </row>
        <row r="1292">
          <cell r="A1292" t="str">
            <v>BB31</v>
          </cell>
          <cell r="B1292" t="str">
            <v>AISLADOR DE PIN ANSI 55-5 EN MATERIAL POLIMERICO</v>
          </cell>
          <cell r="C1292" t="str">
            <v>Insumo</v>
          </cell>
          <cell r="D1292" t="str">
            <v>und</v>
          </cell>
          <cell r="E1292">
            <v>34759</v>
          </cell>
          <cell r="F1292">
            <v>29209.454805229023</v>
          </cell>
          <cell r="G1292">
            <v>0.19</v>
          </cell>
          <cell r="H1292" t="str">
            <v>X</v>
          </cell>
          <cell r="J1292" t="str">
            <v>X</v>
          </cell>
          <cell r="L1292" t="str">
            <v>Centelsa</v>
          </cell>
          <cell r="M1292" t="str">
            <v>VER ARCHIVO ANEXO</v>
          </cell>
          <cell r="N1292">
            <v>41608</v>
          </cell>
        </row>
        <row r="1293">
          <cell r="A1293" t="str">
            <v>BB32</v>
          </cell>
          <cell r="B1293" t="str">
            <v>AISLADOR DE SUSPENSION ANSI 52-1, EN MATERIAL POLIMERICO</v>
          </cell>
          <cell r="C1293" t="str">
            <v>Insumo</v>
          </cell>
          <cell r="D1293" t="str">
            <v>und</v>
          </cell>
          <cell r="E1293">
            <v>34759</v>
          </cell>
          <cell r="F1293">
            <v>29209.454805229023</v>
          </cell>
          <cell r="G1293">
            <v>0.19</v>
          </cell>
          <cell r="H1293" t="str">
            <v>X</v>
          </cell>
          <cell r="J1293" t="str">
            <v>X</v>
          </cell>
          <cell r="L1293" t="str">
            <v>Centelsa</v>
          </cell>
          <cell r="M1293" t="str">
            <v>VER ARCHIVO ANEXO</v>
          </cell>
          <cell r="N1293">
            <v>41608</v>
          </cell>
        </row>
        <row r="1294">
          <cell r="A1294" t="str">
            <v>BB43</v>
          </cell>
          <cell r="B1294" t="str">
            <v>AISLADOR PORCELANA TIPO TENSOR ANSI 54-2</v>
          </cell>
          <cell r="C1294" t="str">
            <v>Insumo</v>
          </cell>
          <cell r="D1294" t="str">
            <v>und</v>
          </cell>
          <cell r="E1294">
            <v>13363</v>
          </cell>
          <cell r="F1294">
            <v>11229.212594614235</v>
          </cell>
          <cell r="G1294">
            <v>0.19</v>
          </cell>
          <cell r="H1294" t="str">
            <v>X</v>
          </cell>
          <cell r="J1294" t="str">
            <v>X</v>
          </cell>
          <cell r="L1294" t="str">
            <v>Centelsa</v>
          </cell>
          <cell r="M1294" t="str">
            <v>VER ARCHIVO ANEXO</v>
          </cell>
          <cell r="N1294">
            <v>41608</v>
          </cell>
        </row>
        <row r="1295">
          <cell r="A1295" t="str">
            <v>BB47</v>
          </cell>
          <cell r="B1295" t="str">
            <v xml:space="preserve">ALAMBRE COBRE DESNUDO Nº 10 AWG  </v>
          </cell>
          <cell r="C1295" t="str">
            <v>Insumo</v>
          </cell>
          <cell r="D1295" t="str">
            <v>m</v>
          </cell>
          <cell r="E1295">
            <v>2295</v>
          </cell>
          <cell r="F1295">
            <v>1928.3710236473346</v>
          </cell>
          <cell r="G1295">
            <v>0.19</v>
          </cell>
          <cell r="H1295" t="str">
            <v>X</v>
          </cell>
          <cell r="J1295" t="str">
            <v>X</v>
          </cell>
          <cell r="L1295" t="str">
            <v>Centelsa</v>
          </cell>
          <cell r="M1295" t="str">
            <v>VER ARCHIVO ANEXO</v>
          </cell>
          <cell r="N1295">
            <v>41608</v>
          </cell>
        </row>
        <row r="1296">
          <cell r="A1296" t="str">
            <v>BB48</v>
          </cell>
          <cell r="B1296" t="str">
            <v>ALAMBRE COBRE DESNUDO Nº 12 AWG</v>
          </cell>
          <cell r="C1296" t="str">
            <v>Insumo</v>
          </cell>
          <cell r="D1296" t="str">
            <v>m</v>
          </cell>
          <cell r="E1296">
            <v>1586</v>
          </cell>
          <cell r="F1296">
            <v>1332.8955908513894</v>
          </cell>
          <cell r="G1296">
            <v>0.19</v>
          </cell>
          <cell r="H1296" t="str">
            <v>X</v>
          </cell>
          <cell r="J1296" t="str">
            <v>X</v>
          </cell>
          <cell r="L1296" t="str">
            <v>Centelsa</v>
          </cell>
          <cell r="M1296" t="str">
            <v>VER ARCHIVO ANEXO</v>
          </cell>
          <cell r="N1296">
            <v>41608</v>
          </cell>
        </row>
        <row r="1297">
          <cell r="A1297" t="str">
            <v>BB664</v>
          </cell>
          <cell r="B1297" t="str">
            <v>ALAMBRE COBRE DESNUDO Nº 4 AWG</v>
          </cell>
          <cell r="C1297" t="str">
            <v>Insumo</v>
          </cell>
          <cell r="D1297" t="str">
            <v>m</v>
          </cell>
          <cell r="E1297">
            <v>15338</v>
          </cell>
          <cell r="F1297">
            <v>12889.273466856417</v>
          </cell>
          <cell r="G1297">
            <v>0.19</v>
          </cell>
          <cell r="H1297" t="str">
            <v>X</v>
          </cell>
          <cell r="J1297" t="str">
            <v>X</v>
          </cell>
          <cell r="L1297" t="str">
            <v>Centelsa</v>
          </cell>
          <cell r="M1297" t="str">
            <v>VER ARCHIVO ANEXO</v>
          </cell>
          <cell r="N1297">
            <v>41608</v>
          </cell>
        </row>
        <row r="1298">
          <cell r="A1298" t="str">
            <v>BB51</v>
          </cell>
          <cell r="B1298" t="str">
            <v>ALAMBRE COBRE Nº 10 THHN  AWG</v>
          </cell>
          <cell r="C1298" t="str">
            <v>Insumo</v>
          </cell>
          <cell r="D1298" t="str">
            <v>m</v>
          </cell>
          <cell r="E1298">
            <v>2729</v>
          </cell>
          <cell r="F1298">
            <v>2293.619036205313</v>
          </cell>
          <cell r="G1298">
            <v>0.19</v>
          </cell>
          <cell r="H1298" t="str">
            <v>X</v>
          </cell>
          <cell r="J1298" t="str">
            <v>X</v>
          </cell>
          <cell r="L1298" t="str">
            <v>Centelsa</v>
          </cell>
          <cell r="M1298" t="str">
            <v>VER ARCHIVO ANEXO</v>
          </cell>
          <cell r="N1298">
            <v>41608</v>
          </cell>
        </row>
        <row r="1299">
          <cell r="A1299" t="str">
            <v>BB52</v>
          </cell>
          <cell r="B1299" t="str">
            <v>ALAMBRE COBRE Nº 12 THHN  AWG</v>
          </cell>
          <cell r="C1299" t="str">
            <v>Insumo</v>
          </cell>
          <cell r="D1299" t="str">
            <v>m</v>
          </cell>
          <cell r="E1299">
            <v>1654</v>
          </cell>
          <cell r="F1299">
            <v>1390.0196876021628</v>
          </cell>
          <cell r="G1299">
            <v>0.19</v>
          </cell>
          <cell r="H1299" t="str">
            <v>X</v>
          </cell>
          <cell r="J1299" t="str">
            <v>X</v>
          </cell>
          <cell r="L1299" t="str">
            <v>Centelsa</v>
          </cell>
          <cell r="M1299" t="str">
            <v>VER ARCHIVO ANEXO</v>
          </cell>
          <cell r="N1299">
            <v>41608</v>
          </cell>
        </row>
        <row r="1300">
          <cell r="A1300" t="str">
            <v>BB813</v>
          </cell>
          <cell r="B1300" t="str">
            <v>AMARRE PLÁSTICO PARA CABLE TRENZADO 20X4,8MM</v>
          </cell>
          <cell r="C1300" t="str">
            <v>Insumo</v>
          </cell>
          <cell r="D1300" t="str">
            <v>und</v>
          </cell>
          <cell r="E1300">
            <v>7222</v>
          </cell>
          <cell r="F1300">
            <v>6069.0025214609996</v>
          </cell>
          <cell r="G1300">
            <v>0.19</v>
          </cell>
          <cell r="H1300" t="str">
            <v>X</v>
          </cell>
          <cell r="J1300" t="str">
            <v>X</v>
          </cell>
          <cell r="L1300" t="str">
            <v>Centelsa</v>
          </cell>
          <cell r="M1300" t="str">
            <v>VER ARCHIVO ANEXO</v>
          </cell>
          <cell r="N1300">
            <v>41608</v>
          </cell>
        </row>
        <row r="1301">
          <cell r="A1301" t="str">
            <v>BB811</v>
          </cell>
          <cell r="B1301" t="str">
            <v>APLIQUE TORTUGA APTO PARA USO A LA INTEMPERIE. BOMBILLO AHORRADOR 26W E27.</v>
          </cell>
          <cell r="C1301" t="str">
            <v>Insumo</v>
          </cell>
          <cell r="D1301" t="str">
            <v>und</v>
          </cell>
          <cell r="E1301">
            <v>84278</v>
          </cell>
          <cell r="F1301">
            <v>70821.762738315418</v>
          </cell>
          <cell r="G1301">
            <v>0.19</v>
          </cell>
          <cell r="H1301" t="str">
            <v>X</v>
          </cell>
          <cell r="J1301" t="str">
            <v>X</v>
          </cell>
          <cell r="L1301" t="str">
            <v>Centelsa</v>
          </cell>
          <cell r="M1301" t="str">
            <v>VER ARCHIVO ANEXO</v>
          </cell>
          <cell r="N1301">
            <v>41608</v>
          </cell>
        </row>
        <row r="1302">
          <cell r="A1302" t="str">
            <v>BB62</v>
          </cell>
          <cell r="B1302" t="str">
            <v>ARANDELA CUADRADA PLANA DE 4X4X5/8. PL. 1/8</v>
          </cell>
          <cell r="C1302" t="str">
            <v>Insumo</v>
          </cell>
          <cell r="D1302" t="str">
            <v>und</v>
          </cell>
          <cell r="E1302">
            <v>4802</v>
          </cell>
          <cell r="F1302">
            <v>4035.0384704864773</v>
          </cell>
          <cell r="G1302">
            <v>0.19</v>
          </cell>
          <cell r="H1302" t="str">
            <v>X</v>
          </cell>
          <cell r="J1302" t="str">
            <v>X</v>
          </cell>
          <cell r="L1302" t="str">
            <v>Centelsa</v>
          </cell>
          <cell r="M1302" t="str">
            <v>VER ARCHIVO ANEXO</v>
          </cell>
          <cell r="N1302">
            <v>41608</v>
          </cell>
        </row>
        <row r="1303">
          <cell r="A1303" t="str">
            <v>BB64</v>
          </cell>
          <cell r="B1303" t="str">
            <v>ARANDELA PRESION GUAZA 5/8</v>
          </cell>
          <cell r="C1303" t="str">
            <v>Insumo</v>
          </cell>
          <cell r="D1303" t="str">
            <v>und</v>
          </cell>
          <cell r="E1303">
            <v>303</v>
          </cell>
          <cell r="F1303">
            <v>254.46188552617431</v>
          </cell>
          <cell r="G1303">
            <v>0.19</v>
          </cell>
          <cell r="H1303" t="str">
            <v>X</v>
          </cell>
          <cell r="J1303" t="str">
            <v>X</v>
          </cell>
          <cell r="L1303" t="str">
            <v>Centelsa</v>
          </cell>
          <cell r="M1303" t="str">
            <v>VER ARCHIVO ANEXO</v>
          </cell>
          <cell r="N1303">
            <v>41608</v>
          </cell>
        </row>
        <row r="1304">
          <cell r="A1304" t="str">
            <v>BB810</v>
          </cell>
          <cell r="B1304" t="str">
            <v>BALA CUADRADA FC 2X26W HIGH LIGHTS. INCLUYE 2 BOMBILLAS AHORRADORAS 26W. E27, BALASTO ELECTRONICO Y VIDRIO DECORATIVO</v>
          </cell>
          <cell r="C1304" t="str">
            <v>Insumo</v>
          </cell>
          <cell r="D1304" t="str">
            <v>und</v>
          </cell>
          <cell r="E1304">
            <v>234109</v>
          </cell>
          <cell r="F1304">
            <v>196730.19610996044</v>
          </cell>
          <cell r="G1304">
            <v>0.19</v>
          </cell>
          <cell r="H1304" t="str">
            <v>X</v>
          </cell>
          <cell r="J1304" t="str">
            <v>X</v>
          </cell>
          <cell r="L1304" t="str">
            <v>Centelsa</v>
          </cell>
          <cell r="M1304" t="str">
            <v>VER ARCHIVO ANEXO</v>
          </cell>
          <cell r="N1304">
            <v>41608</v>
          </cell>
        </row>
        <row r="1305">
          <cell r="A1305" t="str">
            <v>BB808</v>
          </cell>
          <cell r="B1305" t="str">
            <v>BALA DULUX FC HIGH LIGHTS 2X26W. ARO BLANCO Y VIDRIO DECORATIVO. INCLUYE 2 BOMBILLAS AHORRADORAS 26W. E27 Y BALASTO ELECTRONICO.</v>
          </cell>
          <cell r="C1305" t="str">
            <v>Insumo</v>
          </cell>
          <cell r="D1305" t="str">
            <v>und</v>
          </cell>
          <cell r="E1305">
            <v>225509</v>
          </cell>
          <cell r="F1305">
            <v>189503.13235437006</v>
          </cell>
          <cell r="G1305">
            <v>0.19</v>
          </cell>
          <cell r="H1305" t="str">
            <v>X</v>
          </cell>
          <cell r="J1305" t="str">
            <v>X</v>
          </cell>
          <cell r="L1305" t="str">
            <v>Centelsa</v>
          </cell>
          <cell r="M1305" t="str">
            <v>VER ARCHIVO ANEXO</v>
          </cell>
          <cell r="N1305">
            <v>41608</v>
          </cell>
        </row>
        <row r="1306">
          <cell r="A1306" t="str">
            <v>BB809</v>
          </cell>
          <cell r="B1306" t="str">
            <v>BALA HALOGENA INYECTADA CUADRADA HIGH LIGHTS. ARO ESCUALIZABLE. INCLUYE BOMBILLO DICROICO 50W Y ADAPTADOR 12V.</v>
          </cell>
          <cell r="C1306" t="str">
            <v>Insumo</v>
          </cell>
          <cell r="D1306" t="str">
            <v>und</v>
          </cell>
          <cell r="E1306">
            <v>72343</v>
          </cell>
          <cell r="F1306">
            <v>60792.156175467448</v>
          </cell>
          <cell r="G1306">
            <v>0.19</v>
          </cell>
          <cell r="H1306" t="str">
            <v>X</v>
          </cell>
          <cell r="J1306" t="str">
            <v>X</v>
          </cell>
          <cell r="L1306" t="str">
            <v>Centelsa</v>
          </cell>
          <cell r="M1306" t="str">
            <v>VER ARCHIVO ANEXO</v>
          </cell>
          <cell r="N1306">
            <v>41608</v>
          </cell>
        </row>
        <row r="1307">
          <cell r="A1307" t="str">
            <v>BB806</v>
          </cell>
          <cell r="B1307" t="str">
            <v>BALA HQI RECTANGULAR EQUALIZABLE MARCA HIGH LIGHTS. INCLUYE AUTOTRANSFORMADOR Y BOMBILLA MH70W</v>
          </cell>
          <cell r="C1307" t="str">
            <v>Insumo</v>
          </cell>
          <cell r="D1307" t="str">
            <v>und</v>
          </cell>
          <cell r="E1307">
            <v>421795</v>
          </cell>
          <cell r="F1307">
            <v>354449.82723884692</v>
          </cell>
          <cell r="G1307">
            <v>0.19</v>
          </cell>
          <cell r="H1307" t="str">
            <v>X</v>
          </cell>
          <cell r="J1307" t="str">
            <v>X</v>
          </cell>
          <cell r="L1307" t="str">
            <v>Centelsa</v>
          </cell>
          <cell r="M1307" t="str">
            <v>VER ARCHIVO ANEXO</v>
          </cell>
          <cell r="N1307">
            <v>41608</v>
          </cell>
        </row>
        <row r="1308">
          <cell r="A1308" t="str">
            <v>BB807</v>
          </cell>
          <cell r="B1308" t="str">
            <v>BALA MINI FC HIGH LIGHTS 1X26W. INCLUYE BOMBILLA AHORRADORA 26W. E27. ARO BLANCO REFLECTOR EN ALUMINIO BRILLADO</v>
          </cell>
          <cell r="C1308" t="str">
            <v>Insumo</v>
          </cell>
          <cell r="D1308" t="str">
            <v>und</v>
          </cell>
          <cell r="E1308">
            <v>84278</v>
          </cell>
          <cell r="F1308">
            <v>70821.762738315418</v>
          </cell>
          <cell r="G1308">
            <v>0.19</v>
          </cell>
          <cell r="H1308" t="str">
            <v>X</v>
          </cell>
          <cell r="J1308" t="str">
            <v>X</v>
          </cell>
          <cell r="L1308" t="str">
            <v>Centelsa</v>
          </cell>
          <cell r="M1308" t="str">
            <v>VER ARCHIVO ANEXO</v>
          </cell>
          <cell r="N1308">
            <v>41608</v>
          </cell>
        </row>
        <row r="1309">
          <cell r="A1309" t="str">
            <v>BB70</v>
          </cell>
          <cell r="B1309" t="str">
            <v>BANDA PLASTICA DE SEÑALIZACION SEGUN NORMA CS-273</v>
          </cell>
          <cell r="C1309" t="str">
            <v>Insumo</v>
          </cell>
          <cell r="D1309" t="str">
            <v>m</v>
          </cell>
          <cell r="E1309">
            <v>3370</v>
          </cell>
          <cell r="F1309">
            <v>2831.9703722504846</v>
          </cell>
          <cell r="G1309">
            <v>0.19</v>
          </cell>
          <cell r="H1309" t="str">
            <v>X</v>
          </cell>
          <cell r="J1309" t="str">
            <v>X</v>
          </cell>
          <cell r="L1309" t="str">
            <v>Centelsa</v>
          </cell>
          <cell r="M1309" t="str">
            <v>VER ARCHIVO ANEXO</v>
          </cell>
          <cell r="N1309">
            <v>41608</v>
          </cell>
        </row>
        <row r="1310">
          <cell r="A1310" t="str">
            <v>BB696</v>
          </cell>
          <cell r="B1310" t="str">
            <v>BANDEJA PORTACABLE ACERO GALVANIZADO EN CALIENTE ANCHO UTIL 10CM. INCLUYE PLATINAS DE UNION.</v>
          </cell>
          <cell r="C1310" t="str">
            <v>Insumo</v>
          </cell>
          <cell r="D1310" t="str">
            <v>m</v>
          </cell>
          <cell r="E1310">
            <v>59532</v>
          </cell>
          <cell r="F1310">
            <v>50026.860487798891</v>
          </cell>
          <cell r="G1310">
            <v>0.19</v>
          </cell>
          <cell r="H1310" t="str">
            <v>X</v>
          </cell>
          <cell r="J1310" t="str">
            <v>X</v>
          </cell>
          <cell r="L1310" t="str">
            <v>Tuberia elecrica</v>
          </cell>
          <cell r="M1310" t="str">
            <v>VER ARCHIVO ANEXO</v>
          </cell>
          <cell r="N1310">
            <v>41608</v>
          </cell>
        </row>
        <row r="1311">
          <cell r="A1311" t="str">
            <v>BB697</v>
          </cell>
          <cell r="B1311" t="str">
            <v>BANDEJA PORTACABLE ACERO GALVANIZADO EN CALIENTE ANCHO UTIL 20CM. INCLUYE PLATINAS DE UNION.</v>
          </cell>
          <cell r="C1311" t="str">
            <v>Insumo</v>
          </cell>
          <cell r="D1311" t="str">
            <v>m</v>
          </cell>
          <cell r="E1311">
            <v>64754</v>
          </cell>
          <cell r="F1311">
            <v>54415.02973819925</v>
          </cell>
          <cell r="G1311">
            <v>0.19</v>
          </cell>
          <cell r="H1311" t="str">
            <v>X</v>
          </cell>
          <cell r="J1311" t="str">
            <v>X</v>
          </cell>
          <cell r="L1311" t="str">
            <v>Tuberia elecrica</v>
          </cell>
          <cell r="M1311" t="str">
            <v>VER ARCHIVO ANEXO</v>
          </cell>
          <cell r="N1311">
            <v>41608</v>
          </cell>
        </row>
        <row r="1312">
          <cell r="A1312" t="str">
            <v>BB698</v>
          </cell>
          <cell r="B1312" t="str">
            <v>BANDEJA PORTACABLE ACERO GALVANIZADO EN CALIENTE ANCHO UTIL 30CM. INCLUYE PLATINAS DE UNION.</v>
          </cell>
          <cell r="C1312" t="str">
            <v>Insumo</v>
          </cell>
          <cell r="D1312" t="str">
            <v>m</v>
          </cell>
          <cell r="E1312">
            <v>70907</v>
          </cell>
          <cell r="F1312">
            <v>59585.626010761713</v>
          </cell>
          <cell r="G1312">
            <v>0.19</v>
          </cell>
          <cell r="H1312" t="str">
            <v>X</v>
          </cell>
          <cell r="J1312" t="str">
            <v>X</v>
          </cell>
          <cell r="L1312" t="str">
            <v>Tuberia elecrica</v>
          </cell>
          <cell r="M1312" t="str">
            <v>VER ARCHIVO ANEXO</v>
          </cell>
          <cell r="N1312">
            <v>41608</v>
          </cell>
        </row>
        <row r="1313">
          <cell r="A1313" t="str">
            <v>BB699</v>
          </cell>
          <cell r="B1313" t="str">
            <v>BANDEJA PORTACABLE ACERO GALVANIZADO EN CALIENTE ANCHO UTIL 40CM. INCLUYE PLATINAS DE UNION.</v>
          </cell>
          <cell r="C1313" t="str">
            <v>Insumo</v>
          </cell>
          <cell r="D1313" t="str">
            <v>m</v>
          </cell>
          <cell r="E1313">
            <v>77276</v>
          </cell>
          <cell r="F1313">
            <v>64937.980772985728</v>
          </cell>
          <cell r="G1313">
            <v>0.19</v>
          </cell>
          <cell r="H1313" t="str">
            <v>X</v>
          </cell>
          <cell r="J1313" t="str">
            <v>X</v>
          </cell>
          <cell r="L1313" t="str">
            <v>Tuberia elecrica</v>
          </cell>
          <cell r="M1313" t="str">
            <v>VER ARCHIVO ANEXO</v>
          </cell>
          <cell r="N1313">
            <v>41608</v>
          </cell>
        </row>
        <row r="1314">
          <cell r="A1314" t="str">
            <v>BB700</v>
          </cell>
          <cell r="B1314" t="str">
            <v>BANDEJA PORTACABLE ACERO GALVANIZADO EN CALIENTE ANCHO UTIL 50CM. INCLUYE PLATINAS DE UNION.</v>
          </cell>
          <cell r="C1314" t="str">
            <v>Insumo</v>
          </cell>
          <cell r="D1314" t="str">
            <v>m</v>
          </cell>
          <cell r="E1314">
            <v>83316</v>
          </cell>
          <cell r="F1314">
            <v>70013.370217630218</v>
          </cell>
          <cell r="G1314">
            <v>0.19</v>
          </cell>
          <cell r="H1314" t="str">
            <v>X</v>
          </cell>
          <cell r="J1314" t="str">
            <v>X</v>
          </cell>
          <cell r="L1314" t="str">
            <v>Tuberia elecrica</v>
          </cell>
          <cell r="M1314" t="str">
            <v>VER ARCHIVO ANEXO</v>
          </cell>
          <cell r="N1314">
            <v>41608</v>
          </cell>
        </row>
        <row r="1315">
          <cell r="A1315" t="str">
            <v>BB701</v>
          </cell>
          <cell r="B1315" t="str">
            <v>BANDEJA PORTACABLE ACERO GALVANIZADO EN CALIENTE ANCHO UTIL 60CM. INCLUYE PLATINAS DE UNION.</v>
          </cell>
          <cell r="C1315" t="str">
            <v>Insumo</v>
          </cell>
          <cell r="D1315" t="str">
            <v>m</v>
          </cell>
          <cell r="E1315">
            <v>89294</v>
          </cell>
          <cell r="F1315">
            <v>75036.828665228604</v>
          </cell>
          <cell r="G1315">
            <v>0.19</v>
          </cell>
          <cell r="H1315" t="str">
            <v>X</v>
          </cell>
          <cell r="J1315" t="str">
            <v>X</v>
          </cell>
          <cell r="L1315" t="str">
            <v>Tuberia elecrica</v>
          </cell>
          <cell r="M1315" t="str">
            <v>VER ARCHIVO ANEXO</v>
          </cell>
          <cell r="N1315">
            <v>41608</v>
          </cell>
        </row>
        <row r="1316">
          <cell r="A1316" t="str">
            <v>BB74</v>
          </cell>
          <cell r="B1316" t="str">
            <v>BASE Y FOTOCELDA TIPO EXTERIOR PARA ALUMBRADO INSTALADA.</v>
          </cell>
          <cell r="C1316" t="str">
            <v>Insumo</v>
          </cell>
          <cell r="D1316" t="str">
            <v>und</v>
          </cell>
          <cell r="E1316">
            <v>36520</v>
          </cell>
          <cell r="F1316">
            <v>30689.488221044518</v>
          </cell>
          <cell r="G1316">
            <v>0.19</v>
          </cell>
          <cell r="H1316" t="str">
            <v>X</v>
          </cell>
          <cell r="J1316" t="str">
            <v>X</v>
          </cell>
          <cell r="L1316" t="str">
            <v>Tuberia elecrica</v>
          </cell>
          <cell r="M1316" t="str">
            <v>VER ARCHIVO ANEXO</v>
          </cell>
          <cell r="N1316">
            <v>41608</v>
          </cell>
        </row>
        <row r="1317">
          <cell r="A1317" t="str">
            <v>BB75</v>
          </cell>
          <cell r="B1317" t="str">
            <v>BAYONETA PARA ANGULO  DOBLE 2 1/2 X 2 1/2 X 1/4 X 1,50 M</v>
          </cell>
          <cell r="C1317" t="str">
            <v>Insumo</v>
          </cell>
          <cell r="D1317" t="str">
            <v>und</v>
          </cell>
          <cell r="E1317">
            <v>205021</v>
          </cell>
          <cell r="F1317">
            <v>172286.27580033382</v>
          </cell>
          <cell r="G1317">
            <v>0.19</v>
          </cell>
          <cell r="H1317" t="str">
            <v>X</v>
          </cell>
          <cell r="J1317" t="str">
            <v>X</v>
          </cell>
          <cell r="L1317" t="str">
            <v>Tuberia elecrica</v>
          </cell>
          <cell r="M1317" t="str">
            <v>VER ARCHIVO ANEXO</v>
          </cell>
          <cell r="N1317">
            <v>41608</v>
          </cell>
        </row>
        <row r="1318">
          <cell r="A1318" t="str">
            <v>BB88</v>
          </cell>
          <cell r="B1318" t="str">
            <v>BAYONETA SENCILLA  2-1/2 X 1/4 X 1,50 M</v>
          </cell>
          <cell r="C1318" t="str">
            <v>Insumo</v>
          </cell>
          <cell r="D1318" t="str">
            <v>und</v>
          </cell>
          <cell r="E1318">
            <v>94971</v>
          </cell>
          <cell r="F1318">
            <v>79807.556260535639</v>
          </cell>
          <cell r="G1318">
            <v>0.19</v>
          </cell>
          <cell r="H1318" t="str">
            <v>X</v>
          </cell>
          <cell r="J1318" t="str">
            <v>X</v>
          </cell>
          <cell r="L1318" t="str">
            <v>Tuberia elecrica</v>
          </cell>
          <cell r="M1318" t="str">
            <v>VER ARCHIVO ANEXO</v>
          </cell>
          <cell r="N1318">
            <v>41608</v>
          </cell>
        </row>
        <row r="1319">
          <cell r="A1319" t="str">
            <v>BB656</v>
          </cell>
          <cell r="B1319" t="str">
            <v>BOQUILLA-TERMINAL (JUEGO DE TUERCA Y CONTRATUERCA) PARA TUBERIA IMC GALVANIZADA 2"</v>
          </cell>
          <cell r="C1319" t="str">
            <v>Insumo</v>
          </cell>
          <cell r="D1319" t="str">
            <v>und</v>
          </cell>
          <cell r="E1319">
            <v>2878</v>
          </cell>
          <cell r="F1319">
            <v>2418.2534291160919</v>
          </cell>
          <cell r="G1319">
            <v>0.19</v>
          </cell>
          <cell r="H1319" t="str">
            <v>X</v>
          </cell>
          <cell r="J1319" t="str">
            <v>X</v>
          </cell>
          <cell r="L1319" t="str">
            <v>Tuberia elecrica</v>
          </cell>
          <cell r="M1319" t="str">
            <v>VER ARCHIVO ANEXO</v>
          </cell>
          <cell r="N1319">
            <v>41608</v>
          </cell>
        </row>
        <row r="1320">
          <cell r="A1320" t="str">
            <v>BB92</v>
          </cell>
          <cell r="B1320" t="str">
            <v>BOQUILLA-TERMINAL (JUEGO DE TUERCA Y CONTRATUERCA) PARA TUBERIA IMC GALVANIZADA 3"</v>
          </cell>
          <cell r="C1320" t="str">
            <v>Insumo</v>
          </cell>
          <cell r="D1320" t="str">
            <v>und</v>
          </cell>
          <cell r="E1320">
            <v>13793</v>
          </cell>
          <cell r="F1320">
            <v>11590.998540702469</v>
          </cell>
          <cell r="G1320">
            <v>0.19</v>
          </cell>
          <cell r="H1320" t="str">
            <v>X</v>
          </cell>
          <cell r="J1320" t="str">
            <v>X</v>
          </cell>
          <cell r="L1320" t="str">
            <v>Tuberia elecrica</v>
          </cell>
          <cell r="M1320" t="str">
            <v>VER ARCHIVO ANEXO</v>
          </cell>
          <cell r="N1320">
            <v>41608</v>
          </cell>
        </row>
        <row r="1321">
          <cell r="A1321" t="str">
            <v>BB94</v>
          </cell>
          <cell r="B1321" t="str">
            <v>BOQUILLA-TERMINAL (JUEGO DE TUERCA Y CONTRATUERCA) PARA TUBERIA IMC GALVANIZADA 4"</v>
          </cell>
          <cell r="C1321" t="str">
            <v>Insumo</v>
          </cell>
          <cell r="D1321" t="str">
            <v>und</v>
          </cell>
          <cell r="E1321">
            <v>21724</v>
          </cell>
          <cell r="F1321">
            <v>18255.476494959414</v>
          </cell>
          <cell r="G1321">
            <v>0.19</v>
          </cell>
          <cell r="H1321" t="str">
            <v>X</v>
          </cell>
          <cell r="J1321" t="str">
            <v>X</v>
          </cell>
          <cell r="L1321" t="str">
            <v>Tuberia elecrica</v>
          </cell>
          <cell r="M1321" t="str">
            <v>VER ARCHIVO ANEXO</v>
          </cell>
          <cell r="N1321">
            <v>41608</v>
          </cell>
        </row>
        <row r="1322">
          <cell r="A1322" t="str">
            <v>BB97</v>
          </cell>
          <cell r="B1322" t="str">
            <v>BORNA DE PONCHAR ESTAÑO DE DOS HUECOS Nº 4/0</v>
          </cell>
          <cell r="C1322" t="str">
            <v>Insumo</v>
          </cell>
          <cell r="D1322" t="str">
            <v>und</v>
          </cell>
          <cell r="E1322">
            <v>10763</v>
          </cell>
          <cell r="F1322">
            <v>9044.6486522058531</v>
          </cell>
          <cell r="G1322">
            <v>0.19</v>
          </cell>
          <cell r="H1322" t="str">
            <v>X</v>
          </cell>
          <cell r="J1322" t="str">
            <v>X</v>
          </cell>
          <cell r="L1322" t="str">
            <v>Tuberia elecrica</v>
          </cell>
          <cell r="M1322" t="str">
            <v>VER ARCHIVO ANEXO</v>
          </cell>
          <cell r="N1322">
            <v>41608</v>
          </cell>
        </row>
        <row r="1323">
          <cell r="A1323" t="str">
            <v>BB832</v>
          </cell>
          <cell r="B1323" t="str">
            <v>BORNA TERMINAL PONCHAR MARCA 3M Ó PANDUIT BARRIL LARGO PARA CABLE NO.1/0AWG</v>
          </cell>
          <cell r="C1323" t="str">
            <v>Insumo</v>
          </cell>
          <cell r="D1323" t="str">
            <v>und</v>
          </cell>
          <cell r="E1323">
            <v>5059</v>
          </cell>
          <cell r="F1323">
            <v>4251.4176248454696</v>
          </cell>
          <cell r="G1323">
            <v>0.19</v>
          </cell>
          <cell r="H1323" t="str">
            <v>X</v>
          </cell>
          <cell r="J1323" t="str">
            <v>X</v>
          </cell>
          <cell r="L1323" t="str">
            <v>Tuberia elecrica</v>
          </cell>
          <cell r="M1323" t="str">
            <v>VER ARCHIVO ANEXO</v>
          </cell>
          <cell r="N1323">
            <v>41608</v>
          </cell>
        </row>
        <row r="1324">
          <cell r="A1324" t="str">
            <v>BB833</v>
          </cell>
          <cell r="B1324" t="str">
            <v>BORNA TERMINAL PONCHAR MARCA 3M Ó PANDUIT BARRIL LARGO PARA CABLE NO.2/0AWG</v>
          </cell>
          <cell r="C1324" t="str">
            <v>Insumo</v>
          </cell>
          <cell r="D1324" t="str">
            <v>und</v>
          </cell>
          <cell r="E1324">
            <v>6180</v>
          </cell>
          <cell r="F1324">
            <v>5193.0997046158009</v>
          </cell>
          <cell r="G1324">
            <v>0.19</v>
          </cell>
          <cell r="H1324" t="str">
            <v>X</v>
          </cell>
          <cell r="J1324" t="str">
            <v>X</v>
          </cell>
          <cell r="L1324" t="str">
            <v>Tuberia elecrica</v>
          </cell>
          <cell r="M1324" t="str">
            <v>VER ARCHIVO ANEXO</v>
          </cell>
          <cell r="N1324">
            <v>41608</v>
          </cell>
        </row>
        <row r="1325">
          <cell r="A1325" t="str">
            <v>BB831</v>
          </cell>
          <cell r="B1325" t="str">
            <v>BORNA TERMINAL PONCHAR MARCA 3M Ó PANDUIT BARRIL LARGO PARA CABLE NO.2AWG</v>
          </cell>
          <cell r="C1325" t="str">
            <v>Insumo</v>
          </cell>
          <cell r="D1325" t="str">
            <v>und</v>
          </cell>
          <cell r="E1325">
            <v>4995</v>
          </cell>
          <cell r="F1325">
            <v>4197.7555945644408</v>
          </cell>
          <cell r="G1325">
            <v>0.19</v>
          </cell>
          <cell r="H1325" t="str">
            <v>X</v>
          </cell>
          <cell r="J1325" t="str">
            <v>X</v>
          </cell>
          <cell r="L1325" t="str">
            <v>Tuberia elecrica</v>
          </cell>
          <cell r="M1325" t="str">
            <v>VER ARCHIVO ANEXO</v>
          </cell>
          <cell r="N1325">
            <v>41608</v>
          </cell>
        </row>
        <row r="1326">
          <cell r="A1326" t="str">
            <v>BB819</v>
          </cell>
          <cell r="B1326" t="str">
            <v>BRAZO HORIZONTAL GALV. 3/4" X 1.50M</v>
          </cell>
          <cell r="C1326" t="str">
            <v>Insumo</v>
          </cell>
          <cell r="D1326" t="str">
            <v>und</v>
          </cell>
          <cell r="E1326">
            <v>97480</v>
          </cell>
          <cell r="F1326">
            <v>81915.954740609639</v>
          </cell>
          <cell r="G1326">
            <v>0.19</v>
          </cell>
          <cell r="H1326" t="str">
            <v>X</v>
          </cell>
          <cell r="J1326" t="str">
            <v>X</v>
          </cell>
          <cell r="L1326" t="str">
            <v>Tuberia elecrica</v>
          </cell>
          <cell r="M1326" t="str">
            <v>VER ARCHIVO ANEXO</v>
          </cell>
          <cell r="N1326">
            <v>41608</v>
          </cell>
        </row>
        <row r="1327">
          <cell r="A1327" t="str">
            <v>BB114</v>
          </cell>
          <cell r="B1327" t="str">
            <v>CABLE CUADRUPLEX AUTOSOPORTADOS 90ºC 600V  Nº  3X2/0+1X1/0 CONDUCTOR DE ALUMIIO AISLADO EN POLITILENO RETICULADO (XLP)</v>
          </cell>
          <cell r="C1327" t="str">
            <v>Insumo</v>
          </cell>
          <cell r="D1327" t="str">
            <v>m</v>
          </cell>
          <cell r="E1327">
            <v>58669</v>
          </cell>
          <cell r="F1327">
            <v>49301.557562387556</v>
          </cell>
          <cell r="G1327">
            <v>0.19</v>
          </cell>
          <cell r="H1327" t="str">
            <v>X</v>
          </cell>
          <cell r="J1327" t="str">
            <v>X</v>
          </cell>
          <cell r="L1327" t="str">
            <v>Centelsa</v>
          </cell>
          <cell r="M1327" t="str">
            <v>VER ARCHIVO ANEXO</v>
          </cell>
          <cell r="N1327">
            <v>41608</v>
          </cell>
        </row>
        <row r="1328">
          <cell r="A1328" t="str">
            <v>BB117</v>
          </cell>
          <cell r="B1328" t="str">
            <v>CABLE CUADRUPLEX AUTOSOPORTADOS 90ºC 600V  Nº  4X4/0 CONDUCTOR DE ALUMIIO AISLADO EN POLITILENO RETICULADO (XLP)</v>
          </cell>
          <cell r="C1328" t="str">
            <v>Insumo</v>
          </cell>
          <cell r="D1328" t="str">
            <v>m</v>
          </cell>
          <cell r="E1328">
            <v>93061</v>
          </cell>
          <cell r="F1328">
            <v>78202.888451809355</v>
          </cell>
          <cell r="G1328">
            <v>0.19</v>
          </cell>
          <cell r="H1328" t="str">
            <v>X</v>
          </cell>
          <cell r="J1328" t="str">
            <v>X</v>
          </cell>
          <cell r="L1328" t="str">
            <v>Centelsa</v>
          </cell>
          <cell r="M1328" t="str">
            <v>VER ARCHIVO ANEXO</v>
          </cell>
          <cell r="N1328">
            <v>41608</v>
          </cell>
        </row>
        <row r="1329">
          <cell r="A1329" t="str">
            <v>BB126</v>
          </cell>
          <cell r="B1329" t="str">
            <v>CABLE DE ALUMINIO DESNUDO CON ALMA  ACERO GALVANIZADO ACSR Nº 1/0 AWG</v>
          </cell>
          <cell r="C1329" t="str">
            <v>Insumo</v>
          </cell>
          <cell r="D1329" t="str">
            <v>m</v>
          </cell>
          <cell r="E1329">
            <v>3842</v>
          </cell>
          <cell r="F1329">
            <v>3228.3769830361566</v>
          </cell>
          <cell r="G1329">
            <v>0.19</v>
          </cell>
          <cell r="H1329" t="str">
            <v>X</v>
          </cell>
          <cell r="J1329" t="str">
            <v>X</v>
          </cell>
          <cell r="L1329" t="str">
            <v>Centelsa</v>
          </cell>
          <cell r="M1329" t="str">
            <v>VER ARCHIVO ANEXO</v>
          </cell>
          <cell r="N1329">
            <v>41608</v>
          </cell>
        </row>
        <row r="1330">
          <cell r="A1330" t="str">
            <v>BB126A</v>
          </cell>
          <cell r="B1330" t="str">
            <v>CABLE DE ALUMINIO DESNUDO CON ALMA  ACERO GALVANIZADO ACSR Nº 1/0 AWG</v>
          </cell>
          <cell r="C1330" t="str">
            <v>Insumo</v>
          </cell>
          <cell r="D1330" t="str">
            <v>m</v>
          </cell>
          <cell r="E1330">
            <v>5755</v>
          </cell>
          <cell r="F1330">
            <v>4836.5068582321837</v>
          </cell>
          <cell r="G1330">
            <v>0.19</v>
          </cell>
          <cell r="H1330" t="str">
            <v>X</v>
          </cell>
          <cell r="J1330" t="str">
            <v>X</v>
          </cell>
          <cell r="L1330" t="str">
            <v>Centelsa</v>
          </cell>
          <cell r="M1330" t="str">
            <v>VER ARCHIVO ANEXO</v>
          </cell>
          <cell r="N1330">
            <v>41608</v>
          </cell>
        </row>
        <row r="1331">
          <cell r="A1331" t="str">
            <v>BB128</v>
          </cell>
          <cell r="B1331" t="str">
            <v>CABLE DE ALUMINIO DESNUDO CON ALMA  ACERO GALVANIZADO ACSR Nº 4/0 AWG</v>
          </cell>
          <cell r="C1331" t="str">
            <v>Insumo</v>
          </cell>
          <cell r="D1331" t="str">
            <v>m</v>
          </cell>
          <cell r="E1331">
            <v>7749</v>
          </cell>
          <cell r="F1331">
            <v>6512.1470295882154</v>
          </cell>
          <cell r="G1331">
            <v>0.19</v>
          </cell>
          <cell r="H1331" t="str">
            <v>X</v>
          </cell>
          <cell r="J1331" t="str">
            <v>X</v>
          </cell>
          <cell r="L1331" t="str">
            <v>Centelsa</v>
          </cell>
          <cell r="M1331" t="str">
            <v>VER ARCHIVO ANEXO</v>
          </cell>
          <cell r="N1331">
            <v>41608</v>
          </cell>
        </row>
        <row r="1332">
          <cell r="A1332" t="str">
            <v>BB157</v>
          </cell>
          <cell r="B1332" t="str">
            <v>CABLE DE COBRE DESNUDO Nº 1/0  AWG</v>
          </cell>
          <cell r="C1332" t="str">
            <v>Insumo</v>
          </cell>
          <cell r="D1332" t="str">
            <v>m</v>
          </cell>
          <cell r="E1332">
            <v>28514</v>
          </cell>
          <cell r="F1332">
            <v>23960.962037097313</v>
          </cell>
          <cell r="G1332">
            <v>0.19</v>
          </cell>
          <cell r="H1332" t="str">
            <v>X</v>
          </cell>
          <cell r="J1332" t="str">
            <v>X</v>
          </cell>
          <cell r="L1332" t="str">
            <v>Centelsa</v>
          </cell>
          <cell r="M1332" t="str">
            <v>VER ARCHIVO ANEXO</v>
          </cell>
          <cell r="N1332">
            <v>41608</v>
          </cell>
        </row>
        <row r="1333">
          <cell r="A1333" t="str">
            <v>BB158</v>
          </cell>
          <cell r="B1333" t="str">
            <v>CABLE DE COBRE DESNUDO Nº 10 AWG</v>
          </cell>
          <cell r="C1333" t="str">
            <v>Insumo</v>
          </cell>
          <cell r="D1333" t="str">
            <v>m</v>
          </cell>
          <cell r="E1333">
            <v>3514</v>
          </cell>
          <cell r="F1333">
            <v>2953.1426986915194</v>
          </cell>
          <cell r="G1333">
            <v>0.19</v>
          </cell>
          <cell r="H1333" t="str">
            <v>X</v>
          </cell>
          <cell r="J1333" t="str">
            <v>X</v>
          </cell>
          <cell r="L1333" t="str">
            <v>Centelsa</v>
          </cell>
          <cell r="M1333" t="str">
            <v>VER ARCHIVO ANEXO</v>
          </cell>
          <cell r="N1333">
            <v>41608</v>
          </cell>
        </row>
        <row r="1334">
          <cell r="A1334" t="str">
            <v>BB159</v>
          </cell>
          <cell r="B1334" t="str">
            <v>CABLE DE COBRE DESNUDO Nº 2  AWG</v>
          </cell>
          <cell r="C1334" t="str">
            <v>Insumo</v>
          </cell>
          <cell r="D1334" t="str">
            <v>m</v>
          </cell>
          <cell r="E1334">
            <v>16113</v>
          </cell>
          <cell r="F1334">
            <v>13540.141963168266</v>
          </cell>
          <cell r="G1334">
            <v>0.19</v>
          </cell>
          <cell r="H1334" t="str">
            <v>X</v>
          </cell>
          <cell r="J1334" t="str">
            <v>X</v>
          </cell>
          <cell r="L1334" t="str">
            <v>Centelsa</v>
          </cell>
          <cell r="M1334" t="str">
            <v>VER ARCHIVO ANEXO</v>
          </cell>
          <cell r="N1334">
            <v>41608</v>
          </cell>
        </row>
        <row r="1335">
          <cell r="A1335" t="str">
            <v>BB160</v>
          </cell>
          <cell r="B1335" t="str">
            <v>CABLE DE COBRE DESNUDO Nº 2/0  AWG</v>
          </cell>
          <cell r="C1335" t="str">
            <v>Insumo</v>
          </cell>
          <cell r="D1335" t="str">
            <v>m</v>
          </cell>
          <cell r="E1335">
            <v>37452</v>
          </cell>
          <cell r="F1335">
            <v>31471.915243206637</v>
          </cell>
          <cell r="G1335">
            <v>0.19</v>
          </cell>
          <cell r="H1335" t="str">
            <v>X</v>
          </cell>
          <cell r="J1335" t="str">
            <v>X</v>
          </cell>
          <cell r="L1335" t="str">
            <v>Centelsa</v>
          </cell>
          <cell r="M1335" t="str">
            <v>VER ARCHIVO ANEXO</v>
          </cell>
          <cell r="N1335">
            <v>41608</v>
          </cell>
        </row>
        <row r="1336">
          <cell r="A1336" t="str">
            <v>BB161</v>
          </cell>
          <cell r="B1336" t="str">
            <v xml:space="preserve">CABLE DE COBRE DESNUDO Nº 4 AWG </v>
          </cell>
          <cell r="C1336" t="str">
            <v>Insumo</v>
          </cell>
          <cell r="D1336" t="str">
            <v>m</v>
          </cell>
          <cell r="E1336">
            <v>13276</v>
          </cell>
          <cell r="F1336">
            <v>11156.509198749614</v>
          </cell>
          <cell r="G1336">
            <v>0.19</v>
          </cell>
          <cell r="H1336" t="str">
            <v>X</v>
          </cell>
          <cell r="J1336" t="str">
            <v>X</v>
          </cell>
          <cell r="L1336" t="str">
            <v>Centelsa</v>
          </cell>
          <cell r="M1336" t="str">
            <v>VER ARCHIVO ANEXO</v>
          </cell>
          <cell r="N1336">
            <v>41608</v>
          </cell>
        </row>
        <row r="1337">
          <cell r="A1337" t="str">
            <v>BB162</v>
          </cell>
          <cell r="B1337" t="str">
            <v xml:space="preserve">CABLE DE COBRE DESNUDO Nº 4/0 AWG </v>
          </cell>
          <cell r="C1337" t="str">
            <v>Insumo</v>
          </cell>
          <cell r="D1337" t="str">
            <v>m</v>
          </cell>
          <cell r="E1337">
            <v>65955</v>
          </cell>
          <cell r="F1337">
            <v>55424.222114129574</v>
          </cell>
          <cell r="G1337">
            <v>0.19</v>
          </cell>
          <cell r="H1337" t="str">
            <v>X</v>
          </cell>
          <cell r="J1337" t="str">
            <v>X</v>
          </cell>
          <cell r="L1337" t="str">
            <v>Centelsa</v>
          </cell>
          <cell r="M1337" t="str">
            <v>VER ARCHIVO ANEXO</v>
          </cell>
          <cell r="N1337">
            <v>41608</v>
          </cell>
        </row>
        <row r="1338">
          <cell r="A1338" t="str">
            <v>BB163</v>
          </cell>
          <cell r="B1338" t="str">
            <v xml:space="preserve">CABLE DE COBRE DESNUDO Nº 6 AWG  </v>
          </cell>
          <cell r="C1338" t="str">
            <v>Insumo</v>
          </cell>
          <cell r="D1338" t="str">
            <v>m</v>
          </cell>
          <cell r="E1338">
            <v>7274</v>
          </cell>
          <cell r="F1338">
            <v>6112.2783523327989</v>
          </cell>
          <cell r="G1338">
            <v>0.19</v>
          </cell>
          <cell r="H1338" t="str">
            <v>X</v>
          </cell>
          <cell r="J1338" t="str">
            <v>X</v>
          </cell>
          <cell r="L1338" t="str">
            <v>Centelsa</v>
          </cell>
          <cell r="M1338" t="str">
            <v>VER ARCHIVO ANEXO</v>
          </cell>
          <cell r="N1338">
            <v>41608</v>
          </cell>
        </row>
        <row r="1339">
          <cell r="A1339" t="str">
            <v>BB164</v>
          </cell>
          <cell r="B1339" t="str">
            <v xml:space="preserve">CABLE DE COBRE DESNUDO Nº 8 AWG </v>
          </cell>
          <cell r="C1339" t="str">
            <v>Insumo</v>
          </cell>
          <cell r="D1339" t="str">
            <v>m</v>
          </cell>
          <cell r="E1339">
            <v>4497</v>
          </cell>
          <cell r="F1339">
            <v>3778.8455517254311</v>
          </cell>
          <cell r="G1339">
            <v>0.19</v>
          </cell>
          <cell r="H1339" t="str">
            <v>X</v>
          </cell>
          <cell r="J1339" t="str">
            <v>X</v>
          </cell>
          <cell r="L1339" t="str">
            <v>Centelsa</v>
          </cell>
          <cell r="M1339" t="str">
            <v>VER ARCHIVO ANEXO</v>
          </cell>
          <cell r="N1339">
            <v>41608</v>
          </cell>
        </row>
        <row r="1340">
          <cell r="A1340" t="str">
            <v>BB169</v>
          </cell>
          <cell r="B1340" t="str">
            <v>CABLE DE COBRE ENCAUCHETADO 3 X 16 THHN</v>
          </cell>
          <cell r="C1340" t="str">
            <v>Insumo</v>
          </cell>
          <cell r="D1340" t="str">
            <v>m</v>
          </cell>
          <cell r="E1340">
            <v>4699</v>
          </cell>
          <cell r="F1340">
            <v>3948.4868087428813</v>
          </cell>
          <cell r="G1340">
            <v>0.19</v>
          </cell>
          <cell r="H1340" t="str">
            <v>X</v>
          </cell>
          <cell r="J1340" t="str">
            <v>X</v>
          </cell>
          <cell r="L1340" t="str">
            <v>Centelsa</v>
          </cell>
          <cell r="M1340" t="str">
            <v>VER ARCHIVO ANEXO</v>
          </cell>
          <cell r="N1340">
            <v>41608</v>
          </cell>
        </row>
        <row r="1341">
          <cell r="A1341" t="str">
            <v>BB170</v>
          </cell>
          <cell r="B1341" t="str">
            <v>CABLE DE COBRE MONOPOLAR  XLPE MV-90 15KV 90ºC CON NIVEL DE AISLAMIENTO  DE 100% Nº2 AWG</v>
          </cell>
          <cell r="C1341" t="str">
            <v>Insumo</v>
          </cell>
          <cell r="D1341" t="str">
            <v>m</v>
          </cell>
          <cell r="E1341">
            <v>47197</v>
          </cell>
          <cell r="F1341">
            <v>39661.433477385748</v>
          </cell>
          <cell r="G1341">
            <v>0.19</v>
          </cell>
          <cell r="H1341" t="str">
            <v>X</v>
          </cell>
          <cell r="J1341" t="str">
            <v>X</v>
          </cell>
          <cell r="L1341" t="str">
            <v>Centelsa</v>
          </cell>
          <cell r="M1341" t="str">
            <v>VER ARCHIVO ANEXO</v>
          </cell>
          <cell r="N1341">
            <v>41608</v>
          </cell>
        </row>
        <row r="1342">
          <cell r="A1342" t="str">
            <v>BB178</v>
          </cell>
          <cell r="B1342" t="str">
            <v>CABLE DE COBRE Nº 1/0 THHN  AWG</v>
          </cell>
          <cell r="C1342" t="str">
            <v>Insumo</v>
          </cell>
          <cell r="D1342" t="str">
            <v>m</v>
          </cell>
          <cell r="E1342">
            <v>32524</v>
          </cell>
          <cell r="F1342">
            <v>27331.283745392961</v>
          </cell>
          <cell r="G1342">
            <v>0.19</v>
          </cell>
          <cell r="H1342" t="str">
            <v>X</v>
          </cell>
          <cell r="J1342" t="str">
            <v>X</v>
          </cell>
          <cell r="L1342" t="str">
            <v>Centelsa</v>
          </cell>
          <cell r="M1342" t="str">
            <v>VER ARCHIVO ANEXO</v>
          </cell>
          <cell r="N1342">
            <v>41608</v>
          </cell>
        </row>
        <row r="1343">
          <cell r="A1343" t="str">
            <v>BB179</v>
          </cell>
          <cell r="B1343" t="str">
            <v xml:space="preserve">CABLE DE COBRE Nº 10 THHN AWG  AMARILLO </v>
          </cell>
          <cell r="C1343" t="str">
            <v>Insumo</v>
          </cell>
          <cell r="D1343" t="str">
            <v>m</v>
          </cell>
          <cell r="E1343">
            <v>2863</v>
          </cell>
          <cell r="F1343">
            <v>2406.1361964719886</v>
          </cell>
          <cell r="G1343">
            <v>0.19</v>
          </cell>
          <cell r="H1343" t="str">
            <v>X</v>
          </cell>
          <cell r="J1343" t="str">
            <v>X</v>
          </cell>
          <cell r="L1343" t="str">
            <v>Centelsa</v>
          </cell>
          <cell r="M1343" t="str">
            <v>VER ARCHIVO ANEXO</v>
          </cell>
          <cell r="N1343">
            <v>41608</v>
          </cell>
        </row>
        <row r="1344">
          <cell r="A1344" t="str">
            <v>BB182</v>
          </cell>
          <cell r="B1344" t="str">
            <v xml:space="preserve">CABLE DE COBRE Nº 2 THHN AWG NEGRO </v>
          </cell>
          <cell r="C1344" t="str">
            <v>Insumo</v>
          </cell>
          <cell r="D1344" t="str">
            <v>m</v>
          </cell>
          <cell r="E1344">
            <v>17596</v>
          </cell>
          <cell r="F1344">
            <v>14786.485892276056</v>
          </cell>
          <cell r="G1344">
            <v>0.19</v>
          </cell>
          <cell r="H1344" t="str">
            <v>X</v>
          </cell>
          <cell r="J1344" t="str">
            <v>X</v>
          </cell>
          <cell r="L1344" t="str">
            <v>Centelsa</v>
          </cell>
          <cell r="M1344" t="str">
            <v>VER ARCHIVO ANEXO</v>
          </cell>
          <cell r="N1344">
            <v>41608</v>
          </cell>
        </row>
        <row r="1345">
          <cell r="A1345" t="str">
            <v>BB183</v>
          </cell>
          <cell r="B1345" t="str">
            <v>CABLE DE COBRE Nº 2/0 THHN  AWG</v>
          </cell>
          <cell r="C1345" t="str">
            <v>Insumo</v>
          </cell>
          <cell r="D1345" t="str">
            <v>m</v>
          </cell>
          <cell r="E1345">
            <v>37182</v>
          </cell>
          <cell r="F1345">
            <v>31245.149889438409</v>
          </cell>
          <cell r="G1345">
            <v>0.19</v>
          </cell>
          <cell r="H1345" t="str">
            <v>X</v>
          </cell>
          <cell r="J1345" t="str">
            <v>X</v>
          </cell>
          <cell r="L1345" t="str">
            <v>Centelsa</v>
          </cell>
          <cell r="M1345" t="str">
            <v>VER ARCHIVO ANEXO</v>
          </cell>
          <cell r="N1345">
            <v>41608</v>
          </cell>
        </row>
        <row r="1346">
          <cell r="A1346" t="str">
            <v>BB186</v>
          </cell>
          <cell r="B1346" t="str">
            <v>CABLE DE COBRE Nº 350 THHN MCM</v>
          </cell>
          <cell r="C1346" t="str">
            <v>Insumo</v>
          </cell>
          <cell r="D1346" t="str">
            <v>m</v>
          </cell>
          <cell r="E1346">
            <v>101105</v>
          </cell>
          <cell r="F1346">
            <v>84962.573233984265</v>
          </cell>
          <cell r="G1346">
            <v>0.19</v>
          </cell>
          <cell r="H1346" t="str">
            <v>X</v>
          </cell>
          <cell r="J1346" t="str">
            <v>X</v>
          </cell>
          <cell r="L1346" t="str">
            <v>Centelsa</v>
          </cell>
          <cell r="M1346" t="str">
            <v>VER ARCHIVO ANEXO</v>
          </cell>
          <cell r="N1346">
            <v>41608</v>
          </cell>
        </row>
        <row r="1347">
          <cell r="A1347" t="str">
            <v>BB187</v>
          </cell>
          <cell r="B1347" t="str">
            <v xml:space="preserve">CABLE DE COBRE Nº 4 THHN AWG NEGRO </v>
          </cell>
          <cell r="C1347" t="str">
            <v>Insumo</v>
          </cell>
          <cell r="D1347" t="str">
            <v>m</v>
          </cell>
          <cell r="E1347">
            <v>10874</v>
          </cell>
          <cell r="F1347">
            <v>9138.1244468889381</v>
          </cell>
          <cell r="G1347">
            <v>0.19</v>
          </cell>
          <cell r="H1347" t="str">
            <v>X</v>
          </cell>
          <cell r="J1347" t="str">
            <v>X</v>
          </cell>
          <cell r="L1347" t="str">
            <v>Centelsa</v>
          </cell>
          <cell r="M1347" t="str">
            <v>VER ARCHIVO ANEXO</v>
          </cell>
          <cell r="N1347">
            <v>41608</v>
          </cell>
        </row>
        <row r="1348">
          <cell r="A1348" t="str">
            <v>BB188</v>
          </cell>
          <cell r="B1348" t="str">
            <v xml:space="preserve">CABLE DE COBRE Nº 4/0 THHN  AWG NEGRO </v>
          </cell>
          <cell r="C1348" t="str">
            <v>Insumo</v>
          </cell>
          <cell r="D1348" t="str">
            <v>m</v>
          </cell>
          <cell r="E1348">
            <v>66470</v>
          </cell>
          <cell r="F1348">
            <v>55856.98042284757</v>
          </cell>
          <cell r="G1348">
            <v>0.19</v>
          </cell>
          <cell r="H1348" t="str">
            <v>X</v>
          </cell>
          <cell r="J1348" t="str">
            <v>X</v>
          </cell>
          <cell r="L1348" t="str">
            <v>Centelsa</v>
          </cell>
          <cell r="M1348" t="str">
            <v>VER ARCHIVO ANEXO</v>
          </cell>
          <cell r="N1348">
            <v>41608</v>
          </cell>
        </row>
        <row r="1349">
          <cell r="A1349" t="str">
            <v>BB190</v>
          </cell>
          <cell r="B1349" t="str">
            <v xml:space="preserve">CABLE DE COBRE Nº 6 THHN AWG NEGRO </v>
          </cell>
          <cell r="C1349" t="str">
            <v>Insumo</v>
          </cell>
          <cell r="D1349" t="str">
            <v>m</v>
          </cell>
          <cell r="E1349">
            <v>7607</v>
          </cell>
          <cell r="F1349">
            <v>6392.7057363820522</v>
          </cell>
          <cell r="G1349">
            <v>0.19</v>
          </cell>
          <cell r="H1349" t="str">
            <v>X</v>
          </cell>
          <cell r="J1349" t="str">
            <v>X</v>
          </cell>
          <cell r="L1349" t="str">
            <v>Centelsa</v>
          </cell>
          <cell r="M1349" t="str">
            <v>VER ARCHIVO ANEXO</v>
          </cell>
          <cell r="N1349">
            <v>41608</v>
          </cell>
        </row>
        <row r="1350">
          <cell r="A1350" t="str">
            <v>BB191</v>
          </cell>
          <cell r="B1350" t="str">
            <v xml:space="preserve">CABLE DE COBRE Nº 8 THHN AWG  NEGRO </v>
          </cell>
          <cell r="C1350" t="str">
            <v>Insumo</v>
          </cell>
          <cell r="D1350" t="str">
            <v>m</v>
          </cell>
          <cell r="E1350">
            <v>5399</v>
          </cell>
          <cell r="F1350">
            <v>4537.0381085993386</v>
          </cell>
          <cell r="G1350">
            <v>0.19</v>
          </cell>
          <cell r="H1350" t="str">
            <v>X</v>
          </cell>
          <cell r="J1350" t="str">
            <v>X</v>
          </cell>
          <cell r="L1350" t="str">
            <v>Centelsa</v>
          </cell>
          <cell r="M1350" t="str">
            <v>VER ARCHIVO ANEXO</v>
          </cell>
          <cell r="N1350">
            <v>41608</v>
          </cell>
        </row>
        <row r="1351">
          <cell r="A1351" t="str">
            <v>BB191A</v>
          </cell>
          <cell r="B1351" t="str">
            <v xml:space="preserve">ALAMBRE DE COBRE Nº 8 THWN </v>
          </cell>
          <cell r="C1351" t="str">
            <v>Insumo</v>
          </cell>
          <cell r="D1351" t="str">
            <v>m</v>
          </cell>
          <cell r="E1351">
            <v>4120</v>
          </cell>
          <cell r="F1351">
            <v>3462.0664697438674</v>
          </cell>
          <cell r="G1351">
            <v>0.19</v>
          </cell>
          <cell r="H1351" t="str">
            <v>X</v>
          </cell>
          <cell r="J1351" t="str">
            <v>X</v>
          </cell>
          <cell r="L1351" t="str">
            <v>Centelsa</v>
          </cell>
          <cell r="M1351" t="str">
            <v>VER ARCHIVO ANEXO</v>
          </cell>
          <cell r="N1351">
            <v>41608</v>
          </cell>
        </row>
        <row r="1352">
          <cell r="A1352" t="str">
            <v>BB191B</v>
          </cell>
          <cell r="B1352" t="str">
            <v xml:space="preserve">ALAMBRE DE COBRE Nº 10 THWN </v>
          </cell>
          <cell r="C1352" t="str">
            <v>Insumo</v>
          </cell>
          <cell r="D1352" t="str">
            <v>m</v>
          </cell>
          <cell r="E1352">
            <v>3090</v>
          </cell>
          <cell r="F1352">
            <v>2596.5498523079004</v>
          </cell>
          <cell r="G1352">
            <v>0.19</v>
          </cell>
          <cell r="H1352" t="str">
            <v>X</v>
          </cell>
          <cell r="J1352" t="str">
            <v>X</v>
          </cell>
          <cell r="L1352" t="str">
            <v>Centelsa</v>
          </cell>
          <cell r="M1352" t="str">
            <v>VER ARCHIVO ANEXO</v>
          </cell>
          <cell r="N1352">
            <v>41608</v>
          </cell>
        </row>
        <row r="1353">
          <cell r="A1353" t="str">
            <v>BB191C</v>
          </cell>
          <cell r="B1353" t="str">
            <v xml:space="preserve">ALAMBRE DE COBRE Nº 12 THWN </v>
          </cell>
          <cell r="C1353" t="str">
            <v>Insumo</v>
          </cell>
          <cell r="D1353" t="str">
            <v>m</v>
          </cell>
          <cell r="E1353">
            <v>2781</v>
          </cell>
          <cell r="F1353">
            <v>2336.8948670771106</v>
          </cell>
          <cell r="G1353">
            <v>0.19</v>
          </cell>
          <cell r="H1353" t="str">
            <v>X</v>
          </cell>
          <cell r="J1353" t="str">
            <v>X</v>
          </cell>
          <cell r="L1353" t="str">
            <v>Centelsa</v>
          </cell>
          <cell r="M1353" t="str">
            <v>VER ARCHIVO ANEXO</v>
          </cell>
          <cell r="N1353">
            <v>41608</v>
          </cell>
        </row>
        <row r="1354">
          <cell r="A1354" t="str">
            <v>BB191D</v>
          </cell>
          <cell r="B1354" t="str">
            <v xml:space="preserve">CABLE DE COBRE Nº 6 THWN </v>
          </cell>
          <cell r="C1354" t="str">
            <v>Insumo</v>
          </cell>
          <cell r="D1354" t="str">
            <v>m</v>
          </cell>
          <cell r="E1354">
            <v>12566</v>
          </cell>
          <cell r="F1354">
            <v>10559.302732718796</v>
          </cell>
          <cell r="G1354">
            <v>0.19</v>
          </cell>
          <cell r="H1354" t="str">
            <v>X</v>
          </cell>
          <cell r="J1354" t="str">
            <v>X</v>
          </cell>
          <cell r="L1354" t="str">
            <v>Centelsa</v>
          </cell>
          <cell r="M1354" t="str">
            <v>VER ARCHIVO ANEXO</v>
          </cell>
          <cell r="N1354">
            <v>41608</v>
          </cell>
        </row>
        <row r="1355">
          <cell r="A1355" t="str">
            <v>BB191E</v>
          </cell>
          <cell r="B1355" t="str">
            <v xml:space="preserve">CABLE DE COBRE Nº 8 THWN </v>
          </cell>
          <cell r="C1355" t="str">
            <v>Insumo</v>
          </cell>
          <cell r="D1355" t="str">
            <v>m</v>
          </cell>
          <cell r="E1355">
            <v>8446</v>
          </cell>
          <cell r="F1355">
            <v>7097.2362629749286</v>
          </cell>
          <cell r="G1355">
            <v>0.19</v>
          </cell>
          <cell r="H1355" t="str">
            <v>X</v>
          </cell>
          <cell r="J1355" t="str">
            <v>X</v>
          </cell>
          <cell r="L1355" t="str">
            <v>Centelsa</v>
          </cell>
          <cell r="M1355" t="str">
            <v>VER ARCHIVO ANEXO</v>
          </cell>
          <cell r="N1355">
            <v>41608</v>
          </cell>
        </row>
        <row r="1356">
          <cell r="A1356" t="str">
            <v>BB191F</v>
          </cell>
          <cell r="B1356" t="str">
            <v xml:space="preserve">CABLE DE COBRE Nº 10 THWN </v>
          </cell>
          <cell r="C1356" t="str">
            <v>Insumo</v>
          </cell>
          <cell r="D1356" t="str">
            <v>m</v>
          </cell>
          <cell r="E1356">
            <v>5974</v>
          </cell>
          <cell r="F1356">
            <v>5019.9963811286079</v>
          </cell>
          <cell r="G1356">
            <v>0.19</v>
          </cell>
          <cell r="H1356" t="str">
            <v>X</v>
          </cell>
          <cell r="J1356" t="str">
            <v>X</v>
          </cell>
          <cell r="L1356" t="str">
            <v>Centelsa</v>
          </cell>
          <cell r="M1356" t="str">
            <v>VER ARCHIVO ANEXO</v>
          </cell>
          <cell r="N1356">
            <v>41608</v>
          </cell>
        </row>
        <row r="1357">
          <cell r="A1357" t="str">
            <v>BB191G</v>
          </cell>
          <cell r="B1357" t="str">
            <v xml:space="preserve">CABLE DE COBRE Nº 12 THWN </v>
          </cell>
          <cell r="C1357" t="str">
            <v>Insumo</v>
          </cell>
          <cell r="D1357" t="str">
            <v>m</v>
          </cell>
          <cell r="E1357">
            <v>4120</v>
          </cell>
          <cell r="F1357">
            <v>3462.0664697438674</v>
          </cell>
          <cell r="G1357">
            <v>0.19</v>
          </cell>
          <cell r="H1357" t="str">
            <v>X</v>
          </cell>
          <cell r="J1357" t="str">
            <v>X</v>
          </cell>
          <cell r="L1357" t="str">
            <v>Centelsa</v>
          </cell>
          <cell r="M1357" t="str">
            <v>VER ARCHIVO ANEXO</v>
          </cell>
          <cell r="N1357">
            <v>41608</v>
          </cell>
        </row>
        <row r="1358">
          <cell r="A1358" t="str">
            <v>BB198</v>
          </cell>
          <cell r="B1358" t="str">
            <v>CABLE SUPER GX DE 9,53 MM (3/8") GALVANIZADO O CABLE PARA RETENIDA DE 3/8 GALVANIZADO</v>
          </cell>
          <cell r="C1358" t="str">
            <v>Insumo</v>
          </cell>
          <cell r="D1358" t="str">
            <v>m</v>
          </cell>
          <cell r="E1358">
            <v>4452</v>
          </cell>
          <cell r="F1358">
            <v>3740.76282055825</v>
          </cell>
          <cell r="G1358">
            <v>0.19</v>
          </cell>
          <cell r="H1358" t="str">
            <v>X</v>
          </cell>
          <cell r="J1358" t="str">
            <v>X</v>
          </cell>
          <cell r="L1358" t="str">
            <v>Centelsa</v>
          </cell>
          <cell r="M1358" t="str">
            <v>VER ARCHIVO ANEXO</v>
          </cell>
          <cell r="N1358">
            <v>41608</v>
          </cell>
        </row>
        <row r="1359">
          <cell r="A1359" t="str">
            <v>BB651</v>
          </cell>
          <cell r="B1359" t="str">
            <v xml:space="preserve">CAJA METALICA GALVANIZADA (REF: 2400) </v>
          </cell>
          <cell r="C1359" t="str">
            <v>Insumo</v>
          </cell>
          <cell r="D1359" t="str">
            <v>und</v>
          </cell>
          <cell r="E1359">
            <v>3181</v>
          </cell>
          <cell r="F1359">
            <v>2672.7153146422656</v>
          </cell>
          <cell r="G1359">
            <v>0.19</v>
          </cell>
          <cell r="H1359" t="str">
            <v>X</v>
          </cell>
          <cell r="J1359" t="str">
            <v>X</v>
          </cell>
          <cell r="L1359" t="str">
            <v>Tuberia elecrica</v>
          </cell>
          <cell r="M1359" t="str">
            <v>VER ARCHIVO ANEXO</v>
          </cell>
          <cell r="N1359">
            <v>41608</v>
          </cell>
        </row>
        <row r="1360">
          <cell r="A1360" t="str">
            <v>BB211</v>
          </cell>
          <cell r="B1360" t="str">
            <v xml:space="preserve">CAJA METALICA GALVANIZADA (REF: 5800) </v>
          </cell>
          <cell r="C1360" t="str">
            <v>Insumo</v>
          </cell>
          <cell r="D1360" t="str">
            <v>und</v>
          </cell>
          <cell r="E1360">
            <v>2443</v>
          </cell>
          <cell r="F1360">
            <v>2053.0054165581141</v>
          </cell>
          <cell r="G1360">
            <v>0.19</v>
          </cell>
          <cell r="H1360" t="str">
            <v>X</v>
          </cell>
          <cell r="J1360" t="str">
            <v>X</v>
          </cell>
          <cell r="L1360" t="str">
            <v>Tuberia elecrica</v>
          </cell>
          <cell r="M1360" t="str">
            <v>VER ARCHIVO ANEXO</v>
          </cell>
          <cell r="N1360">
            <v>41608</v>
          </cell>
        </row>
        <row r="1361">
          <cell r="A1361" t="str">
            <v>BB220</v>
          </cell>
          <cell r="B1361" t="str">
            <v>CAJA OCTOGONAL GALVANIZADA (CAJA EMP GALV.OCTAGONAL 4")</v>
          </cell>
          <cell r="C1361" t="str">
            <v>Insumo</v>
          </cell>
          <cell r="D1361" t="str">
            <v>und</v>
          </cell>
          <cell r="E1361">
            <v>2443</v>
          </cell>
          <cell r="F1361">
            <v>2053.0054165581141</v>
          </cell>
          <cell r="G1361">
            <v>0.19</v>
          </cell>
          <cell r="H1361" t="str">
            <v>X</v>
          </cell>
          <cell r="J1361" t="str">
            <v>X</v>
          </cell>
          <cell r="L1361" t="str">
            <v>Tuberia elecrica</v>
          </cell>
          <cell r="M1361" t="str">
            <v>VER ARCHIVO ANEXO</v>
          </cell>
          <cell r="N1361">
            <v>41608</v>
          </cell>
        </row>
        <row r="1362">
          <cell r="A1362" t="str">
            <v>BB226</v>
          </cell>
          <cell r="B1362" t="str">
            <v xml:space="preserve">CAJA TRIFÁSICA TIPO INTEMPERIE PARA ACOMETIDAS DE BT </v>
          </cell>
          <cell r="C1362" t="str">
            <v>Insumo</v>
          </cell>
          <cell r="D1362" t="str">
            <v>m</v>
          </cell>
          <cell r="E1362">
            <v>173613</v>
          </cell>
          <cell r="F1362">
            <v>145893.21206824144</v>
          </cell>
          <cell r="G1362">
            <v>0.19</v>
          </cell>
          <cell r="H1362" t="str">
            <v>X</v>
          </cell>
          <cell r="J1362" t="str">
            <v>X</v>
          </cell>
          <cell r="L1362" t="str">
            <v>Tuberia elecrica</v>
          </cell>
          <cell r="M1362" t="str">
            <v>VER ARCHIVO ANEXO</v>
          </cell>
          <cell r="N1362">
            <v>41608</v>
          </cell>
        </row>
        <row r="1363">
          <cell r="A1363" t="str">
            <v>BB227</v>
          </cell>
          <cell r="B1363" t="str">
            <v xml:space="preserve">CAPACETE ROSCADO EN ALUMINIO PARA TUBERIA IMC GALVANIZADA DE 1" </v>
          </cell>
          <cell r="C1363" t="str">
            <v>Insumo</v>
          </cell>
          <cell r="D1363" t="str">
            <v>und</v>
          </cell>
          <cell r="E1363">
            <v>5974</v>
          </cell>
          <cell r="F1363">
            <v>5019.9963811286079</v>
          </cell>
          <cell r="G1363">
            <v>0.19</v>
          </cell>
          <cell r="H1363" t="str">
            <v>X</v>
          </cell>
          <cell r="J1363" t="str">
            <v>X</v>
          </cell>
          <cell r="L1363" t="str">
            <v>Tuberia elecrica</v>
          </cell>
          <cell r="M1363" t="str">
            <v>VER ARCHIVO ANEXO</v>
          </cell>
          <cell r="N1363">
            <v>41608</v>
          </cell>
        </row>
        <row r="1364">
          <cell r="A1364" t="str">
            <v>BB228</v>
          </cell>
          <cell r="B1364" t="str">
            <v xml:space="preserve">CAPACETE ROSCADO EN ALUMINIO PARA TUBERIA IMC GALVANIZADA DE 2" </v>
          </cell>
          <cell r="C1364" t="str">
            <v>Insumo</v>
          </cell>
          <cell r="D1364" t="str">
            <v>und</v>
          </cell>
          <cell r="E1364">
            <v>20636</v>
          </cell>
          <cell r="F1364">
            <v>17341.490946947029</v>
          </cell>
          <cell r="G1364">
            <v>0.19</v>
          </cell>
          <cell r="H1364" t="str">
            <v>X</v>
          </cell>
          <cell r="J1364" t="str">
            <v>X</v>
          </cell>
          <cell r="L1364" t="str">
            <v>Tuberia elecrica</v>
          </cell>
          <cell r="M1364" t="str">
            <v>VER ARCHIVO ANEXO</v>
          </cell>
          <cell r="N1364">
            <v>41608</v>
          </cell>
        </row>
        <row r="1365">
          <cell r="A1365" t="str">
            <v>BB229</v>
          </cell>
          <cell r="B1365" t="str">
            <v xml:space="preserve">CAPACETE ROSCADO EN ALUMINIO PARA TUBERIA IMC GALVANIZADA DE 3" </v>
          </cell>
          <cell r="C1365" t="str">
            <v>Insumo</v>
          </cell>
          <cell r="D1365" t="str">
            <v>und</v>
          </cell>
          <cell r="E1365">
            <v>29045</v>
          </cell>
          <cell r="F1365">
            <v>24407.568611694267</v>
          </cell>
          <cell r="G1365">
            <v>0.19</v>
          </cell>
          <cell r="H1365" t="str">
            <v>X</v>
          </cell>
          <cell r="J1365" t="str">
            <v>X</v>
          </cell>
          <cell r="L1365" t="str">
            <v>Tuberia elecrica</v>
          </cell>
          <cell r="M1365" t="str">
            <v>VER ARCHIVO ANEXO</v>
          </cell>
          <cell r="N1365">
            <v>41608</v>
          </cell>
        </row>
        <row r="1366">
          <cell r="A1366" t="str">
            <v>BB659</v>
          </cell>
          <cell r="B1366" t="str">
            <v xml:space="preserve">CAPACETE ROSCADO EN ALUMINIO PARA TUBERIA IMC GALVANIZADA DE 4" </v>
          </cell>
          <cell r="C1366" t="str">
            <v>Insumo</v>
          </cell>
          <cell r="D1366" t="str">
            <v>und</v>
          </cell>
          <cell r="E1366">
            <v>30681</v>
          </cell>
          <cell r="F1366">
            <v>25782.009000182585</v>
          </cell>
          <cell r="G1366">
            <v>0.19</v>
          </cell>
          <cell r="H1366" t="str">
            <v>X</v>
          </cell>
          <cell r="J1366" t="str">
            <v>X</v>
          </cell>
          <cell r="L1366" t="str">
            <v>Tuberia elecrica</v>
          </cell>
          <cell r="M1366" t="str">
            <v>VER ARCHIVO ANEXO</v>
          </cell>
          <cell r="N1366">
            <v>41608</v>
          </cell>
        </row>
        <row r="1367">
          <cell r="A1367" t="str">
            <v>BB233</v>
          </cell>
          <cell r="B1367" t="str">
            <v xml:space="preserve">CINTA DE ACERO INOXIDABLE 5/8" </v>
          </cell>
          <cell r="C1367" t="str">
            <v>Insumo</v>
          </cell>
          <cell r="D1367" t="str">
            <v>m</v>
          </cell>
          <cell r="E1367">
            <v>6396</v>
          </cell>
          <cell r="F1367">
            <v>5374.8581942773544</v>
          </cell>
          <cell r="G1367">
            <v>0.19</v>
          </cell>
          <cell r="H1367" t="str">
            <v>X</v>
          </cell>
          <cell r="J1367" t="str">
            <v>X</v>
          </cell>
          <cell r="L1367" t="str">
            <v>Centelsa</v>
          </cell>
          <cell r="M1367" t="str">
            <v>VER ARCHIVO ANEXO</v>
          </cell>
          <cell r="N1367">
            <v>41608</v>
          </cell>
        </row>
        <row r="1368">
          <cell r="A1368" t="str">
            <v>BB234</v>
          </cell>
          <cell r="B1368" t="str">
            <v>CINTA EN ACERO INOXIDABLE 1/2"</v>
          </cell>
          <cell r="C1368" t="str">
            <v>Insumo</v>
          </cell>
          <cell r="D1368" t="str">
            <v>m</v>
          </cell>
          <cell r="E1368">
            <v>4944</v>
          </cell>
          <cell r="F1368">
            <v>4154.4797636926423</v>
          </cell>
          <cell r="G1368">
            <v>0.19</v>
          </cell>
          <cell r="H1368" t="str">
            <v>X</v>
          </cell>
          <cell r="J1368" t="str">
            <v>X</v>
          </cell>
          <cell r="L1368" t="str">
            <v>Centelsa</v>
          </cell>
          <cell r="M1368" t="str">
            <v>VER ARCHIVO ANEXO</v>
          </cell>
          <cell r="N1368">
            <v>41608</v>
          </cell>
        </row>
        <row r="1369">
          <cell r="A1369" t="str">
            <v>BB794</v>
          </cell>
          <cell r="B1369" t="str">
            <v>CLAVIJA CON SEGURO DE GIRO 2P+T 250V/20A. MARCA LEGRAND</v>
          </cell>
          <cell r="C1369" t="str">
            <v>Insumo</v>
          </cell>
          <cell r="D1369" t="str">
            <v>und</v>
          </cell>
          <cell r="E1369">
            <v>88420</v>
          </cell>
          <cell r="F1369">
            <v>74302.870573642896</v>
          </cell>
          <cell r="G1369">
            <v>0.19</v>
          </cell>
          <cell r="H1369" t="str">
            <v>X</v>
          </cell>
          <cell r="J1369" t="str">
            <v>X</v>
          </cell>
          <cell r="L1369" t="str">
            <v>Tuberia elecrica</v>
          </cell>
          <cell r="M1369" t="str">
            <v>VER ARCHIVO ANEXO</v>
          </cell>
          <cell r="N1369">
            <v>41608</v>
          </cell>
        </row>
        <row r="1370">
          <cell r="A1370" t="str">
            <v>BB796</v>
          </cell>
          <cell r="B1370" t="str">
            <v>CLAVIJA CON SEGURO DE GIRO 2P+T 250V/30A. MARCA LEGRAND</v>
          </cell>
          <cell r="C1370" t="str">
            <v>Insumo</v>
          </cell>
          <cell r="D1370" t="str">
            <v>und</v>
          </cell>
          <cell r="E1370">
            <v>95373</v>
          </cell>
          <cell r="F1370">
            <v>80145.107741335654</v>
          </cell>
          <cell r="G1370">
            <v>0.19</v>
          </cell>
          <cell r="H1370" t="str">
            <v>X</v>
          </cell>
          <cell r="J1370" t="str">
            <v>X</v>
          </cell>
          <cell r="L1370" t="str">
            <v>Tuberia elecrica</v>
          </cell>
          <cell r="M1370" t="str">
            <v>VER ARCHIVO ANEXO</v>
          </cell>
          <cell r="N1370">
            <v>41608</v>
          </cell>
        </row>
        <row r="1371">
          <cell r="A1371" t="str">
            <v>BB776</v>
          </cell>
          <cell r="B1371" t="str">
            <v>CLAVIJA RECTA PARA TOMA INDUSTRIAL 3P+N+T 250V/16A IP44. MARCA LEGRAND</v>
          </cell>
          <cell r="C1371" t="str">
            <v>Insumo</v>
          </cell>
          <cell r="D1371" t="str">
            <v>und</v>
          </cell>
          <cell r="E1371">
            <v>81903</v>
          </cell>
          <cell r="F1371">
            <v>68825.881418508099</v>
          </cell>
          <cell r="G1371">
            <v>0.19</v>
          </cell>
          <cell r="H1371" t="str">
            <v>X</v>
          </cell>
          <cell r="J1371" t="str">
            <v>X</v>
          </cell>
          <cell r="L1371" t="str">
            <v>Tuberia elecrica</v>
          </cell>
          <cell r="M1371" t="str">
            <v>VER ARCHIVO ANEXO</v>
          </cell>
          <cell r="N1371">
            <v>41608</v>
          </cell>
        </row>
        <row r="1372">
          <cell r="A1372" t="str">
            <v>BB784</v>
          </cell>
          <cell r="B1372" t="str">
            <v>CLAVIJA RECTA PARA TOMA INDUSTRIAL 3P+N+T 250V/16A IP67. MARCA LEGRAND</v>
          </cell>
          <cell r="C1372" t="str">
            <v>Insumo</v>
          </cell>
          <cell r="D1372" t="str">
            <v>und</v>
          </cell>
          <cell r="E1372">
            <v>150991</v>
          </cell>
          <cell r="F1372">
            <v>126883.00508287788</v>
          </cell>
          <cell r="G1372">
            <v>0.19</v>
          </cell>
          <cell r="H1372" t="str">
            <v>X</v>
          </cell>
          <cell r="J1372" t="str">
            <v>X</v>
          </cell>
          <cell r="L1372" t="str">
            <v>Tuberia elecrica</v>
          </cell>
          <cell r="M1372" t="str">
            <v>VER ARCHIVO ANEXO</v>
          </cell>
          <cell r="N1372">
            <v>41608</v>
          </cell>
        </row>
        <row r="1373">
          <cell r="A1373" t="str">
            <v>BB780</v>
          </cell>
          <cell r="B1373" t="str">
            <v>CLAVIJA RECTA PARA TOMA INDUSTRIAL 3P+N+T 250V/32A IP44. MARCA LEGRAND</v>
          </cell>
          <cell r="C1373" t="str">
            <v>Insumo</v>
          </cell>
          <cell r="D1373" t="str">
            <v>und</v>
          </cell>
          <cell r="E1373">
            <v>108190</v>
          </cell>
          <cell r="F1373">
            <v>90915.596528708847</v>
          </cell>
          <cell r="G1373">
            <v>0.19</v>
          </cell>
          <cell r="H1373" t="str">
            <v>X</v>
          </cell>
          <cell r="J1373" t="str">
            <v>X</v>
          </cell>
          <cell r="L1373" t="str">
            <v>Tuberia elecrica</v>
          </cell>
          <cell r="M1373" t="str">
            <v>VER ARCHIVO ANEXO</v>
          </cell>
          <cell r="N1373">
            <v>41608</v>
          </cell>
        </row>
        <row r="1374">
          <cell r="A1374" t="str">
            <v>BB788</v>
          </cell>
          <cell r="B1374" t="str">
            <v>CLAVIJA RECTA PARA TOMA INDUSTRIAL 3P+N+T 250V/32A IP67. MARCA LEGRAND</v>
          </cell>
          <cell r="C1374" t="str">
            <v>Insumo</v>
          </cell>
          <cell r="D1374" t="str">
            <v>und</v>
          </cell>
          <cell r="E1374">
            <v>192049</v>
          </cell>
          <cell r="F1374">
            <v>161385.95952034529</v>
          </cell>
          <cell r="G1374">
            <v>0.19</v>
          </cell>
          <cell r="H1374" t="str">
            <v>X</v>
          </cell>
          <cell r="J1374" t="str">
            <v>X</v>
          </cell>
          <cell r="L1374" t="str">
            <v>Tuberia elecrica</v>
          </cell>
          <cell r="M1374" t="str">
            <v>VER ARCHIVO ANEXO</v>
          </cell>
          <cell r="N1374">
            <v>41608</v>
          </cell>
        </row>
        <row r="1375">
          <cell r="A1375" t="str">
            <v>BB792</v>
          </cell>
          <cell r="B1375" t="str">
            <v>CLAVIJA RECTA PARA TOMA INDUSTRIAL 3P+N+T 250V/63A IP67. MARCA LEGRAND</v>
          </cell>
          <cell r="C1375" t="str">
            <v>Insumo</v>
          </cell>
          <cell r="D1375" t="str">
            <v>und</v>
          </cell>
          <cell r="E1375">
            <v>436244</v>
          </cell>
          <cell r="F1375">
            <v>366591.29434823873</v>
          </cell>
          <cell r="G1375">
            <v>0.19</v>
          </cell>
          <cell r="H1375" t="str">
            <v>X</v>
          </cell>
          <cell r="J1375" t="str">
            <v>X</v>
          </cell>
          <cell r="L1375" t="str">
            <v>Tuberia elecrica</v>
          </cell>
          <cell r="M1375" t="str">
            <v>VER ARCHIVO ANEXO</v>
          </cell>
          <cell r="N1375">
            <v>41608</v>
          </cell>
        </row>
        <row r="1376">
          <cell r="A1376" t="str">
            <v>BB774</v>
          </cell>
          <cell r="B1376" t="str">
            <v>CLAVIJA RECTA PARA TOMA INDUSTRIAL 3P+T 250V/16A IP44. MARCA LEGRAND</v>
          </cell>
          <cell r="C1376" t="str">
            <v>Insumo</v>
          </cell>
          <cell r="D1376" t="str">
            <v>und</v>
          </cell>
          <cell r="E1376">
            <v>56918</v>
          </cell>
          <cell r="F1376">
            <v>47830.179312746397</v>
          </cell>
          <cell r="G1376">
            <v>0.19</v>
          </cell>
          <cell r="H1376" t="str">
            <v>X</v>
          </cell>
          <cell r="J1376" t="str">
            <v>X</v>
          </cell>
          <cell r="L1376" t="str">
            <v>Tuberia elecrica</v>
          </cell>
          <cell r="M1376" t="str">
            <v>VER ARCHIVO ANEXO</v>
          </cell>
          <cell r="N1376">
            <v>41608</v>
          </cell>
        </row>
        <row r="1377">
          <cell r="A1377" t="str">
            <v>BB782</v>
          </cell>
          <cell r="B1377" t="str">
            <v>CLAVIJA RECTA PARA TOMA INDUSTRIAL 3P+T 250V/16A IP67. MARCA LEGRAND</v>
          </cell>
          <cell r="C1377" t="str">
            <v>Insumo</v>
          </cell>
          <cell r="D1377" t="str">
            <v>und</v>
          </cell>
          <cell r="E1377">
            <v>135131</v>
          </cell>
          <cell r="F1377">
            <v>113555.78020759886</v>
          </cell>
          <cell r="G1377">
            <v>0.19</v>
          </cell>
          <cell r="H1377" t="str">
            <v>X</v>
          </cell>
          <cell r="J1377" t="str">
            <v>X</v>
          </cell>
          <cell r="L1377" t="str">
            <v>Tuberia elecrica</v>
          </cell>
          <cell r="M1377" t="str">
            <v>VER ARCHIVO ANEXO</v>
          </cell>
          <cell r="N1377">
            <v>41608</v>
          </cell>
        </row>
        <row r="1378">
          <cell r="A1378" t="str">
            <v>BB778</v>
          </cell>
          <cell r="B1378" t="str">
            <v>CLAVIJA RECTA PARA TOMA INDUSTRIAL 3P+T 250V/32A IP44. MARCA LEGRAND</v>
          </cell>
          <cell r="C1378" t="str">
            <v>Insumo</v>
          </cell>
          <cell r="D1378" t="str">
            <v>und</v>
          </cell>
          <cell r="E1378">
            <v>85596</v>
          </cell>
          <cell r="F1378">
            <v>71929.624008633473</v>
          </cell>
          <cell r="G1378">
            <v>0.19</v>
          </cell>
          <cell r="H1378" t="str">
            <v>X</v>
          </cell>
          <cell r="J1378" t="str">
            <v>X</v>
          </cell>
          <cell r="L1378" t="str">
            <v>Tuberia elecrica</v>
          </cell>
          <cell r="M1378" t="str">
            <v>VER ARCHIVO ANEXO</v>
          </cell>
          <cell r="N1378">
            <v>41608</v>
          </cell>
        </row>
        <row r="1379">
          <cell r="A1379" t="str">
            <v>BB786</v>
          </cell>
          <cell r="B1379" t="str">
            <v>CLAVIJA RECTA PARA TOMA INDUSTRIAL 3P+T 250V/32A IP67. MARCA LEGRAND</v>
          </cell>
          <cell r="C1379" t="str">
            <v>Insumo</v>
          </cell>
          <cell r="D1379" t="str">
            <v>und</v>
          </cell>
          <cell r="E1379">
            <v>174670</v>
          </cell>
          <cell r="F1379">
            <v>146781.23211773075</v>
          </cell>
          <cell r="G1379">
            <v>0.19</v>
          </cell>
          <cell r="H1379" t="str">
            <v>X</v>
          </cell>
          <cell r="J1379" t="str">
            <v>X</v>
          </cell>
          <cell r="L1379" t="str">
            <v>Tuberia elecrica</v>
          </cell>
          <cell r="M1379" t="str">
            <v>VER ARCHIVO ANEXO</v>
          </cell>
          <cell r="N1379">
            <v>41608</v>
          </cell>
        </row>
        <row r="1380">
          <cell r="A1380" t="str">
            <v>BB790</v>
          </cell>
          <cell r="B1380" t="str">
            <v>CLAVIJA RECTA PARA TOMA INDUSTRIAL 3P+T 250V/63A IP67. MARCA LEGRAND</v>
          </cell>
          <cell r="C1380" t="str">
            <v>Insumo</v>
          </cell>
          <cell r="D1380" t="str">
            <v>und</v>
          </cell>
          <cell r="E1380">
            <v>404309</v>
          </cell>
          <cell r="F1380">
            <v>339755.08610801917</v>
          </cell>
          <cell r="G1380">
            <v>0.19</v>
          </cell>
          <cell r="H1380" t="str">
            <v>X</v>
          </cell>
          <cell r="J1380" t="str">
            <v>X</v>
          </cell>
          <cell r="L1380" t="str">
            <v>Tuberia elecrica</v>
          </cell>
          <cell r="M1380" t="str">
            <v>VER ARCHIVO ANEXO</v>
          </cell>
          <cell r="N1380">
            <v>41608</v>
          </cell>
        </row>
        <row r="1381">
          <cell r="A1381" t="str">
            <v>BB339</v>
          </cell>
          <cell r="B1381" t="str">
            <v>CONDULETA EN T Ó L 3/4" NPT</v>
          </cell>
          <cell r="C1381" t="str">
            <v>Insumo</v>
          </cell>
          <cell r="D1381" t="str">
            <v>und</v>
          </cell>
          <cell r="E1381">
            <v>14803</v>
          </cell>
          <cell r="F1381">
            <v>12439.204825789717</v>
          </cell>
          <cell r="G1381">
            <v>0.19</v>
          </cell>
          <cell r="H1381" t="str">
            <v>X</v>
          </cell>
          <cell r="J1381" t="str">
            <v>X</v>
          </cell>
          <cell r="L1381" t="str">
            <v>Tuberia elecrica</v>
          </cell>
          <cell r="M1381" t="str">
            <v>VER ARCHIVO ANEXO</v>
          </cell>
          <cell r="N1381">
            <v>41608</v>
          </cell>
        </row>
        <row r="1382">
          <cell r="A1382" t="str">
            <v>BB244</v>
          </cell>
          <cell r="B1382" t="str">
            <v>CONECTOR DE COMPRESIÓN DE RANURAS PARALELAS, TIPO 1</v>
          </cell>
          <cell r="C1382" t="str">
            <v>Insumo</v>
          </cell>
          <cell r="D1382" t="str">
            <v>und</v>
          </cell>
          <cell r="E1382">
            <v>30901</v>
          </cell>
          <cell r="F1382">
            <v>25967.229556313883</v>
          </cell>
          <cell r="G1382">
            <v>0.19</v>
          </cell>
          <cell r="H1382" t="str">
            <v>X</v>
          </cell>
          <cell r="J1382" t="str">
            <v>X</v>
          </cell>
          <cell r="L1382" t="str">
            <v>Tuberia elecrica</v>
          </cell>
          <cell r="M1382" t="str">
            <v>VER ARCHIVO ANEXO</v>
          </cell>
          <cell r="N1382">
            <v>41608</v>
          </cell>
        </row>
        <row r="1383">
          <cell r="A1383" t="str">
            <v>BB245</v>
          </cell>
          <cell r="B1383" t="str">
            <v>CONECTOR DE TORNILLO CON CHAQUETA AISLANTE</v>
          </cell>
          <cell r="C1383" t="str">
            <v>Insumo</v>
          </cell>
          <cell r="D1383" t="str">
            <v>und</v>
          </cell>
          <cell r="E1383">
            <v>16234</v>
          </cell>
          <cell r="F1383">
            <v>13642.272924025714</v>
          </cell>
          <cell r="G1383">
            <v>0.19</v>
          </cell>
          <cell r="H1383" t="str">
            <v>X</v>
          </cell>
          <cell r="J1383" t="str">
            <v>X</v>
          </cell>
          <cell r="L1383" t="str">
            <v>Tuberia elecrica</v>
          </cell>
          <cell r="M1383" t="str">
            <v>VER ARCHIVO ANEXO</v>
          </cell>
          <cell r="N1383">
            <v>41608</v>
          </cell>
        </row>
        <row r="1384">
          <cell r="A1384" t="str">
            <v>BB663</v>
          </cell>
          <cell r="B1384" t="str">
            <v>CONECTOR PARA VARILLA 5/8"</v>
          </cell>
          <cell r="C1384" t="str">
            <v>Insumo</v>
          </cell>
          <cell r="D1384" t="str">
            <v>und</v>
          </cell>
          <cell r="E1384">
            <v>7599</v>
          </cell>
          <cell r="F1384">
            <v>6385.7816034425641</v>
          </cell>
          <cell r="G1384">
            <v>0.19</v>
          </cell>
          <cell r="H1384" t="str">
            <v>X</v>
          </cell>
          <cell r="J1384" t="str">
            <v>X</v>
          </cell>
          <cell r="L1384" t="str">
            <v>Tuberia elecrica</v>
          </cell>
          <cell r="M1384" t="str">
            <v>VER ARCHIVO ANEXO</v>
          </cell>
          <cell r="N1384">
            <v>41608</v>
          </cell>
        </row>
        <row r="1385">
          <cell r="A1385" t="str">
            <v>BB662</v>
          </cell>
          <cell r="B1385" t="str">
            <v>CONECTOR TERMINAL DE COMPRESION TIPO VASTAGO, TIPO4</v>
          </cell>
          <cell r="C1385" t="str">
            <v>Insumo</v>
          </cell>
          <cell r="D1385" t="str">
            <v>und</v>
          </cell>
          <cell r="E1385">
            <v>198524</v>
          </cell>
          <cell r="F1385">
            <v>166826.59697754774</v>
          </cell>
          <cell r="G1385">
            <v>0.19</v>
          </cell>
          <cell r="H1385" t="str">
            <v>X</v>
          </cell>
          <cell r="J1385" t="str">
            <v>X</v>
          </cell>
          <cell r="L1385" t="str">
            <v>Tuberia elecrica</v>
          </cell>
          <cell r="M1385" t="str">
            <v>VER ARCHIVO ANEXO</v>
          </cell>
          <cell r="N1385">
            <v>41608</v>
          </cell>
        </row>
        <row r="1386">
          <cell r="A1386" t="str">
            <v>BB256</v>
          </cell>
          <cell r="B1386" t="str">
            <v>CONECTOR TIPO CUÑA</v>
          </cell>
          <cell r="C1386" t="str">
            <v>Insumo</v>
          </cell>
          <cell r="D1386" t="str">
            <v>und</v>
          </cell>
          <cell r="E1386">
            <v>15167</v>
          </cell>
          <cell r="F1386">
            <v>12745.597708362046</v>
          </cell>
          <cell r="G1386">
            <v>0.19</v>
          </cell>
          <cell r="H1386" t="str">
            <v>X</v>
          </cell>
          <cell r="J1386" t="str">
            <v>X</v>
          </cell>
          <cell r="L1386" t="str">
            <v>Tuberia elecrica</v>
          </cell>
          <cell r="M1386" t="str">
            <v>VER ARCHIVO ANEXO</v>
          </cell>
          <cell r="N1386">
            <v>41608</v>
          </cell>
        </row>
        <row r="1387">
          <cell r="A1387" t="str">
            <v>BB261</v>
          </cell>
          <cell r="B1387" t="str">
            <v>CONFIGURACIÓN EQUIPO RECONECTADOR -INGENIERO ESPECIALISTA</v>
          </cell>
          <cell r="C1387" t="str">
            <v>Insumo</v>
          </cell>
          <cell r="D1387" t="str">
            <v>und</v>
          </cell>
          <cell r="E1387">
            <v>2809318</v>
          </cell>
          <cell r="F1387">
            <v>2360771.0084856991</v>
          </cell>
          <cell r="G1387">
            <v>0.19</v>
          </cell>
          <cell r="H1387" t="str">
            <v>X</v>
          </cell>
          <cell r="J1387" t="str">
            <v>X</v>
          </cell>
          <cell r="L1387" t="str">
            <v>Tuberia elecrica</v>
          </cell>
          <cell r="M1387" t="str">
            <v>VER ARCHIVO ANEXO</v>
          </cell>
          <cell r="N1387">
            <v>41608</v>
          </cell>
        </row>
        <row r="1388">
          <cell r="A1388" t="str">
            <v>BB263</v>
          </cell>
          <cell r="B1388" t="str">
            <v>CORTACIRCUITOS 15 KV-100 A</v>
          </cell>
          <cell r="C1388" t="str">
            <v>Insumo</v>
          </cell>
          <cell r="D1388" t="str">
            <v>und</v>
          </cell>
          <cell r="E1388">
            <v>246219</v>
          </cell>
          <cell r="F1388">
            <v>206906.94049777248</v>
          </cell>
          <cell r="G1388">
            <v>0.19</v>
          </cell>
          <cell r="H1388" t="str">
            <v>X</v>
          </cell>
          <cell r="J1388" t="str">
            <v>X</v>
          </cell>
          <cell r="L1388" t="str">
            <v>Tuberia elecrica</v>
          </cell>
          <cell r="M1388" t="str">
            <v>VER ARCHIVO ANEXO</v>
          </cell>
          <cell r="N1388">
            <v>41608</v>
          </cell>
        </row>
        <row r="1389">
          <cell r="A1389" t="str">
            <v>BB719</v>
          </cell>
          <cell r="B1389" t="str">
            <v>CRUCE PORTACABLE GALVANIZADO EN CALIENTE ANCHO UTIL 10CM. INCLUYE PLATINAS DE UNION</v>
          </cell>
          <cell r="C1389" t="str">
            <v>Insumo</v>
          </cell>
          <cell r="D1389" t="str">
            <v>und</v>
          </cell>
          <cell r="E1389">
            <v>128873</v>
          </cell>
          <cell r="F1389">
            <v>108296.90124005791</v>
          </cell>
          <cell r="G1389">
            <v>0.19</v>
          </cell>
          <cell r="H1389" t="str">
            <v>X</v>
          </cell>
          <cell r="J1389" t="str">
            <v>X</v>
          </cell>
          <cell r="L1389" t="str">
            <v>Tuberia elecrica</v>
          </cell>
          <cell r="M1389" t="str">
            <v>VER ARCHIVO ANEXO</v>
          </cell>
          <cell r="N1389">
            <v>41608</v>
          </cell>
        </row>
        <row r="1390">
          <cell r="A1390" t="str">
            <v>BB720</v>
          </cell>
          <cell r="B1390" t="str">
            <v>CRUCE PORTACABLE GALVANIZADO EN CALIENTE ANCHO UTIL 20CM. INCLUYE PLATINAS DE UNION</v>
          </cell>
          <cell r="C1390" t="str">
            <v>Insumo</v>
          </cell>
          <cell r="D1390" t="str">
            <v>und</v>
          </cell>
          <cell r="E1390">
            <v>137119</v>
          </cell>
          <cell r="F1390">
            <v>115226.22727925028</v>
          </cell>
          <cell r="G1390">
            <v>0.19</v>
          </cell>
          <cell r="H1390" t="str">
            <v>X</v>
          </cell>
          <cell r="J1390" t="str">
            <v>X</v>
          </cell>
          <cell r="L1390" t="str">
            <v>Tuberia elecrica</v>
          </cell>
          <cell r="M1390" t="str">
            <v>VER ARCHIVO ANEXO</v>
          </cell>
          <cell r="N1390">
            <v>41608</v>
          </cell>
        </row>
        <row r="1391">
          <cell r="A1391" t="str">
            <v>BB721</v>
          </cell>
          <cell r="B1391" t="str">
            <v>CRUCE PORTACABLE GALVANIZADO EN CALIENTE ANCHO UTIL 30CM. INCLUYE PLATINAS DE UNION</v>
          </cell>
          <cell r="C1391" t="str">
            <v>Insumo</v>
          </cell>
          <cell r="D1391" t="str">
            <v>und</v>
          </cell>
          <cell r="E1391">
            <v>149555</v>
          </cell>
          <cell r="F1391">
            <v>125676.47491817214</v>
          </cell>
          <cell r="G1391">
            <v>0.19</v>
          </cell>
          <cell r="H1391" t="str">
            <v>X</v>
          </cell>
          <cell r="J1391" t="str">
            <v>X</v>
          </cell>
          <cell r="L1391" t="str">
            <v>Tuberia elecrica</v>
          </cell>
          <cell r="M1391" t="str">
            <v>VER ARCHIVO ANEXO</v>
          </cell>
          <cell r="N1391">
            <v>41608</v>
          </cell>
        </row>
        <row r="1392">
          <cell r="A1392" t="str">
            <v>BB722</v>
          </cell>
          <cell r="B1392" t="str">
            <v>CRUCE PORTACABLE GALVANIZADO EN CALIENTE ANCHO UTIL 40CM. INCLUYE PLATINAS DE UNION</v>
          </cell>
          <cell r="C1392" t="str">
            <v>Insumo</v>
          </cell>
          <cell r="D1392" t="str">
            <v>und</v>
          </cell>
          <cell r="E1392">
            <v>165165</v>
          </cell>
          <cell r="F1392">
            <v>138794.24477203164</v>
          </cell>
          <cell r="G1392">
            <v>0.19</v>
          </cell>
          <cell r="H1392" t="str">
            <v>X</v>
          </cell>
          <cell r="J1392" t="str">
            <v>X</v>
          </cell>
          <cell r="L1392" t="str">
            <v>Tuberia elecrica</v>
          </cell>
          <cell r="M1392" t="str">
            <v>VER ARCHIVO ANEXO</v>
          </cell>
          <cell r="N1392">
            <v>41608</v>
          </cell>
        </row>
        <row r="1393">
          <cell r="A1393" t="str">
            <v>BB723</v>
          </cell>
          <cell r="B1393" t="str">
            <v>CRUCE PORTACABLE GALVANIZADO EN CALIENTE ANCHO UTIL 50CM. INCLUYE PLATINAS DE UNION</v>
          </cell>
          <cell r="C1393" t="str">
            <v>Insumo</v>
          </cell>
          <cell r="D1393" t="str">
            <v>und</v>
          </cell>
          <cell r="E1393">
            <v>178518</v>
          </cell>
          <cell r="F1393">
            <v>150014.80220047155</v>
          </cell>
          <cell r="G1393">
            <v>0.19</v>
          </cell>
          <cell r="H1393" t="str">
            <v>X</v>
          </cell>
          <cell r="J1393" t="str">
            <v>X</v>
          </cell>
          <cell r="L1393" t="str">
            <v>Tuberia elecrica</v>
          </cell>
          <cell r="M1393" t="str">
            <v>VER ARCHIVO ANEXO</v>
          </cell>
          <cell r="N1393">
            <v>41608</v>
          </cell>
        </row>
        <row r="1394">
          <cell r="A1394" t="str">
            <v>BB724</v>
          </cell>
          <cell r="B1394" t="str">
            <v>CRUCE PORTACABLE GALVANIZADO EN CALIENTE ANCHO UTIL 60CM. INCLUYE PLATINAS DE UNION</v>
          </cell>
          <cell r="C1394" t="str">
            <v>Insumo</v>
          </cell>
          <cell r="D1394" t="str">
            <v>und</v>
          </cell>
          <cell r="E1394">
            <v>195129</v>
          </cell>
          <cell r="F1394">
            <v>163973.85420647883</v>
          </cell>
          <cell r="G1394">
            <v>0.19</v>
          </cell>
          <cell r="H1394" t="str">
            <v>X</v>
          </cell>
          <cell r="J1394" t="str">
            <v>X</v>
          </cell>
          <cell r="L1394" t="str">
            <v>Tuberia elecrica</v>
          </cell>
          <cell r="M1394" t="str">
            <v>VER ARCHIVO ANEXO</v>
          </cell>
          <cell r="N1394">
            <v>41608</v>
          </cell>
        </row>
        <row r="1395">
          <cell r="A1395" t="str">
            <v>BB264</v>
          </cell>
          <cell r="B1395" t="str">
            <v>CRUCETA METÁLICA DE ÁNGULO GALVANIZADO DE  2 ½" X 3/16" X 2,0 M</v>
          </cell>
          <cell r="C1395" t="str">
            <v>Insumo</v>
          </cell>
          <cell r="D1395" t="str">
            <v>und</v>
          </cell>
          <cell r="E1395">
            <v>89240</v>
          </cell>
          <cell r="F1395">
            <v>74991.821801121929</v>
          </cell>
          <cell r="G1395">
            <v>0.19</v>
          </cell>
          <cell r="H1395" t="str">
            <v>X</v>
          </cell>
          <cell r="J1395" t="str">
            <v>X</v>
          </cell>
          <cell r="L1395" t="str">
            <v>Tuberia elecrica</v>
          </cell>
          <cell r="M1395" t="str">
            <v>VER ARCHIVO ANEXO</v>
          </cell>
          <cell r="N1395">
            <v>41608</v>
          </cell>
        </row>
        <row r="1396">
          <cell r="A1396" t="str">
            <v>BB265</v>
          </cell>
          <cell r="B1396" t="str">
            <v>CRUCETA METÁLICA DE ÁNGULO GALVANIZADO DE  2 ½" X 3/16" X 2,5 M</v>
          </cell>
          <cell r="C1396" t="str">
            <v>Insumo</v>
          </cell>
          <cell r="D1396" t="str">
            <v>hr</v>
          </cell>
          <cell r="E1396">
            <v>122529</v>
          </cell>
          <cell r="F1396">
            <v>102965.3188766524</v>
          </cell>
          <cell r="G1396">
            <v>0.19</v>
          </cell>
          <cell r="H1396" t="str">
            <v>X</v>
          </cell>
          <cell r="J1396" t="str">
            <v>X</v>
          </cell>
          <cell r="L1396" t="str">
            <v>Tuberia elecrica</v>
          </cell>
          <cell r="M1396" t="str">
            <v>VER ARCHIVO ANEXO</v>
          </cell>
          <cell r="N1396">
            <v>41608</v>
          </cell>
        </row>
        <row r="1397">
          <cell r="A1397" t="str">
            <v>BB268</v>
          </cell>
          <cell r="B1397" t="str">
            <v>CRUCETA METALICA DE ANGULO GALVANIZADO DE 2 ½" X 1/4 "X  2,5 M</v>
          </cell>
          <cell r="C1397" t="str">
            <v>Insumo</v>
          </cell>
          <cell r="D1397" t="str">
            <v>und</v>
          </cell>
          <cell r="E1397">
            <v>129658</v>
          </cell>
          <cell r="F1397">
            <v>108956.42490254414</v>
          </cell>
          <cell r="G1397">
            <v>0.19</v>
          </cell>
          <cell r="H1397" t="str">
            <v>X</v>
          </cell>
          <cell r="J1397" t="str">
            <v>X</v>
          </cell>
          <cell r="L1397" t="str">
            <v>Tuberia elecrica</v>
          </cell>
          <cell r="M1397" t="str">
            <v>VER ARCHIVO ANEXO</v>
          </cell>
          <cell r="N1397">
            <v>41608</v>
          </cell>
        </row>
        <row r="1398">
          <cell r="A1398" t="str">
            <v>BB294</v>
          </cell>
          <cell r="B1398" t="str">
            <v>CURVA GRAN RADIO 90° PVC DUCTO  2"</v>
          </cell>
          <cell r="C1398" t="str">
            <v>Insumo</v>
          </cell>
          <cell r="D1398" t="str">
            <v>und</v>
          </cell>
          <cell r="E1398">
            <v>16288</v>
          </cell>
          <cell r="F1398">
            <v>13687.27978813238</v>
          </cell>
          <cell r="G1398">
            <v>0.19</v>
          </cell>
          <cell r="H1398" t="str">
            <v>X</v>
          </cell>
          <cell r="J1398" t="str">
            <v>X</v>
          </cell>
          <cell r="L1398" t="str">
            <v>Tuberia elecrica</v>
          </cell>
          <cell r="M1398" t="str">
            <v>VER ARCHIVO ANEXO</v>
          </cell>
          <cell r="N1398">
            <v>41608</v>
          </cell>
        </row>
        <row r="1399">
          <cell r="A1399" t="str">
            <v>BB296</v>
          </cell>
          <cell r="B1399" t="str">
            <v>CURVA GRAN RADIO 90° PVC DUCTO  3"</v>
          </cell>
          <cell r="C1399" t="str">
            <v>Insumo</v>
          </cell>
          <cell r="D1399" t="str">
            <v>und</v>
          </cell>
          <cell r="E1399">
            <v>35250</v>
          </cell>
          <cell r="F1399">
            <v>29621.440715128538</v>
          </cell>
          <cell r="G1399">
            <v>0.19</v>
          </cell>
          <cell r="H1399" t="str">
            <v>X</v>
          </cell>
          <cell r="J1399" t="str">
            <v>X</v>
          </cell>
          <cell r="L1399" t="str">
            <v>Tuberia elecrica</v>
          </cell>
          <cell r="M1399" t="str">
            <v>VER ARCHIVO ANEXO</v>
          </cell>
          <cell r="N1399">
            <v>41608</v>
          </cell>
        </row>
        <row r="1400">
          <cell r="A1400" t="str">
            <v>BB297</v>
          </cell>
          <cell r="B1400" t="str">
            <v>CURVA GRAN RADIO 90° PVC DUCTO  4"</v>
          </cell>
          <cell r="C1400" t="str">
            <v>Insumo</v>
          </cell>
          <cell r="D1400" t="str">
            <v>und</v>
          </cell>
          <cell r="E1400">
            <v>71786</v>
          </cell>
          <cell r="F1400">
            <v>60324.777202052013</v>
          </cell>
          <cell r="G1400">
            <v>0.19</v>
          </cell>
          <cell r="H1400" t="str">
            <v>X</v>
          </cell>
          <cell r="J1400" t="str">
            <v>X</v>
          </cell>
          <cell r="L1400" t="str">
            <v>Tuberia elecrica</v>
          </cell>
          <cell r="M1400" t="str">
            <v>VER ARCHIVO ANEXO</v>
          </cell>
          <cell r="N1400">
            <v>41608</v>
          </cell>
        </row>
        <row r="1401">
          <cell r="A1401" t="str">
            <v>BB713</v>
          </cell>
          <cell r="B1401" t="str">
            <v>CURVA PORTACABLE GALVANIZADA EN CALIENTE ANCHO UTIL 10CM. INCLUYE PLATINAS DE UNION</v>
          </cell>
          <cell r="C1401" t="str">
            <v>Insumo</v>
          </cell>
          <cell r="D1401" t="str">
            <v>und</v>
          </cell>
          <cell r="E1401">
            <v>69908</v>
          </cell>
          <cell r="F1401">
            <v>58746.074891848832</v>
          </cell>
          <cell r="G1401">
            <v>0.19</v>
          </cell>
          <cell r="H1401" t="str">
            <v>X</v>
          </cell>
          <cell r="J1401" t="str">
            <v>X</v>
          </cell>
          <cell r="L1401" t="str">
            <v>Tuberia elecrica</v>
          </cell>
          <cell r="M1401" t="str">
            <v>VER ARCHIVO ANEXO</v>
          </cell>
          <cell r="N1401">
            <v>41608</v>
          </cell>
        </row>
        <row r="1402">
          <cell r="A1402" t="str">
            <v>BB714</v>
          </cell>
          <cell r="B1402" t="str">
            <v>CURVA PORTACABLE GALVANIZADA EN CALIENTE ANCHO UTIL 20CM. INCLUYE PLATINAS DE UNION</v>
          </cell>
          <cell r="C1402" t="str">
            <v>Insumo</v>
          </cell>
          <cell r="D1402" t="str">
            <v>und</v>
          </cell>
          <cell r="E1402">
            <v>79456</v>
          </cell>
          <cell r="F1402">
            <v>66769.413935480232</v>
          </cell>
          <cell r="G1402">
            <v>0.19</v>
          </cell>
          <cell r="H1402" t="str">
            <v>X</v>
          </cell>
          <cell r="J1402" t="str">
            <v>X</v>
          </cell>
          <cell r="L1402" t="str">
            <v>Tuberia elecrica</v>
          </cell>
          <cell r="M1402" t="str">
            <v>VER ARCHIVO ANEXO</v>
          </cell>
          <cell r="N1402">
            <v>41608</v>
          </cell>
        </row>
        <row r="1403">
          <cell r="A1403" t="str">
            <v>BB715</v>
          </cell>
          <cell r="B1403" t="str">
            <v>CURVA PORTACABLE GALVANIZADA EN CALIENTE ANCHO UTIL 30CM. INCLUYE PLATINAS DE UNION</v>
          </cell>
          <cell r="C1403" t="str">
            <v>Insumo</v>
          </cell>
          <cell r="D1403" t="str">
            <v>und</v>
          </cell>
          <cell r="E1403">
            <v>89339</v>
          </cell>
          <cell r="F1403">
            <v>75074.911396395764</v>
          </cell>
          <cell r="G1403">
            <v>0.19</v>
          </cell>
          <cell r="H1403" t="str">
            <v>X</v>
          </cell>
          <cell r="J1403" t="str">
            <v>X</v>
          </cell>
          <cell r="L1403" t="str">
            <v>Tuberia elecrica</v>
          </cell>
          <cell r="M1403" t="str">
            <v>VER ARCHIVO ANEXO</v>
          </cell>
          <cell r="N1403">
            <v>41608</v>
          </cell>
        </row>
        <row r="1404">
          <cell r="A1404" t="str">
            <v>BB716</v>
          </cell>
          <cell r="B1404" t="str">
            <v>CURVA PORTACABLE GALVANIZADA EN CALIENTE ANCHO UTIL 40CM. INCLUYE PLATINAS DE UNION</v>
          </cell>
          <cell r="C1404" t="str">
            <v>Insumo</v>
          </cell>
          <cell r="D1404" t="str">
            <v>und</v>
          </cell>
          <cell r="E1404">
            <v>100675</v>
          </cell>
          <cell r="F1404">
            <v>84600.787287896048</v>
          </cell>
          <cell r="G1404">
            <v>0.19</v>
          </cell>
          <cell r="H1404" t="str">
            <v>X</v>
          </cell>
          <cell r="J1404" t="str">
            <v>X</v>
          </cell>
          <cell r="L1404" t="str">
            <v>Tuberia elecrica</v>
          </cell>
          <cell r="M1404" t="str">
            <v>VER ARCHIVO ANEXO</v>
          </cell>
          <cell r="N1404">
            <v>41608</v>
          </cell>
        </row>
        <row r="1405">
          <cell r="A1405" t="str">
            <v>BB717</v>
          </cell>
          <cell r="B1405" t="str">
            <v>CURVA PORTACABLE GALVANIZADA EN CALIENTE ANCHO UTIL 50CM. INCLUYE PLATINAS DE UNION</v>
          </cell>
          <cell r="C1405" t="str">
            <v>Insumo</v>
          </cell>
          <cell r="D1405" t="str">
            <v>und</v>
          </cell>
          <cell r="E1405">
            <v>116129</v>
          </cell>
          <cell r="F1405">
            <v>97586.99861590525</v>
          </cell>
          <cell r="G1405">
            <v>0.19</v>
          </cell>
          <cell r="H1405" t="str">
            <v>X</v>
          </cell>
          <cell r="J1405" t="str">
            <v>X</v>
          </cell>
          <cell r="L1405" t="str">
            <v>Tuberia elecrica</v>
          </cell>
          <cell r="M1405" t="str">
            <v>VER ARCHIVO ANEXO</v>
          </cell>
          <cell r="N1405">
            <v>41608</v>
          </cell>
        </row>
        <row r="1406">
          <cell r="A1406" t="str">
            <v>BB718</v>
          </cell>
          <cell r="B1406" t="str">
            <v>CURVA PORTACABLE GALVANIZADA EN CALIENTE ANCHO UTIL 60CM. INCLUYE PLATINAS DE UNION</v>
          </cell>
          <cell r="C1406" t="str">
            <v>Insumo</v>
          </cell>
          <cell r="D1406" t="str">
            <v>und</v>
          </cell>
          <cell r="E1406">
            <v>134666</v>
          </cell>
          <cell r="F1406">
            <v>113164.5666965178</v>
          </cell>
          <cell r="G1406">
            <v>0.19</v>
          </cell>
          <cell r="H1406" t="str">
            <v>X</v>
          </cell>
          <cell r="J1406" t="str">
            <v>X</v>
          </cell>
          <cell r="L1406" t="str">
            <v>Tuberia elecrica</v>
          </cell>
          <cell r="M1406" t="str">
            <v>VER ARCHIVO ANEXO</v>
          </cell>
          <cell r="N1406">
            <v>41608</v>
          </cell>
        </row>
        <row r="1407">
          <cell r="A1407" t="str">
            <v>BB293</v>
          </cell>
          <cell r="B1407" t="str">
            <v>CURVA PVC 90° CONDUIT C X E  1"</v>
          </cell>
          <cell r="C1407" t="str">
            <v>Insumo</v>
          </cell>
          <cell r="D1407" t="str">
            <v>und</v>
          </cell>
          <cell r="E1407">
            <v>2884</v>
          </cell>
          <cell r="F1407">
            <v>2423.4465288207075</v>
          </cell>
          <cell r="G1407">
            <v>0.19</v>
          </cell>
          <cell r="H1407" t="str">
            <v>X</v>
          </cell>
          <cell r="J1407" t="str">
            <v>X</v>
          </cell>
          <cell r="L1407" t="str">
            <v>Tuberia elecrica</v>
          </cell>
          <cell r="M1407" t="str">
            <v>VER ARCHIVO ANEXO</v>
          </cell>
          <cell r="N1407">
            <v>41608</v>
          </cell>
        </row>
        <row r="1408">
          <cell r="A1408" t="str">
            <v>BB298</v>
          </cell>
          <cell r="B1408" t="str">
            <v>DESCARGADOR DE SOBRETENSION DE LINEA 10KV- 10KA- POLIMERICO, OXIDO DE ZINC</v>
          </cell>
          <cell r="C1408" t="str">
            <v>Insumo</v>
          </cell>
          <cell r="D1408" t="str">
            <v>und</v>
          </cell>
          <cell r="E1408">
            <v>148655</v>
          </cell>
          <cell r="F1408">
            <v>124920.01339453316</v>
          </cell>
          <cell r="G1408">
            <v>0.19</v>
          </cell>
          <cell r="H1408" t="str">
            <v>X</v>
          </cell>
          <cell r="J1408" t="str">
            <v>X</v>
          </cell>
          <cell r="L1408" t="str">
            <v>Tuberia elecrica</v>
          </cell>
          <cell r="M1408" t="str">
            <v>VER ARCHIVO ANEXO</v>
          </cell>
          <cell r="N1408">
            <v>41608</v>
          </cell>
        </row>
        <row r="1409">
          <cell r="A1409" t="str">
            <v>BB302</v>
          </cell>
          <cell r="B1409" t="str">
            <v>DIAGONAL RECTA DE ÁNGULO DE HIERRO GALVANIZADO DE 38X38X5 MM (1 ½" X 1 ½" X 3/16") 68 CM</v>
          </cell>
          <cell r="C1409" t="str">
            <v>Insumo</v>
          </cell>
          <cell r="D1409" t="str">
            <v>und</v>
          </cell>
          <cell r="E1409">
            <v>19658</v>
          </cell>
          <cell r="F1409">
            <v>16519.250160382864</v>
          </cell>
          <cell r="G1409">
            <v>0.19</v>
          </cell>
          <cell r="H1409" t="str">
            <v>X</v>
          </cell>
          <cell r="J1409" t="str">
            <v>X</v>
          </cell>
          <cell r="L1409" t="str">
            <v>Tuberia elecrica</v>
          </cell>
          <cell r="M1409" t="str">
            <v>VER ARCHIVO ANEXO</v>
          </cell>
          <cell r="N1409">
            <v>41608</v>
          </cell>
        </row>
        <row r="1410">
          <cell r="A1410" t="str">
            <v>BB798</v>
          </cell>
          <cell r="B1410" t="str">
            <v>ENCHUFE 1F+N+T 15A/250V</v>
          </cell>
          <cell r="C1410" t="str">
            <v>Insumo</v>
          </cell>
          <cell r="D1410" t="str">
            <v>und</v>
          </cell>
          <cell r="E1410">
            <v>4680</v>
          </cell>
          <cell r="F1410">
            <v>3932.9075096290344</v>
          </cell>
          <cell r="G1410">
            <v>0.19</v>
          </cell>
          <cell r="H1410" t="str">
            <v>X</v>
          </cell>
          <cell r="J1410" t="str">
            <v>X</v>
          </cell>
          <cell r="L1410" t="str">
            <v>Tuberia elecrica</v>
          </cell>
          <cell r="M1410" t="str">
            <v>VER ARCHIVO ANEXO</v>
          </cell>
          <cell r="N1410">
            <v>41608</v>
          </cell>
        </row>
        <row r="1411">
          <cell r="A1411" t="str">
            <v>BB308</v>
          </cell>
          <cell r="B1411" t="str">
            <v>ESPARRAGO 5/8" X 10". INCLUYE 2 TUERCAS, 2 ARANDELAS.</v>
          </cell>
          <cell r="C1411" t="str">
            <v>Insumo</v>
          </cell>
          <cell r="D1411" t="str">
            <v>und</v>
          </cell>
          <cell r="E1411">
            <v>6691</v>
          </cell>
          <cell r="F1411">
            <v>5622.3959468640414</v>
          </cell>
          <cell r="G1411">
            <v>0.19</v>
          </cell>
          <cell r="H1411" t="str">
            <v>X</v>
          </cell>
          <cell r="J1411" t="str">
            <v>X</v>
          </cell>
          <cell r="L1411" t="str">
            <v>Tuberia elecrica</v>
          </cell>
          <cell r="M1411" t="str">
            <v>VER ARCHIVO ANEXO</v>
          </cell>
          <cell r="N1411">
            <v>41608</v>
          </cell>
        </row>
        <row r="1412">
          <cell r="A1412" t="str">
            <v>BB312</v>
          </cell>
          <cell r="B1412" t="str">
            <v>ESPARRAGO 5/8" X 18". INCLUYE 2 TUERCAS, 2 ARANDELAS.</v>
          </cell>
          <cell r="C1412" t="str">
            <v>Insumo</v>
          </cell>
          <cell r="D1412" t="str">
            <v>und</v>
          </cell>
          <cell r="E1412">
            <v>9482</v>
          </cell>
          <cell r="F1412">
            <v>7967.9459801155144</v>
          </cell>
          <cell r="G1412">
            <v>0.19</v>
          </cell>
          <cell r="H1412" t="str">
            <v>X</v>
          </cell>
          <cell r="J1412" t="str">
            <v>X</v>
          </cell>
          <cell r="L1412" t="str">
            <v>Tuberia elecrica</v>
          </cell>
          <cell r="M1412" t="str">
            <v>VER ARCHIVO ANEXO</v>
          </cell>
          <cell r="N1412">
            <v>41608</v>
          </cell>
        </row>
        <row r="1413">
          <cell r="A1413" t="str">
            <v>BB313</v>
          </cell>
          <cell r="B1413" t="str">
            <v>ESPARRAGO 5/8" X 20". INCLUYE 2 TUERCAS, 2 ARANDELAS.</v>
          </cell>
          <cell r="C1413" t="str">
            <v>Insumo</v>
          </cell>
          <cell r="D1413" t="str">
            <v>und</v>
          </cell>
          <cell r="E1413">
            <v>10458</v>
          </cell>
          <cell r="F1413">
            <v>8788.4557334448073</v>
          </cell>
          <cell r="G1413">
            <v>0.19</v>
          </cell>
          <cell r="H1413" t="str">
            <v>X</v>
          </cell>
          <cell r="J1413" t="str">
            <v>X</v>
          </cell>
          <cell r="L1413" t="str">
            <v>Tuberia elecrica</v>
          </cell>
          <cell r="M1413" t="str">
            <v>VER ARCHIVO ANEXO</v>
          </cell>
          <cell r="N1413">
            <v>41608</v>
          </cell>
        </row>
        <row r="1414">
          <cell r="A1414" t="str">
            <v>BB315</v>
          </cell>
          <cell r="B1414" t="str">
            <v>ESPARRAGO 5/8" X 24". INCLUYE 2 TUERCAS, 2 ARANDELAS.</v>
          </cell>
          <cell r="C1414" t="str">
            <v>Insumo</v>
          </cell>
          <cell r="D1414" t="str">
            <v>und</v>
          </cell>
          <cell r="E1414">
            <v>12489</v>
          </cell>
          <cell r="F1414">
            <v>10495.254503028535</v>
          </cell>
          <cell r="G1414">
            <v>0.19</v>
          </cell>
          <cell r="H1414" t="str">
            <v>X</v>
          </cell>
          <cell r="J1414" t="str">
            <v>X</v>
          </cell>
          <cell r="L1414" t="str">
            <v>Tuberia elecrica</v>
          </cell>
          <cell r="M1414" t="str">
            <v>VER ARCHIVO ANEXO</v>
          </cell>
          <cell r="N1414">
            <v>41608</v>
          </cell>
        </row>
        <row r="1415">
          <cell r="A1415" t="str">
            <v>BB712</v>
          </cell>
          <cell r="B1415" t="str">
            <v>ESPARRAGO GALVANIZADO 3/8"X50CM. INCLUYE 4 TUERCAS</v>
          </cell>
          <cell r="C1415" t="str">
            <v>Insumo</v>
          </cell>
          <cell r="D1415" t="str">
            <v>und</v>
          </cell>
          <cell r="E1415">
            <v>7086</v>
          </cell>
          <cell r="F1415">
            <v>5954.7543279594529</v>
          </cell>
          <cell r="G1415">
            <v>0.19</v>
          </cell>
          <cell r="H1415" t="str">
            <v>X</v>
          </cell>
          <cell r="J1415" t="str">
            <v>X</v>
          </cell>
          <cell r="L1415" t="str">
            <v>Tuberia elecrica</v>
          </cell>
          <cell r="M1415" t="str">
            <v>VER ARCHIVO ANEXO</v>
          </cell>
          <cell r="N1415">
            <v>41608</v>
          </cell>
        </row>
        <row r="1416">
          <cell r="A1416" t="str">
            <v>BB321</v>
          </cell>
          <cell r="B1416" t="str">
            <v>ESPIGO DE ACERO GALVANIZADO PARA CRUCETA METÁLICA</v>
          </cell>
          <cell r="C1416" t="str">
            <v>Insumo</v>
          </cell>
          <cell r="D1416" t="str">
            <v>und</v>
          </cell>
          <cell r="E1416">
            <v>10318</v>
          </cell>
          <cell r="F1416">
            <v>8670.7454734735147</v>
          </cell>
          <cell r="G1416">
            <v>0.19</v>
          </cell>
          <cell r="H1416" t="str">
            <v>X</v>
          </cell>
          <cell r="J1416" t="str">
            <v>X</v>
          </cell>
          <cell r="L1416" t="str">
            <v>Tuberia elecrica</v>
          </cell>
          <cell r="M1416" t="str">
            <v>VER ARCHIVO ANEXO</v>
          </cell>
          <cell r="N1416">
            <v>41608</v>
          </cell>
        </row>
        <row r="1417">
          <cell r="A1417" t="str">
            <v>BB323</v>
          </cell>
          <cell r="B1417" t="str">
            <v>ESTRIBO 2 AWG CON CONECTOR CUÑA 4/0 AWG</v>
          </cell>
          <cell r="C1417" t="str">
            <v>Insumo</v>
          </cell>
          <cell r="D1417" t="str">
            <v>und</v>
          </cell>
          <cell r="E1417">
            <v>48394</v>
          </cell>
          <cell r="F1417">
            <v>40667.163786846344</v>
          </cell>
          <cell r="G1417">
            <v>0.19</v>
          </cell>
          <cell r="H1417" t="str">
            <v>X</v>
          </cell>
          <cell r="J1417" t="str">
            <v>X</v>
          </cell>
          <cell r="L1417" t="str">
            <v>Tuberia elecrica</v>
          </cell>
          <cell r="M1417" t="str">
            <v>VER ARCHIVO ANEXO</v>
          </cell>
          <cell r="N1417">
            <v>41608</v>
          </cell>
        </row>
        <row r="1418">
          <cell r="A1418" t="str">
            <v>BB328</v>
          </cell>
          <cell r="B1418" t="str">
            <v>GRAPA DE OPERAR EN CALIENTE</v>
          </cell>
          <cell r="C1418" t="str">
            <v>Insumo</v>
          </cell>
          <cell r="D1418" t="str">
            <v>und</v>
          </cell>
          <cell r="E1418">
            <v>47193</v>
          </cell>
          <cell r="F1418">
            <v>39657.971410915998</v>
          </cell>
          <cell r="G1418">
            <v>0.19</v>
          </cell>
          <cell r="H1418" t="str">
            <v>X</v>
          </cell>
          <cell r="J1418" t="str">
            <v>X</v>
          </cell>
          <cell r="L1418" t="str">
            <v>Tuberia elecrica</v>
          </cell>
          <cell r="M1418" t="str">
            <v>VER ARCHIVO ANEXO</v>
          </cell>
          <cell r="N1418">
            <v>41608</v>
          </cell>
        </row>
        <row r="1419">
          <cell r="A1419" t="str">
            <v>BB329</v>
          </cell>
          <cell r="B1419" t="str">
            <v>GRAPA DE RETENCION PARA CABLE DE GUARDA</v>
          </cell>
          <cell r="C1419" t="str">
            <v>Insumo</v>
          </cell>
          <cell r="D1419" t="str">
            <v>und</v>
          </cell>
          <cell r="E1419">
            <v>61802</v>
          </cell>
          <cell r="F1419">
            <v>51934.459112627766</v>
          </cell>
          <cell r="G1419">
            <v>0.19</v>
          </cell>
          <cell r="H1419" t="str">
            <v>X</v>
          </cell>
          <cell r="J1419" t="str">
            <v>X</v>
          </cell>
          <cell r="L1419" t="str">
            <v>Tuberia elecrica</v>
          </cell>
          <cell r="M1419" t="str">
            <v>VER ARCHIVO ANEXO</v>
          </cell>
          <cell r="N1419">
            <v>41608</v>
          </cell>
        </row>
        <row r="1420">
          <cell r="A1420" t="str">
            <v>BB815</v>
          </cell>
          <cell r="B1420" t="str">
            <v xml:space="preserve">GRAPA DE RETENSIÓN PARA CABLE TRENZADO DE B.T. </v>
          </cell>
          <cell r="C1420" t="str">
            <v>Insumo</v>
          </cell>
          <cell r="D1420" t="str">
            <v>und</v>
          </cell>
          <cell r="E1420">
            <v>30631</v>
          </cell>
          <cell r="F1420">
            <v>25740.464202545663</v>
          </cell>
          <cell r="G1420">
            <v>0.19</v>
          </cell>
          <cell r="H1420" t="str">
            <v>X</v>
          </cell>
          <cell r="J1420" t="str">
            <v>X</v>
          </cell>
          <cell r="L1420" t="str">
            <v>Tuberia elecrica</v>
          </cell>
          <cell r="M1420" t="str">
            <v>VER ARCHIVO ANEXO</v>
          </cell>
          <cell r="N1420">
            <v>41608</v>
          </cell>
        </row>
        <row r="1421">
          <cell r="A1421" t="str">
            <v>BB814</v>
          </cell>
          <cell r="B1421" t="str">
            <v xml:space="preserve">GRAPA DE SUSPENSIÓN PARA CABLE TRENZADO DE B.T. </v>
          </cell>
          <cell r="C1421" t="str">
            <v>Insumo</v>
          </cell>
          <cell r="D1421" t="str">
            <v>und</v>
          </cell>
          <cell r="E1421">
            <v>18729</v>
          </cell>
          <cell r="F1421">
            <v>15738.554171455624</v>
          </cell>
          <cell r="G1421">
            <v>0.19</v>
          </cell>
          <cell r="H1421" t="str">
            <v>X</v>
          </cell>
          <cell r="J1421" t="str">
            <v>X</v>
          </cell>
          <cell r="L1421" t="str">
            <v>Tuberia elecrica</v>
          </cell>
          <cell r="M1421" t="str">
            <v>VER ARCHIVO ANEXO</v>
          </cell>
          <cell r="N1421">
            <v>41608</v>
          </cell>
        </row>
        <row r="1422">
          <cell r="A1422" t="str">
            <v>BB334</v>
          </cell>
          <cell r="B1422" t="str">
            <v xml:space="preserve">GRAPA PRENSADORA DE TRES TORNILLOS </v>
          </cell>
          <cell r="C1422" t="str">
            <v>Insumo</v>
          </cell>
          <cell r="D1422" t="str">
            <v>und</v>
          </cell>
          <cell r="E1422">
            <v>13740</v>
          </cell>
          <cell r="F1422">
            <v>11545.991676595797</v>
          </cell>
          <cell r="G1422">
            <v>0.19</v>
          </cell>
          <cell r="H1422" t="str">
            <v>X</v>
          </cell>
          <cell r="J1422" t="str">
            <v>X</v>
          </cell>
          <cell r="L1422" t="str">
            <v>Tuberia elecrica</v>
          </cell>
          <cell r="M1422" t="str">
            <v>VER ARCHIVO ANEXO</v>
          </cell>
          <cell r="N1422">
            <v>41608</v>
          </cell>
        </row>
        <row r="1423">
          <cell r="A1423" t="str">
            <v>BB337</v>
          </cell>
          <cell r="B1423" t="str">
            <v>GRAPA TERMINAL TIPO RECTO 3/0 – 266,8</v>
          </cell>
          <cell r="C1423" t="str">
            <v>Insumo</v>
          </cell>
          <cell r="D1423" t="str">
            <v>und</v>
          </cell>
          <cell r="E1423">
            <v>43883</v>
          </cell>
          <cell r="F1423">
            <v>36876.201002476802</v>
          </cell>
          <cell r="G1423">
            <v>0.19</v>
          </cell>
          <cell r="H1423" t="str">
            <v>X</v>
          </cell>
          <cell r="J1423" t="str">
            <v>X</v>
          </cell>
          <cell r="L1423" t="str">
            <v>Tuberia elecrica</v>
          </cell>
          <cell r="M1423" t="str">
            <v>VER ARCHIVO ANEXO</v>
          </cell>
          <cell r="N1423">
            <v>41608</v>
          </cell>
        </row>
        <row r="1424">
          <cell r="A1424" t="str">
            <v>BB665</v>
          </cell>
          <cell r="B1424" t="str">
            <v>GRAPA TIPO GRILLETE</v>
          </cell>
          <cell r="C1424" t="str">
            <v>Insumo</v>
          </cell>
          <cell r="D1424" t="str">
            <v>und</v>
          </cell>
          <cell r="E1424">
            <v>29964</v>
          </cell>
          <cell r="F1424">
            <v>25179.609434447153</v>
          </cell>
          <cell r="G1424">
            <v>0.19</v>
          </cell>
          <cell r="H1424" t="str">
            <v>X</v>
          </cell>
          <cell r="J1424" t="str">
            <v>X</v>
          </cell>
          <cell r="L1424" t="str">
            <v>Tuberia elecrica</v>
          </cell>
          <cell r="M1424" t="str">
            <v>VER ARCHIVO ANEXO</v>
          </cell>
          <cell r="N1424">
            <v>41608</v>
          </cell>
        </row>
        <row r="1425">
          <cell r="A1425" t="str">
            <v>BB340</v>
          </cell>
          <cell r="B1425" t="str">
            <v>GUARDACABO PARA RETENDIDAS</v>
          </cell>
          <cell r="C1425" t="str">
            <v>Insumo</v>
          </cell>
          <cell r="D1425" t="str">
            <v>und</v>
          </cell>
          <cell r="E1425">
            <v>2715</v>
          </cell>
          <cell r="F1425">
            <v>2281.5018035612088</v>
          </cell>
          <cell r="G1425">
            <v>0.19</v>
          </cell>
          <cell r="H1425" t="str">
            <v>X</v>
          </cell>
          <cell r="J1425" t="str">
            <v>X</v>
          </cell>
          <cell r="L1425" t="str">
            <v>Tuberia elecrica</v>
          </cell>
          <cell r="M1425" t="str">
            <v>VER ARCHIVO ANEXO</v>
          </cell>
          <cell r="N1425">
            <v>41608</v>
          </cell>
        </row>
        <row r="1426">
          <cell r="A1426" t="str">
            <v>BB341</v>
          </cell>
          <cell r="B1426" t="str">
            <v>HEBILLA DE ACERO INOXIDABLE 1/2"</v>
          </cell>
          <cell r="C1426" t="str">
            <v>Insumo</v>
          </cell>
          <cell r="D1426" t="str">
            <v>und</v>
          </cell>
          <cell r="E1426">
            <v>1092</v>
          </cell>
          <cell r="F1426">
            <v>917.44761448212512</v>
          </cell>
          <cell r="G1426">
            <v>0.19</v>
          </cell>
          <cell r="H1426" t="str">
            <v>X</v>
          </cell>
          <cell r="J1426" t="str">
            <v>X</v>
          </cell>
          <cell r="L1426" t="str">
            <v>Tuberia elecrica</v>
          </cell>
          <cell r="M1426" t="str">
            <v>VER ARCHIVO ANEXO</v>
          </cell>
          <cell r="N1426">
            <v>41608</v>
          </cell>
        </row>
        <row r="1427">
          <cell r="A1427" t="str">
            <v>BB344</v>
          </cell>
          <cell r="B1427" t="str">
            <v>HEBILLA DE ACERO INOXIDABLE 5/8"</v>
          </cell>
          <cell r="C1427" t="str">
            <v>Insumo</v>
          </cell>
          <cell r="D1427" t="str">
            <v>und</v>
          </cell>
          <cell r="E1427">
            <v>1390</v>
          </cell>
          <cell r="F1427">
            <v>1168.4474335385553</v>
          </cell>
          <cell r="G1427">
            <v>0.19</v>
          </cell>
          <cell r="H1427" t="str">
            <v>X</v>
          </cell>
          <cell r="J1427" t="str">
            <v>X</v>
          </cell>
          <cell r="L1427" t="str">
            <v>Tuberia elecrica</v>
          </cell>
          <cell r="M1427" t="str">
            <v>VER ARCHIVO ANEXO</v>
          </cell>
          <cell r="N1427">
            <v>41608</v>
          </cell>
        </row>
        <row r="1428">
          <cell r="A1428" t="str">
            <v>BB345</v>
          </cell>
          <cell r="B1428" t="str">
            <v>HERRAJE PARA TEMPLETE CUERDA DE GUITARRA</v>
          </cell>
          <cell r="C1428" t="str">
            <v>Insumo</v>
          </cell>
          <cell r="D1428" t="str">
            <v>und</v>
          </cell>
          <cell r="E1428">
            <v>57243</v>
          </cell>
          <cell r="F1428">
            <v>48103.682563856171</v>
          </cell>
          <cell r="G1428">
            <v>0.19</v>
          </cell>
          <cell r="H1428" t="str">
            <v>X</v>
          </cell>
          <cell r="J1428" t="str">
            <v>X</v>
          </cell>
          <cell r="L1428" t="str">
            <v>Tuberia elecrica</v>
          </cell>
          <cell r="M1428" t="str">
            <v>VER ARCHIVO ANEXO</v>
          </cell>
          <cell r="N1428">
            <v>41608</v>
          </cell>
        </row>
        <row r="1429">
          <cell r="A1429" t="str">
            <v>BB741</v>
          </cell>
          <cell r="B1429" t="str">
            <v>INTERRUPTOR ATORNILLABLE DE 1  X  20A - 240V - 10KA</v>
          </cell>
          <cell r="C1429" t="str">
            <v>Insumo</v>
          </cell>
          <cell r="D1429" t="str">
            <v>und</v>
          </cell>
          <cell r="E1429">
            <v>22849</v>
          </cell>
          <cell r="F1429">
            <v>19200.62064119949</v>
          </cell>
          <cell r="G1429">
            <v>0.19</v>
          </cell>
          <cell r="H1429" t="str">
            <v>X</v>
          </cell>
          <cell r="J1429" t="str">
            <v>X</v>
          </cell>
          <cell r="L1429" t="str">
            <v>Tuberia elecrica</v>
          </cell>
          <cell r="M1429" t="str">
            <v>VER ARCHIVO ANEXO</v>
          </cell>
          <cell r="N1429">
            <v>41608</v>
          </cell>
        </row>
        <row r="1430">
          <cell r="A1430" t="str">
            <v>BB744</v>
          </cell>
          <cell r="B1430" t="str">
            <v>INTERRUPTOR ATORNILLABLE DE 1 X 30A - 240V - 10KA</v>
          </cell>
          <cell r="C1430" t="str">
            <v>Insumo</v>
          </cell>
          <cell r="D1430" t="str">
            <v>und</v>
          </cell>
          <cell r="E1430">
            <v>22849</v>
          </cell>
          <cell r="F1430">
            <v>19200.62064119949</v>
          </cell>
          <cell r="G1430">
            <v>0.19</v>
          </cell>
          <cell r="H1430" t="str">
            <v>X</v>
          </cell>
          <cell r="J1430" t="str">
            <v>X</v>
          </cell>
          <cell r="L1430" t="str">
            <v>Tuberia elecrica</v>
          </cell>
          <cell r="M1430" t="str">
            <v>VER ARCHIVO ANEXO</v>
          </cell>
          <cell r="N1430">
            <v>41608</v>
          </cell>
        </row>
        <row r="1431">
          <cell r="A1431" t="str">
            <v>BB745</v>
          </cell>
          <cell r="B1431" t="str">
            <v>INTERRUPTOR ATORNILLABLE DE 1 X 40A - 240V - 10KA</v>
          </cell>
          <cell r="C1431" t="str">
            <v>Insumo</v>
          </cell>
          <cell r="D1431" t="str">
            <v>und</v>
          </cell>
          <cell r="E1431">
            <v>29865</v>
          </cell>
          <cell r="F1431">
            <v>25096.519839173292</v>
          </cell>
          <cell r="G1431">
            <v>0.19</v>
          </cell>
          <cell r="H1431" t="str">
            <v>X</v>
          </cell>
          <cell r="J1431" t="str">
            <v>X</v>
          </cell>
          <cell r="L1431" t="str">
            <v>Tuberia elecrica</v>
          </cell>
          <cell r="M1431" t="str">
            <v>VER ARCHIVO ANEXO</v>
          </cell>
          <cell r="N1431">
            <v>41608</v>
          </cell>
        </row>
        <row r="1432">
          <cell r="A1432" t="str">
            <v>BB746</v>
          </cell>
          <cell r="B1432" t="str">
            <v>INTERRUPTOR ATORNILLABLE DE 1 X 50A - 240V - 10KA</v>
          </cell>
          <cell r="C1432" t="str">
            <v>Insumo</v>
          </cell>
          <cell r="D1432" t="str">
            <v>und</v>
          </cell>
          <cell r="E1432">
            <v>29865</v>
          </cell>
          <cell r="F1432">
            <v>25096.519839173292</v>
          </cell>
          <cell r="G1432">
            <v>0.19</v>
          </cell>
          <cell r="H1432" t="str">
            <v>X</v>
          </cell>
          <cell r="J1432" t="str">
            <v>X</v>
          </cell>
          <cell r="L1432" t="str">
            <v>Tuberia elecrica</v>
          </cell>
          <cell r="M1432" t="str">
            <v>VER ARCHIVO ANEXO</v>
          </cell>
          <cell r="N1432">
            <v>41608</v>
          </cell>
        </row>
        <row r="1433">
          <cell r="A1433" t="str">
            <v>BB747</v>
          </cell>
          <cell r="B1433" t="str">
            <v>INTERRUPTOR ATORNILLABLE DE 1 X 60A - 240V - 10KA</v>
          </cell>
          <cell r="C1433" t="str">
            <v>Insumo</v>
          </cell>
          <cell r="D1433" t="str">
            <v>und</v>
          </cell>
          <cell r="E1433">
            <v>32813</v>
          </cell>
          <cell r="F1433">
            <v>27573.628398275032</v>
          </cell>
          <cell r="G1433">
            <v>0.19</v>
          </cell>
          <cell r="H1433" t="str">
            <v>X</v>
          </cell>
          <cell r="J1433" t="str">
            <v>X</v>
          </cell>
          <cell r="L1433" t="str">
            <v>Tuberia elecrica</v>
          </cell>
          <cell r="M1433" t="str">
            <v>VER ARCHIVO ANEXO</v>
          </cell>
          <cell r="N1433">
            <v>41608</v>
          </cell>
        </row>
        <row r="1434">
          <cell r="A1434" t="str">
            <v>BB750</v>
          </cell>
          <cell r="B1434" t="str">
            <v>INTERRUPTOR ATORNILLABLE DE 2 X 20A - 240V - 10KA</v>
          </cell>
          <cell r="C1434" t="str">
            <v>Insumo</v>
          </cell>
          <cell r="D1434" t="str">
            <v>und</v>
          </cell>
          <cell r="E1434">
            <v>53834</v>
          </cell>
          <cell r="F1434">
            <v>45238.822560143119</v>
          </cell>
          <cell r="G1434">
            <v>0.19</v>
          </cell>
          <cell r="H1434" t="str">
            <v>X</v>
          </cell>
          <cell r="J1434" t="str">
            <v>X</v>
          </cell>
          <cell r="L1434" t="str">
            <v>Tuberia elecrica</v>
          </cell>
          <cell r="M1434" t="str">
            <v>VER ARCHIVO ANEXO</v>
          </cell>
          <cell r="N1434">
            <v>41608</v>
          </cell>
        </row>
        <row r="1435">
          <cell r="A1435" t="str">
            <v>BB751</v>
          </cell>
          <cell r="B1435" t="str">
            <v>INTERRUPTOR ATORNILLABLE DE 2 X 30A - 240V - 10KA</v>
          </cell>
          <cell r="C1435" t="str">
            <v>Insumo</v>
          </cell>
          <cell r="D1435" t="str">
            <v>und</v>
          </cell>
          <cell r="E1435">
            <v>53834</v>
          </cell>
          <cell r="F1435">
            <v>45238.822560143119</v>
          </cell>
          <cell r="G1435">
            <v>0.19</v>
          </cell>
          <cell r="H1435" t="str">
            <v>X</v>
          </cell>
          <cell r="J1435" t="str">
            <v>X</v>
          </cell>
          <cell r="L1435" t="str">
            <v>Tuberia elecrica</v>
          </cell>
          <cell r="M1435" t="str">
            <v>VER ARCHIVO ANEXO</v>
          </cell>
          <cell r="N1435">
            <v>41608</v>
          </cell>
        </row>
        <row r="1436">
          <cell r="A1436" t="str">
            <v>BB752</v>
          </cell>
          <cell r="B1436" t="str">
            <v>INTERRUPTOR ATORNILLABLE DE 2 X 40A - 240V - 10KA</v>
          </cell>
          <cell r="C1436" t="str">
            <v>Insumo</v>
          </cell>
          <cell r="D1436" t="str">
            <v>und</v>
          </cell>
          <cell r="E1436">
            <v>65755</v>
          </cell>
          <cell r="F1436">
            <v>55256.311890347002</v>
          </cell>
          <cell r="G1436">
            <v>0.19</v>
          </cell>
          <cell r="H1436" t="str">
            <v>X</v>
          </cell>
          <cell r="J1436" t="str">
            <v>X</v>
          </cell>
          <cell r="L1436" t="str">
            <v>Tuberia elecrica</v>
          </cell>
          <cell r="M1436" t="str">
            <v>VER ARCHIVO ANEXO</v>
          </cell>
          <cell r="N1436">
            <v>41608</v>
          </cell>
        </row>
        <row r="1437">
          <cell r="A1437" t="str">
            <v>BB753</v>
          </cell>
          <cell r="B1437" t="str">
            <v>INTERRUPTOR ATORNILLABLE DE 2 X 50A - 240V - 10KA</v>
          </cell>
          <cell r="C1437" t="str">
            <v>Insumo</v>
          </cell>
          <cell r="D1437" t="str">
            <v>und</v>
          </cell>
          <cell r="E1437">
            <v>68062</v>
          </cell>
          <cell r="F1437">
            <v>57195.069113403581</v>
          </cell>
          <cell r="G1437">
            <v>0.19</v>
          </cell>
          <cell r="H1437" t="str">
            <v>X</v>
          </cell>
          <cell r="J1437" t="str">
            <v>X</v>
          </cell>
          <cell r="L1437" t="str">
            <v>Tuberia elecrica</v>
          </cell>
          <cell r="M1437" t="str">
            <v>VER ARCHIVO ANEXO</v>
          </cell>
          <cell r="N1437">
            <v>41608</v>
          </cell>
        </row>
        <row r="1438">
          <cell r="A1438" t="str">
            <v>BB754</v>
          </cell>
          <cell r="B1438" t="str">
            <v>INTERRUPTOR ATORNILLABLE DE 2 X 60A - 240V - 10KA</v>
          </cell>
          <cell r="C1438" t="str">
            <v>Insumo</v>
          </cell>
          <cell r="D1438" t="str">
            <v>und</v>
          </cell>
          <cell r="E1438">
            <v>74598</v>
          </cell>
          <cell r="F1438">
            <v>62687.637567652222</v>
          </cell>
          <cell r="G1438">
            <v>0.19</v>
          </cell>
          <cell r="H1438" t="str">
            <v>X</v>
          </cell>
          <cell r="J1438" t="str">
            <v>X</v>
          </cell>
          <cell r="L1438" t="str">
            <v>Tuberia elecrica</v>
          </cell>
          <cell r="M1438" t="str">
            <v>VER ARCHIVO ANEXO</v>
          </cell>
          <cell r="N1438">
            <v>41608</v>
          </cell>
        </row>
        <row r="1439">
          <cell r="A1439" t="str">
            <v>BB758</v>
          </cell>
          <cell r="B1439" t="str">
            <v>INTERRUPTOR ATORNILLABLE DE 3 X 20A - 240V - 10KA</v>
          </cell>
          <cell r="C1439" t="str">
            <v>Insumo</v>
          </cell>
          <cell r="D1439" t="str">
            <v>und</v>
          </cell>
          <cell r="E1439">
            <v>115743</v>
          </cell>
          <cell r="F1439">
            <v>97263.295400984236</v>
          </cell>
          <cell r="G1439">
            <v>0.19</v>
          </cell>
          <cell r="H1439" t="str">
            <v>X</v>
          </cell>
          <cell r="J1439" t="str">
            <v>X</v>
          </cell>
          <cell r="L1439" t="str">
            <v>Tuberia elecrica</v>
          </cell>
          <cell r="M1439" t="str">
            <v>VER ARCHIVO ANEXO</v>
          </cell>
          <cell r="N1439">
            <v>41608</v>
          </cell>
        </row>
        <row r="1440">
          <cell r="A1440" t="str">
            <v>BB759</v>
          </cell>
          <cell r="B1440" t="str">
            <v>INTERRUPTOR ATORNILLABLE DE 3 X 30A - 240V - 10KA</v>
          </cell>
          <cell r="C1440" t="str">
            <v>Insumo</v>
          </cell>
          <cell r="D1440" t="str">
            <v>und</v>
          </cell>
          <cell r="E1440">
            <v>77198</v>
          </cell>
          <cell r="F1440">
            <v>64872.201510060586</v>
          </cell>
          <cell r="G1440">
            <v>0.19</v>
          </cell>
          <cell r="H1440" t="str">
            <v>X</v>
          </cell>
          <cell r="J1440" t="str">
            <v>X</v>
          </cell>
          <cell r="L1440" t="str">
            <v>Tuberia elecrica</v>
          </cell>
          <cell r="M1440" t="str">
            <v>VER ARCHIVO ANEXO</v>
          </cell>
          <cell r="N1440">
            <v>41608</v>
          </cell>
        </row>
        <row r="1441">
          <cell r="A1441" t="str">
            <v>BB760</v>
          </cell>
          <cell r="B1441" t="str">
            <v>INTERRUPTOR ATORNILLABLE DE 3 X 40A - 240V - 10KA</v>
          </cell>
          <cell r="C1441" t="str">
            <v>Insumo</v>
          </cell>
          <cell r="D1441" t="str">
            <v>und</v>
          </cell>
          <cell r="E1441">
            <v>77198</v>
          </cell>
          <cell r="F1441">
            <v>64872.201510060586</v>
          </cell>
          <cell r="G1441">
            <v>0.19</v>
          </cell>
          <cell r="H1441" t="str">
            <v>X</v>
          </cell>
          <cell r="J1441" t="str">
            <v>X</v>
          </cell>
          <cell r="L1441" t="str">
            <v>Tuberia elecrica</v>
          </cell>
          <cell r="M1441" t="str">
            <v>VER ARCHIVO ANEXO</v>
          </cell>
          <cell r="N1441">
            <v>41608</v>
          </cell>
        </row>
        <row r="1442">
          <cell r="A1442" t="str">
            <v>BB761</v>
          </cell>
          <cell r="B1442" t="str">
            <v>INTERRUPTOR ATORNILLABLE DE 3 X 50A - 240V - 10KA</v>
          </cell>
          <cell r="C1442" t="str">
            <v>Insumo</v>
          </cell>
          <cell r="D1442" t="str">
            <v>und</v>
          </cell>
          <cell r="E1442">
            <v>74569</v>
          </cell>
          <cell r="F1442">
            <v>62663.403102364005</v>
          </cell>
          <cell r="G1442">
            <v>0.19</v>
          </cell>
          <cell r="H1442" t="str">
            <v>X</v>
          </cell>
          <cell r="J1442" t="str">
            <v>X</v>
          </cell>
          <cell r="L1442" t="str">
            <v>Tuberia elecrica</v>
          </cell>
          <cell r="M1442" t="str">
            <v>VER ARCHIVO ANEXO</v>
          </cell>
          <cell r="N1442">
            <v>41608</v>
          </cell>
        </row>
        <row r="1443">
          <cell r="A1443" t="str">
            <v>BB762</v>
          </cell>
          <cell r="B1443" t="str">
            <v>INTERRUPTOR ATORNILLABLE DE 3 X 60A - 240V - 10KA</v>
          </cell>
          <cell r="C1443" t="str">
            <v>Insumo</v>
          </cell>
          <cell r="D1443" t="str">
            <v>und</v>
          </cell>
          <cell r="E1443">
            <v>74569</v>
          </cell>
          <cell r="F1443">
            <v>62663.403102364005</v>
          </cell>
          <cell r="G1443">
            <v>0.19</v>
          </cell>
          <cell r="H1443" t="str">
            <v>X</v>
          </cell>
          <cell r="J1443" t="str">
            <v>X</v>
          </cell>
          <cell r="L1443" t="str">
            <v>Tuberia elecrica</v>
          </cell>
          <cell r="M1443" t="str">
            <v>VER ARCHIVO ANEXO</v>
          </cell>
          <cell r="N1443">
            <v>41608</v>
          </cell>
        </row>
        <row r="1444">
          <cell r="A1444" t="str">
            <v>BB353</v>
          </cell>
          <cell r="B1444" t="str">
            <v>INTERRUPTOR DOBLE</v>
          </cell>
          <cell r="C1444" t="str">
            <v>Insumo</v>
          </cell>
          <cell r="D1444" t="str">
            <v>und</v>
          </cell>
          <cell r="E1444">
            <v>7453</v>
          </cell>
          <cell r="F1444">
            <v>6262.8782437666559</v>
          </cell>
          <cell r="G1444">
            <v>0.19</v>
          </cell>
          <cell r="H1444" t="str">
            <v>X</v>
          </cell>
          <cell r="J1444" t="str">
            <v>X</v>
          </cell>
          <cell r="L1444" t="str">
            <v>Tuberia elecrica</v>
          </cell>
          <cell r="M1444" t="str">
            <v>VER ARCHIVO ANEXO</v>
          </cell>
          <cell r="N1444">
            <v>41608</v>
          </cell>
        </row>
        <row r="1445">
          <cell r="A1445" t="str">
            <v>BB354</v>
          </cell>
          <cell r="B1445" t="str">
            <v xml:space="preserve">INTERRUPTOR DOBLE CONMUTABLE </v>
          </cell>
          <cell r="C1445" t="str">
            <v>Insumo</v>
          </cell>
          <cell r="D1445" t="str">
            <v>und</v>
          </cell>
          <cell r="E1445">
            <v>8697</v>
          </cell>
          <cell r="F1445">
            <v>7308.4223176293062</v>
          </cell>
          <cell r="G1445">
            <v>0.19</v>
          </cell>
          <cell r="H1445" t="str">
            <v>X</v>
          </cell>
          <cell r="J1445" t="str">
            <v>X</v>
          </cell>
          <cell r="L1445" t="str">
            <v>Tuberia elecrica</v>
          </cell>
          <cell r="M1445" t="str">
            <v>VER ARCHIVO ANEXO</v>
          </cell>
          <cell r="N1445">
            <v>41608</v>
          </cell>
        </row>
        <row r="1446">
          <cell r="A1446" t="str">
            <v>BB355</v>
          </cell>
          <cell r="B1446" t="str">
            <v>INTERRUPTOR ENCHUFABLE DE 1  X  20A - 240V - 10KA</v>
          </cell>
          <cell r="C1446" t="str">
            <v>Insumo</v>
          </cell>
          <cell r="D1446" t="str">
            <v>und</v>
          </cell>
          <cell r="E1446">
            <v>10232</v>
          </cell>
          <cell r="F1446">
            <v>8598.0420776088959</v>
          </cell>
          <cell r="G1446">
            <v>0.19</v>
          </cell>
          <cell r="H1446" t="str">
            <v>X</v>
          </cell>
          <cell r="J1446" t="str">
            <v>X</v>
          </cell>
          <cell r="L1446" t="str">
            <v>Tuberia elecrica</v>
          </cell>
          <cell r="M1446" t="str">
            <v>VER ARCHIVO ANEXO</v>
          </cell>
          <cell r="N1446">
            <v>41608</v>
          </cell>
        </row>
        <row r="1447">
          <cell r="A1447" t="str">
            <v>BB358</v>
          </cell>
          <cell r="B1447" t="str">
            <v>INTERRUPTOR ENCHUFABLE DE 1 X 30A - 240V - 10KA</v>
          </cell>
          <cell r="C1447" t="str">
            <v>Insumo</v>
          </cell>
          <cell r="D1447" t="str">
            <v>und</v>
          </cell>
          <cell r="E1447">
            <v>10232</v>
          </cell>
          <cell r="F1447">
            <v>8598.0420776088959</v>
          </cell>
          <cell r="G1447">
            <v>0.19</v>
          </cell>
          <cell r="H1447" t="str">
            <v>X</v>
          </cell>
          <cell r="J1447" t="str">
            <v>X</v>
          </cell>
          <cell r="L1447" t="str">
            <v>Tuberia elecrica</v>
          </cell>
          <cell r="M1447" t="str">
            <v>VER ARCHIVO ANEXO</v>
          </cell>
          <cell r="N1447">
            <v>41608</v>
          </cell>
        </row>
        <row r="1448">
          <cell r="A1448" t="str">
            <v>BB359</v>
          </cell>
          <cell r="B1448" t="str">
            <v>INTERRUPTOR ENCHUFABLE DE 1 X 40A - 240V - 10KA</v>
          </cell>
          <cell r="C1448" t="str">
            <v>Insumo</v>
          </cell>
          <cell r="D1448" t="str">
            <v>und</v>
          </cell>
          <cell r="E1448">
            <v>10232</v>
          </cell>
          <cell r="F1448">
            <v>8598.0420776088959</v>
          </cell>
          <cell r="G1448">
            <v>0.19</v>
          </cell>
          <cell r="H1448" t="str">
            <v>X</v>
          </cell>
          <cell r="J1448" t="str">
            <v>X</v>
          </cell>
          <cell r="L1448" t="str">
            <v>Tuberia elecrica</v>
          </cell>
          <cell r="M1448" t="str">
            <v>VER ARCHIVO ANEXO</v>
          </cell>
          <cell r="N1448">
            <v>41608</v>
          </cell>
        </row>
        <row r="1449">
          <cell r="A1449" t="str">
            <v>BB360</v>
          </cell>
          <cell r="B1449" t="str">
            <v>INTERRUPTOR ENCHUFABLE DE 1 X 50A - 240V - 10KA</v>
          </cell>
          <cell r="C1449" t="str">
            <v>Insumo</v>
          </cell>
          <cell r="D1449" t="str">
            <v>und</v>
          </cell>
          <cell r="E1449">
            <v>10485</v>
          </cell>
          <cell r="F1449">
            <v>8810.959165498145</v>
          </cell>
          <cell r="G1449">
            <v>0.19</v>
          </cell>
          <cell r="H1449" t="str">
            <v>X</v>
          </cell>
          <cell r="J1449" t="str">
            <v>X</v>
          </cell>
          <cell r="L1449" t="str">
            <v>Tuberia elecrica</v>
          </cell>
          <cell r="M1449" t="str">
            <v>VER ARCHIVO ANEXO</v>
          </cell>
          <cell r="N1449">
            <v>41608</v>
          </cell>
        </row>
        <row r="1450">
          <cell r="A1450" t="str">
            <v>BB361</v>
          </cell>
          <cell r="B1450" t="str">
            <v>INTERRUPTOR ENCHUFABLE DE 1 X 60A - 240V - 10KA</v>
          </cell>
          <cell r="C1450" t="str">
            <v>Insumo</v>
          </cell>
          <cell r="D1450" t="str">
            <v>und</v>
          </cell>
          <cell r="E1450">
            <v>13793</v>
          </cell>
          <cell r="F1450">
            <v>11590.998540702469</v>
          </cell>
          <cell r="G1450">
            <v>0.19</v>
          </cell>
          <cell r="H1450" t="str">
            <v>X</v>
          </cell>
          <cell r="J1450" t="str">
            <v>X</v>
          </cell>
          <cell r="L1450" t="str">
            <v>Tuberia elecrica</v>
          </cell>
          <cell r="M1450" t="str">
            <v>VER ARCHIVO ANEXO</v>
          </cell>
          <cell r="N1450">
            <v>41608</v>
          </cell>
        </row>
        <row r="1451">
          <cell r="A1451" t="str">
            <v>BB364</v>
          </cell>
          <cell r="B1451" t="str">
            <v>INTERRUPTOR ENCHUFABLE DE 2 X 20A - 240V - 10KA</v>
          </cell>
          <cell r="C1451" t="str">
            <v>Insumo</v>
          </cell>
          <cell r="D1451" t="str">
            <v>und</v>
          </cell>
          <cell r="E1451">
            <v>27488</v>
          </cell>
          <cell r="F1451">
            <v>23098.907486131087</v>
          </cell>
          <cell r="G1451">
            <v>0.19</v>
          </cell>
          <cell r="H1451" t="str">
            <v>X</v>
          </cell>
          <cell r="J1451" t="str">
            <v>X</v>
          </cell>
          <cell r="L1451" t="str">
            <v>Tuberia elecrica</v>
          </cell>
          <cell r="M1451" t="str">
            <v>VER ARCHIVO ANEXO</v>
          </cell>
          <cell r="N1451">
            <v>41608</v>
          </cell>
        </row>
        <row r="1452">
          <cell r="A1452" t="str">
            <v>BB365</v>
          </cell>
          <cell r="B1452" t="str">
            <v>INTERRUPTOR ENCHUFABLE DE 2 X 30A - 240V - 10KA</v>
          </cell>
          <cell r="C1452" t="str">
            <v>Insumo</v>
          </cell>
          <cell r="D1452" t="str">
            <v>und</v>
          </cell>
          <cell r="E1452">
            <v>27512</v>
          </cell>
          <cell r="F1452">
            <v>23119.67988494955</v>
          </cell>
          <cell r="G1452">
            <v>0.19</v>
          </cell>
          <cell r="H1452" t="str">
            <v>X</v>
          </cell>
          <cell r="J1452" t="str">
            <v>X</v>
          </cell>
          <cell r="L1452" t="str">
            <v>Tuberia elecrica</v>
          </cell>
          <cell r="M1452" t="str">
            <v>VER ARCHIVO ANEXO</v>
          </cell>
          <cell r="N1452">
            <v>41608</v>
          </cell>
        </row>
        <row r="1453">
          <cell r="A1453" t="str">
            <v>BB366</v>
          </cell>
          <cell r="B1453" t="str">
            <v>INTERRUPTOR ENCHUFABLE DE 2 X 40A - 240V - 10KA</v>
          </cell>
          <cell r="C1453" t="str">
            <v>Insumo</v>
          </cell>
          <cell r="D1453" t="str">
            <v>und</v>
          </cell>
          <cell r="E1453">
            <v>32448</v>
          </cell>
          <cell r="F1453">
            <v>27267.235515702712</v>
          </cell>
          <cell r="G1453">
            <v>0.19</v>
          </cell>
          <cell r="H1453" t="str">
            <v>X</v>
          </cell>
          <cell r="J1453" t="str">
            <v>X</v>
          </cell>
          <cell r="L1453" t="str">
            <v>Tuberia elecrica</v>
          </cell>
          <cell r="M1453" t="str">
            <v>VER ARCHIVO ANEXO</v>
          </cell>
          <cell r="N1453">
            <v>41608</v>
          </cell>
        </row>
        <row r="1454">
          <cell r="A1454" t="str">
            <v>BB367</v>
          </cell>
          <cell r="B1454" t="str">
            <v>INTERRUPTOR ENCHUFABLE DE 2 X 50A - 240V - 10KA</v>
          </cell>
          <cell r="C1454" t="str">
            <v>Insumo</v>
          </cell>
          <cell r="D1454" t="str">
            <v>und</v>
          </cell>
          <cell r="E1454">
            <v>32448</v>
          </cell>
          <cell r="F1454">
            <v>27267.235515702712</v>
          </cell>
          <cell r="G1454">
            <v>0.19</v>
          </cell>
          <cell r="H1454" t="str">
            <v>X</v>
          </cell>
          <cell r="J1454" t="str">
            <v>X</v>
          </cell>
          <cell r="L1454" t="str">
            <v>Tuberia elecrica</v>
          </cell>
          <cell r="M1454" t="str">
            <v>VER ARCHIVO ANEXO</v>
          </cell>
          <cell r="N1454">
            <v>41608</v>
          </cell>
        </row>
        <row r="1455">
          <cell r="A1455" t="str">
            <v>BB368</v>
          </cell>
          <cell r="B1455" t="str">
            <v>INTERRUPTOR ENCHUFABLE DE 2 X 60A - 240V - 10KA</v>
          </cell>
          <cell r="C1455" t="str">
            <v>Insumo</v>
          </cell>
          <cell r="D1455" t="str">
            <v>und</v>
          </cell>
          <cell r="E1455">
            <v>32448</v>
          </cell>
          <cell r="F1455">
            <v>27267.235515702712</v>
          </cell>
          <cell r="G1455">
            <v>0.19</v>
          </cell>
          <cell r="H1455" t="str">
            <v>X</v>
          </cell>
          <cell r="J1455" t="str">
            <v>X</v>
          </cell>
          <cell r="L1455" t="str">
            <v>Tuberia elecrica</v>
          </cell>
          <cell r="M1455" t="str">
            <v>VER ARCHIVO ANEXO</v>
          </cell>
          <cell r="N1455">
            <v>41608</v>
          </cell>
        </row>
        <row r="1456">
          <cell r="A1456" t="str">
            <v>BB372</v>
          </cell>
          <cell r="B1456" t="str">
            <v>INTERRUPTOR ENCHUFABLE DE 3 X 20A - 240V - 10KA</v>
          </cell>
          <cell r="C1456" t="str">
            <v>Insumo</v>
          </cell>
          <cell r="D1456" t="str">
            <v>und</v>
          </cell>
          <cell r="E1456">
            <v>70546</v>
          </cell>
          <cell r="F1456">
            <v>59282.695194659114</v>
          </cell>
          <cell r="G1456">
            <v>0.19</v>
          </cell>
          <cell r="H1456" t="str">
            <v>X</v>
          </cell>
          <cell r="J1456" t="str">
            <v>X</v>
          </cell>
          <cell r="L1456" t="str">
            <v>Tuberia elecrica</v>
          </cell>
          <cell r="M1456" t="str">
            <v>VER ARCHIVO ANEXO</v>
          </cell>
          <cell r="N1456">
            <v>41608</v>
          </cell>
        </row>
        <row r="1457">
          <cell r="A1457" t="str">
            <v>BB373</v>
          </cell>
          <cell r="B1457" t="str">
            <v>INTERRUPTOR ENCHUFABLE DE 3 X 30A - 240V - 10KA</v>
          </cell>
          <cell r="C1457" t="str">
            <v>Insumo</v>
          </cell>
          <cell r="D1457" t="str">
            <v>und</v>
          </cell>
          <cell r="E1457">
            <v>70583</v>
          </cell>
          <cell r="F1457">
            <v>59313.853792886832</v>
          </cell>
          <cell r="G1457">
            <v>0.19</v>
          </cell>
          <cell r="H1457" t="str">
            <v>X</v>
          </cell>
          <cell r="J1457" t="str">
            <v>X</v>
          </cell>
          <cell r="L1457" t="str">
            <v>Tuberia elecrica</v>
          </cell>
          <cell r="M1457" t="str">
            <v>VER ARCHIVO ANEXO</v>
          </cell>
          <cell r="N1457">
            <v>41608</v>
          </cell>
        </row>
        <row r="1458">
          <cell r="A1458" t="str">
            <v>BB374</v>
          </cell>
          <cell r="B1458" t="str">
            <v>INTERRUPTOR ENCHUFABLE DE 3 X 40A - 240V - 10KA</v>
          </cell>
          <cell r="C1458" t="str">
            <v>Insumo</v>
          </cell>
          <cell r="D1458" t="str">
            <v>und</v>
          </cell>
          <cell r="E1458">
            <v>73733</v>
          </cell>
          <cell r="F1458">
            <v>61960.603609006008</v>
          </cell>
          <cell r="G1458">
            <v>0.19</v>
          </cell>
          <cell r="H1458" t="str">
            <v>X</v>
          </cell>
          <cell r="J1458" t="str">
            <v>X</v>
          </cell>
          <cell r="L1458" t="str">
            <v>Tuberia elecrica</v>
          </cell>
          <cell r="M1458" t="str">
            <v>VER ARCHIVO ANEXO</v>
          </cell>
          <cell r="N1458">
            <v>41608</v>
          </cell>
        </row>
        <row r="1459">
          <cell r="A1459" t="str">
            <v>BB375</v>
          </cell>
          <cell r="B1459" t="str">
            <v>INTERRUPTOR ENCHUFABLE DE 3 X 50A - 240V - 10KA</v>
          </cell>
          <cell r="C1459" t="str">
            <v>Insumo</v>
          </cell>
          <cell r="D1459" t="str">
            <v>und</v>
          </cell>
          <cell r="E1459">
            <v>73733</v>
          </cell>
          <cell r="F1459">
            <v>61960.603609006008</v>
          </cell>
          <cell r="G1459">
            <v>0.19</v>
          </cell>
          <cell r="H1459" t="str">
            <v>X</v>
          </cell>
          <cell r="J1459" t="str">
            <v>X</v>
          </cell>
          <cell r="L1459" t="str">
            <v>Tuberia elecrica</v>
          </cell>
          <cell r="M1459" t="str">
            <v>VER ARCHIVO ANEXO</v>
          </cell>
          <cell r="N1459">
            <v>41608</v>
          </cell>
        </row>
        <row r="1460">
          <cell r="A1460" t="str">
            <v>BB376</v>
          </cell>
          <cell r="B1460" t="str">
            <v>INTERRUPTOR ENCHUFABLE DE 3 X 60A - 240V - 10KA</v>
          </cell>
          <cell r="C1460" t="str">
            <v>Insumo</v>
          </cell>
          <cell r="D1460" t="str">
            <v>und</v>
          </cell>
          <cell r="E1460">
            <v>84727</v>
          </cell>
          <cell r="F1460">
            <v>71199.127983517508</v>
          </cell>
          <cell r="G1460">
            <v>0.19</v>
          </cell>
          <cell r="H1460" t="str">
            <v>X</v>
          </cell>
          <cell r="J1460" t="str">
            <v>X</v>
          </cell>
          <cell r="L1460" t="str">
            <v>Tuberia elecrica</v>
          </cell>
          <cell r="M1460" t="str">
            <v>VER ARCHIVO ANEXO</v>
          </cell>
          <cell r="N1460">
            <v>41608</v>
          </cell>
        </row>
        <row r="1461">
          <cell r="A1461" t="str">
            <v>BB378</v>
          </cell>
          <cell r="B1461" t="str">
            <v>INTERRUPTOR INDUSTRIAL GRADUABLE EN CAJA 3  X  (70 A 100A) , 50KA. CALIDAD LEGRAND, MERLIN GERIN, MITSUBISHI, SIEMENS, SQUAR D,  ABB O SUPERIOR DE MARCA RECONOCIDA Y HOMOLOGADA POR EL CIDET</v>
          </cell>
          <cell r="C1461" t="str">
            <v>Insumo</v>
          </cell>
          <cell r="D1461" t="str">
            <v>und</v>
          </cell>
          <cell r="E1461">
            <v>376178</v>
          </cell>
          <cell r="F1461">
            <v>316116.09625260788</v>
          </cell>
          <cell r="G1461">
            <v>0.19</v>
          </cell>
          <cell r="H1461" t="str">
            <v>X</v>
          </cell>
          <cell r="J1461" t="str">
            <v>X</v>
          </cell>
          <cell r="L1461" t="str">
            <v>Tuberia elecrica</v>
          </cell>
          <cell r="M1461" t="str">
            <v>VER ARCHIVO ANEXO</v>
          </cell>
          <cell r="N1461">
            <v>41608</v>
          </cell>
        </row>
        <row r="1462">
          <cell r="A1462" t="str">
            <v>BB379</v>
          </cell>
          <cell r="B1462" t="str">
            <v>INTERRUPTOR INDUSTRIAL GRADUABLE EN CAJA 3  X  (87 A 125A), 25KA. CALIDAD LEGRAND, MERLIN GERIN, MITSUBISHI, SIEMENS, SQUAR D, ABB O SUPERIOR DE MARCA RECONOCIDA Y HOMOLOGADA POR EL CIDET</v>
          </cell>
          <cell r="C1462" t="str">
            <v>Insumo</v>
          </cell>
          <cell r="D1462" t="str">
            <v>und</v>
          </cell>
          <cell r="E1462">
            <v>469178</v>
          </cell>
          <cell r="F1462">
            <v>394267.05370737117</v>
          </cell>
          <cell r="G1462">
            <v>0.19</v>
          </cell>
          <cell r="H1462" t="str">
            <v>X</v>
          </cell>
          <cell r="J1462" t="str">
            <v>X</v>
          </cell>
          <cell r="L1462" t="str">
            <v>Tuberia elecrica</v>
          </cell>
          <cell r="M1462" t="str">
            <v>VER ARCHIVO ANEXO</v>
          </cell>
          <cell r="N1462">
            <v>41608</v>
          </cell>
        </row>
        <row r="1463">
          <cell r="A1463" t="str">
            <v>BB380</v>
          </cell>
          <cell r="B1463" t="str">
            <v>INTERRUPTOR INDUSTRIAL GRADUABLE EN CAJA 3  X  (112 A 160A), 50KA. CALIDAD LEGRAND, MERLIN GERIN, MITSUBISHI, SIEMENS, SQUAR D, ABB O SUPERIOR DE MARCA RECONOCIDA Y HOMOLOGADA POR EL CIDET</v>
          </cell>
          <cell r="C1463" t="str">
            <v>Insumo</v>
          </cell>
          <cell r="D1463" t="str">
            <v>und</v>
          </cell>
          <cell r="E1463">
            <v>563914</v>
          </cell>
          <cell r="F1463">
            <v>473877.27217913145</v>
          </cell>
          <cell r="G1463">
            <v>0.19</v>
          </cell>
          <cell r="H1463" t="str">
            <v>X</v>
          </cell>
          <cell r="J1463" t="str">
            <v>X</v>
          </cell>
          <cell r="L1463" t="str">
            <v>Tuberia elecrica</v>
          </cell>
          <cell r="M1463" t="str">
            <v>VER ARCHIVO ANEXO</v>
          </cell>
          <cell r="N1463">
            <v>41608</v>
          </cell>
        </row>
        <row r="1464">
          <cell r="A1464" t="str">
            <v>BB381</v>
          </cell>
          <cell r="B1464" t="str">
            <v>INTERRUPTOR INDUSTRIAL GRADUABLE EN CAJA 3  X  (140 A 200 A), 50KA. CALIDAD LEGRAND, MERLIN GERIN, MITSUBISHI, SIEMENS, SQUAR D, ABB O SUPERIOR DE MARCA RECONOCIDA Y HOMOLOGADA POR EL CIDET</v>
          </cell>
          <cell r="C1464" t="str">
            <v>Insumo</v>
          </cell>
          <cell r="D1464" t="str">
            <v>und</v>
          </cell>
          <cell r="E1464">
            <v>674526</v>
          </cell>
          <cell r="F1464">
            <v>566828.56379204965</v>
          </cell>
          <cell r="G1464">
            <v>0.19</v>
          </cell>
          <cell r="H1464" t="str">
            <v>X</v>
          </cell>
          <cell r="J1464" t="str">
            <v>X</v>
          </cell>
          <cell r="L1464" t="str">
            <v>Tuberia elecrica</v>
          </cell>
          <cell r="M1464" t="str">
            <v>VER ARCHIVO ANEXO</v>
          </cell>
          <cell r="N1464">
            <v>41608</v>
          </cell>
        </row>
        <row r="1465">
          <cell r="A1465" t="str">
            <v>BB382</v>
          </cell>
          <cell r="B1465" t="str">
            <v>INTERRUPTOR INDUSTRIAL GRADUABLE EN CAJA 3  X  (22.4 A 32A), 25KA. CALIDAD LEGRAND, MERLIN GERIN, MITSUBISHI, SIEMENS, SQUAR D, ABB O SUPERIOR DE MARCA RECONOCIDA Y HOMOLOGADA POR EL CIDET</v>
          </cell>
          <cell r="C1465" t="str">
            <v>Insumo</v>
          </cell>
          <cell r="D1465" t="str">
            <v>und</v>
          </cell>
          <cell r="E1465">
            <v>192397</v>
          </cell>
          <cell r="F1465">
            <v>161678.50413703863</v>
          </cell>
          <cell r="G1465">
            <v>0.19</v>
          </cell>
          <cell r="H1465" t="str">
            <v>X</v>
          </cell>
          <cell r="J1465" t="str">
            <v>X</v>
          </cell>
          <cell r="L1465" t="str">
            <v>Tuberia elecrica</v>
          </cell>
          <cell r="M1465" t="str">
            <v>VER ARCHIVO ANEXO</v>
          </cell>
          <cell r="N1465">
            <v>41608</v>
          </cell>
        </row>
        <row r="1466">
          <cell r="A1466" t="str">
            <v>BB383</v>
          </cell>
          <cell r="B1466" t="str">
            <v>INTERRUPTOR INDUSTRIAL GRADUABLE EN CAJA 3  X  (35 A 50A), 25KA. CALIDAD LEGRAND, MERLIN GERIN, MITSUBISHI, SIEMENS, SQUAR D, ABB O SUPERIOR DE MARCA RECONOCIDA Y HOMOLOGADA POR EL CIDET</v>
          </cell>
          <cell r="C1466" t="str">
            <v>Insumo</v>
          </cell>
          <cell r="D1466" t="str">
            <v>und</v>
          </cell>
          <cell r="E1466">
            <v>190016</v>
          </cell>
          <cell r="F1466">
            <v>159677.42971752665</v>
          </cell>
          <cell r="G1466">
            <v>0.19</v>
          </cell>
          <cell r="H1466" t="str">
            <v>X</v>
          </cell>
          <cell r="J1466" t="str">
            <v>X</v>
          </cell>
          <cell r="L1466" t="str">
            <v>Tuberia elecrica</v>
          </cell>
          <cell r="M1466" t="str">
            <v>VER ARCHIVO ANEXO</v>
          </cell>
          <cell r="N1466">
            <v>41608</v>
          </cell>
        </row>
        <row r="1467">
          <cell r="A1467" t="str">
            <v>BB384</v>
          </cell>
          <cell r="B1467" t="str">
            <v>INTERRUPTOR INDUSTRIAL GRADUABLE EN CAJA 3  X  (35 A 50A), 25KA. CALIDAD LEGRAND, MERLIN GERIN, MITSUBISHI, SIEMENS, SQUAR D, O SUPERIOR DE MARCA RECONOCIDA Y HOMOLOGADA POR EL CIDET</v>
          </cell>
          <cell r="C1467" t="str">
            <v>Insumo</v>
          </cell>
          <cell r="D1467" t="str">
            <v>und</v>
          </cell>
          <cell r="E1467">
            <v>190016</v>
          </cell>
          <cell r="F1467">
            <v>159677.42971752665</v>
          </cell>
          <cell r="G1467">
            <v>0.19</v>
          </cell>
          <cell r="H1467" t="str">
            <v>X</v>
          </cell>
          <cell r="J1467" t="str">
            <v>X</v>
          </cell>
          <cell r="L1467" t="str">
            <v>Tuberia elecrica</v>
          </cell>
          <cell r="M1467" t="str">
            <v>VER ARCHIVO ANEXO</v>
          </cell>
          <cell r="N1467">
            <v>41608</v>
          </cell>
        </row>
        <row r="1468">
          <cell r="A1468" t="str">
            <v>BB385</v>
          </cell>
          <cell r="B1468" t="str">
            <v>INTERRUPTOR INDUSTRIAL GRADUABLE EN CAJA 3  X  (44.1 A 63A), 25KA. CALIDAD LEGRAND, MERLIN GERIN, MITSUBISHI, SIEMENS, SQUAR D, ABB O SUPERIOR DE MARCA RECONOCIDA Y HOMOLOGADA POR EL CIDET</v>
          </cell>
          <cell r="C1468" t="str">
            <v>Insumo</v>
          </cell>
          <cell r="D1468" t="str">
            <v>und</v>
          </cell>
          <cell r="E1468">
            <v>190016</v>
          </cell>
          <cell r="F1468">
            <v>159677.42971752665</v>
          </cell>
          <cell r="G1468">
            <v>0.19</v>
          </cell>
          <cell r="H1468" t="str">
            <v>X</v>
          </cell>
          <cell r="J1468" t="str">
            <v>X</v>
          </cell>
          <cell r="L1468" t="str">
            <v>Tuberia elecrica</v>
          </cell>
          <cell r="M1468" t="str">
            <v>VER ARCHIVO ANEXO</v>
          </cell>
          <cell r="N1468">
            <v>41608</v>
          </cell>
        </row>
        <row r="1469">
          <cell r="A1469" t="str">
            <v>BB386</v>
          </cell>
          <cell r="B1469" t="str">
            <v>INTERRUPTOR INDUSTRIAL GRADUABLE EN CAJA 3  X  (56 A 80A) , 25 KA. CALIDAD LEGRAND, MERLIN GERIN, MITSUBISHI, SIEMENS, SQUAR D, ABB  SUPERIOR DE MARCA RECONOCIDA Y HOMOLOGADA POR EL CIDET</v>
          </cell>
          <cell r="C1469" t="str">
            <v>Insumo</v>
          </cell>
          <cell r="D1469" t="str">
            <v>und</v>
          </cell>
          <cell r="E1469">
            <v>190016</v>
          </cell>
          <cell r="F1469">
            <v>159677.42971752665</v>
          </cell>
          <cell r="G1469">
            <v>0.19</v>
          </cell>
          <cell r="H1469" t="str">
            <v>X</v>
          </cell>
          <cell r="J1469" t="str">
            <v>X</v>
          </cell>
          <cell r="L1469" t="str">
            <v>Tuberia elecrica</v>
          </cell>
          <cell r="M1469" t="str">
            <v>VER ARCHIVO ANEXO</v>
          </cell>
          <cell r="N1469">
            <v>41608</v>
          </cell>
        </row>
        <row r="1470">
          <cell r="A1470" t="str">
            <v>BB390</v>
          </cell>
          <cell r="B1470" t="str">
            <v>INTERRUPTOR INDUSTRIAL GRADUABLE EN CAJA 3 X (140 A 200A), 50KA. CALIDAD LEGRAND, MERLIN GERIN, MITSUBISHI, SIEMENS, SQUAR D, ABB O SUPERIOR DE MARCA RECONOCIDA Y HOMOLOGADA POR EL CIDET</v>
          </cell>
          <cell r="C1470" t="str">
            <v>Insumo</v>
          </cell>
          <cell r="D1470" t="str">
            <v>und</v>
          </cell>
          <cell r="E1470">
            <v>577631</v>
          </cell>
          <cell r="F1470">
            <v>485404.2224901435</v>
          </cell>
          <cell r="G1470">
            <v>0.19</v>
          </cell>
          <cell r="H1470" t="str">
            <v>X</v>
          </cell>
          <cell r="J1470" t="str">
            <v>X</v>
          </cell>
          <cell r="L1470" t="str">
            <v>Tuberia elecrica</v>
          </cell>
          <cell r="M1470" t="str">
            <v>VER ARCHIVO ANEXO</v>
          </cell>
          <cell r="N1470">
            <v>41608</v>
          </cell>
        </row>
        <row r="1471">
          <cell r="A1471" t="str">
            <v>BB393</v>
          </cell>
          <cell r="B1471" t="str">
            <v>INTERRUPTOR INDUSTRIAL GRADUABLE EN CAJA 3 X (175 A 250A), 50KA. CALIDAD LEGRAND, MERLIN GERIN, MITSUBISHI, SIEMENS, SQUAR D, ABB O SUPERIOR DE MARCA RECONOCIDA Y HOMOLOGADA POR EL CIDET</v>
          </cell>
          <cell r="C1471" t="str">
            <v>Insumo</v>
          </cell>
          <cell r="D1471" t="str">
            <v>und</v>
          </cell>
          <cell r="E1471">
            <v>865537</v>
          </cell>
          <cell r="F1471">
            <v>727342.08256201947</v>
          </cell>
          <cell r="G1471">
            <v>0.19</v>
          </cell>
          <cell r="H1471" t="str">
            <v>X</v>
          </cell>
          <cell r="J1471" t="str">
            <v>X</v>
          </cell>
          <cell r="L1471" t="str">
            <v>Tuberia elecrica</v>
          </cell>
          <cell r="M1471" t="str">
            <v>VER ARCHIVO ANEXO</v>
          </cell>
          <cell r="N1471">
            <v>41608</v>
          </cell>
        </row>
        <row r="1472">
          <cell r="A1472" t="str">
            <v>BB394</v>
          </cell>
          <cell r="B1472" t="str">
            <v>INTERRUPTOR INDUSTRIAL GRADUABLE EN CAJA 3 X (128 A 320A), 85KA. CALIDAD LEGRAND, MERLIN GERIN, MITSUBISHI, SIEMENS, SQUAR D, O SUPERIOR DE MARCA RECONOCIDA Y HOMOLOGADA POR EL CIDET</v>
          </cell>
          <cell r="C1472" t="str">
            <v>Insumo</v>
          </cell>
          <cell r="D1472" t="str">
            <v>und</v>
          </cell>
          <cell r="E1472">
            <v>1710123</v>
          </cell>
          <cell r="F1472">
            <v>1437077.8260921568</v>
          </cell>
          <cell r="G1472">
            <v>0.19</v>
          </cell>
          <cell r="H1472" t="str">
            <v>X</v>
          </cell>
          <cell r="J1472" t="str">
            <v>X</v>
          </cell>
          <cell r="L1472" t="str">
            <v>Tuberia elecrica</v>
          </cell>
          <cell r="M1472" t="str">
            <v>VER ARCHIVO ANEXO</v>
          </cell>
          <cell r="N1472">
            <v>41608</v>
          </cell>
        </row>
        <row r="1473">
          <cell r="A1473" t="str">
            <v>BB395</v>
          </cell>
          <cell r="B1473" t="str">
            <v>INTERRUPTOR INDUSTRIAL GRADUABLE EN CAJA 3 X (280 A 400A), 70KA. CALIDAD LEGRAND, MERLIN GERIN, MITSUBISHI, SIEMENS, SQUAR D, ABB  O SUPERIOR DE MARCA RECONOCIDA Y HOMOLOGADA POR EL CIDET</v>
          </cell>
          <cell r="C1473" t="str">
            <v>Insumo</v>
          </cell>
          <cell r="D1473" t="str">
            <v>und</v>
          </cell>
          <cell r="E1473">
            <v>1204453</v>
          </cell>
          <cell r="F1473">
            <v>1012145.518629029</v>
          </cell>
          <cell r="G1473">
            <v>0.19</v>
          </cell>
          <cell r="H1473" t="str">
            <v>X</v>
          </cell>
          <cell r="J1473" t="str">
            <v>X</v>
          </cell>
          <cell r="L1473" t="str">
            <v>Tuberia elecrica</v>
          </cell>
          <cell r="M1473" t="str">
            <v>VER ARCHIVO ANEXO</v>
          </cell>
          <cell r="N1473">
            <v>41608</v>
          </cell>
        </row>
        <row r="1474">
          <cell r="A1474" t="str">
            <v>BB396</v>
          </cell>
          <cell r="B1474" t="str">
            <v>INTERRUPTOR INDUSTRIAL EN CAJA 3 X 400A, 50KA. CALIDAD LEGRAND, MERLIN GERIN, MITSUBISHI, SIEMENS, SQUAR D, O SUPERIOR DE MARCA RECONOCIDA Y HOMOLOGADA POR EL CIDET</v>
          </cell>
          <cell r="C1474" t="str">
            <v>Insumo</v>
          </cell>
          <cell r="D1474" t="str">
            <v>und</v>
          </cell>
          <cell r="E1474">
            <v>1099547</v>
          </cell>
          <cell r="F1474">
            <v>923989.18907670595</v>
          </cell>
          <cell r="G1474">
            <v>0.19</v>
          </cell>
          <cell r="H1474" t="str">
            <v>X</v>
          </cell>
          <cell r="J1474" t="str">
            <v>X</v>
          </cell>
          <cell r="L1474" t="str">
            <v>Tuberia elecrica</v>
          </cell>
          <cell r="M1474" t="str">
            <v>VER ARCHIVO ANEXO</v>
          </cell>
          <cell r="N1474">
            <v>41608</v>
          </cell>
        </row>
        <row r="1475">
          <cell r="A1475" t="str">
            <v>BB764</v>
          </cell>
          <cell r="B1475" t="str">
            <v>INTERRUPTOR INDUSTRIAL EN CAJA MOLDEADA 3  X  20A, 25KA. CALIDAD LEGRAND, MERLIN GERIN, MITSUBISHI, SIEMENS, SQUAR D, O SUPERIOR DE MARCA RECONOCIDA Y HOMOLOGADA POR EL CIDET</v>
          </cell>
          <cell r="C1475" t="str">
            <v>Insumo</v>
          </cell>
          <cell r="D1475" t="str">
            <v>und</v>
          </cell>
          <cell r="E1475">
            <v>190016</v>
          </cell>
          <cell r="F1475">
            <v>159677.42971752665</v>
          </cell>
          <cell r="G1475">
            <v>0.19</v>
          </cell>
          <cell r="H1475" t="str">
            <v>X</v>
          </cell>
          <cell r="J1475" t="str">
            <v>X</v>
          </cell>
          <cell r="L1475" t="str">
            <v>Tuberia elecrica</v>
          </cell>
          <cell r="M1475" t="str">
            <v>VER ARCHIVO ANEXO</v>
          </cell>
          <cell r="N1475">
            <v>41608</v>
          </cell>
        </row>
        <row r="1476">
          <cell r="A1476" t="str">
            <v>BB401</v>
          </cell>
          <cell r="B1476" t="str">
            <v>INTERRUPTOR INDUSTRIAL REGULABLE  160-250A  3 X 250A, 70KA. CALIDAD LEGRAND, MERLIN GERIN, MITSUBISHI, SIEMENS, SQUAR D, O SUPERIOR DE MARCA RECONOCIDA Y HOMOLOGADA POR EL CIDET</v>
          </cell>
          <cell r="C1476" t="str">
            <v>Insumo</v>
          </cell>
          <cell r="D1476" t="str">
            <v>und</v>
          </cell>
          <cell r="E1476">
            <v>1494228</v>
          </cell>
          <cell r="F1476">
            <v>1255653.4258449336</v>
          </cell>
          <cell r="G1476">
            <v>0.19</v>
          </cell>
          <cell r="H1476" t="str">
            <v>X</v>
          </cell>
          <cell r="J1476" t="str">
            <v>X</v>
          </cell>
          <cell r="L1476" t="str">
            <v>Tuberia elecrica</v>
          </cell>
          <cell r="M1476" t="str">
            <v>VER ARCHIVO ANEXO</v>
          </cell>
          <cell r="N1476">
            <v>41608</v>
          </cell>
        </row>
        <row r="1477">
          <cell r="A1477" t="str">
            <v>BB407</v>
          </cell>
          <cell r="B1477" t="str">
            <v>INTERRUPTOR INDUSTRIAL REGULABLE  28-40A 3 X 28A, 25KA. CALIDAD LEGRAND, MERLIN GERIN, MITSUBISHI, SIEMENS, SQUAR D, O SUPERIOR DE MARCA RECONOCIDA Y HOMOLOGADA POR EL CIDET</v>
          </cell>
          <cell r="C1477" t="str">
            <v>Insumo</v>
          </cell>
          <cell r="D1477" t="str">
            <v>und</v>
          </cell>
          <cell r="E1477">
            <v>333472</v>
          </cell>
          <cell r="F1477">
            <v>280228.315227243</v>
          </cell>
          <cell r="G1477">
            <v>0.19</v>
          </cell>
          <cell r="H1477" t="str">
            <v>X</v>
          </cell>
          <cell r="J1477" t="str">
            <v>X</v>
          </cell>
          <cell r="L1477" t="str">
            <v>Tuberia elecrica</v>
          </cell>
          <cell r="M1477" t="str">
            <v>VER ARCHIVO ANEXO</v>
          </cell>
          <cell r="N1477">
            <v>41608</v>
          </cell>
        </row>
        <row r="1478">
          <cell r="A1478" t="str">
            <v>BB402</v>
          </cell>
          <cell r="B1478" t="str">
            <v>INTERRUPTOR INDUSTRIAL REGULABLE  320-400A  3 X 400A, 85KA. CALIDAD LEGRAND, MERLIN GERIN, MITSUBISHI, SIEMENS, SQUAR D, O SUPERIOR DE MARCA RECONOCIDA Y HOMOLOGADA POR EL CIDET</v>
          </cell>
          <cell r="C1478" t="str">
            <v>Insumo</v>
          </cell>
          <cell r="D1478" t="str">
            <v>und</v>
          </cell>
          <cell r="E1478">
            <v>2827927</v>
          </cell>
          <cell r="F1478">
            <v>2376409.1627295325</v>
          </cell>
          <cell r="G1478">
            <v>0.19</v>
          </cell>
          <cell r="H1478" t="str">
            <v>X</v>
          </cell>
          <cell r="J1478" t="str">
            <v>X</v>
          </cell>
          <cell r="L1478" t="str">
            <v>Tuberia elecrica</v>
          </cell>
          <cell r="M1478" t="str">
            <v>VER ARCHIVO ANEXO</v>
          </cell>
          <cell r="N1478">
            <v>41608</v>
          </cell>
        </row>
        <row r="1479">
          <cell r="A1479" t="str">
            <v>BB403</v>
          </cell>
          <cell r="B1479" t="str">
            <v>INTERRUPTOR INDUSTRIAL REGULABLE  44-63A  3 X 63A, 40KA. CALIDAD LEGRAND, MERLIN GERIN, MITSUBISHI, SIEMENS, SQUAR D, O SUPERIOR DE MARCA RECONOCIDA Y HOMOLOGADA POR EL CIDET</v>
          </cell>
          <cell r="C1479" t="str">
            <v>Insumo</v>
          </cell>
          <cell r="D1479" t="str">
            <v>und</v>
          </cell>
          <cell r="E1479">
            <v>333472</v>
          </cell>
          <cell r="F1479">
            <v>280228.315227243</v>
          </cell>
          <cell r="G1479">
            <v>0.19</v>
          </cell>
          <cell r="H1479" t="str">
            <v>X</v>
          </cell>
          <cell r="J1479" t="str">
            <v>X</v>
          </cell>
          <cell r="L1479" t="str">
            <v>Tuberia elecrica</v>
          </cell>
          <cell r="M1479" t="str">
            <v>VER ARCHIVO ANEXO</v>
          </cell>
          <cell r="N1479">
            <v>41608</v>
          </cell>
        </row>
        <row r="1480">
          <cell r="A1480" t="str">
            <v>BB404</v>
          </cell>
          <cell r="B1480" t="str">
            <v>INTERRUPTOR INDUSTRIAL REGULABLE  500-630A  3 X 630A, 170KA. CALIDAD LEGRAND, MERLIN GERIN, MITSUBISHI, SIEMENS, SQUAR D, O SUPERIOR DE MARCA RECONOCIDA Y HOMOLOGADA POR EL CIDET</v>
          </cell>
          <cell r="C1480" t="str">
            <v>Insumo</v>
          </cell>
          <cell r="D1480" t="str">
            <v>und</v>
          </cell>
          <cell r="E1480">
            <v>4880781</v>
          </cell>
          <cell r="F1480">
            <v>4101496.298439682</v>
          </cell>
          <cell r="G1480">
            <v>0.19</v>
          </cell>
          <cell r="H1480" t="str">
            <v>X</v>
          </cell>
          <cell r="J1480" t="str">
            <v>X</v>
          </cell>
          <cell r="L1480" t="str">
            <v>Tuberia elecrica</v>
          </cell>
          <cell r="M1480" t="str">
            <v>VER ARCHIVO ANEXO</v>
          </cell>
          <cell r="N1480">
            <v>41608</v>
          </cell>
        </row>
        <row r="1481">
          <cell r="A1481" t="str">
            <v>BB405</v>
          </cell>
          <cell r="B1481" t="str">
            <v>INTERRUPTOR INDUSTRIAL REGULABLE  70-100A 3 X 100A, 25KA. CALIDAD LEGRAND, MERLIN GERIN, MITSUBISHI, SIEMENS, SQUAR D, O SUPERIOR DE MARCA RECONOCIDA Y HOMOLOGADA POR EL CIDET</v>
          </cell>
          <cell r="C1481" t="str">
            <v>Insumo</v>
          </cell>
          <cell r="D1481" t="str">
            <v>und</v>
          </cell>
          <cell r="E1481">
            <v>369255</v>
          </cell>
          <cell r="F1481">
            <v>310298.09355020343</v>
          </cell>
          <cell r="G1481">
            <v>0.19</v>
          </cell>
          <cell r="H1481" t="str">
            <v>X</v>
          </cell>
          <cell r="J1481" t="str">
            <v>X</v>
          </cell>
          <cell r="L1481" t="str">
            <v>Tuberia elecrica</v>
          </cell>
          <cell r="M1481" t="str">
            <v>VER ARCHIVO ANEXO</v>
          </cell>
          <cell r="N1481">
            <v>41608</v>
          </cell>
        </row>
        <row r="1482">
          <cell r="A1482" t="str">
            <v>BB406</v>
          </cell>
          <cell r="B1482" t="str">
            <v>INTERRUPTOR INDUSTRIAL REGULABLE  87-125A 3 X 125A, 25KA. CALIDAD LEGRAND, MERLIN GERIN, MITSUBISHI, SIEMENS, SQUAR D, O SUPERIOR DE MARCA RECONOCIDA Y HOMOLOGADA POR EL CIDET</v>
          </cell>
          <cell r="C1482" t="str">
            <v>Insumo</v>
          </cell>
          <cell r="D1482" t="str">
            <v>und</v>
          </cell>
          <cell r="E1482">
            <v>825910</v>
          </cell>
          <cell r="F1482">
            <v>694042.19622278807</v>
          </cell>
          <cell r="G1482">
            <v>0.19</v>
          </cell>
          <cell r="H1482" t="str">
            <v>X</v>
          </cell>
          <cell r="J1482" t="str">
            <v>X</v>
          </cell>
          <cell r="L1482" t="str">
            <v>Tuberia elecrica</v>
          </cell>
          <cell r="M1482" t="str">
            <v>VER ARCHIVO ANEXO</v>
          </cell>
          <cell r="N1482">
            <v>41608</v>
          </cell>
        </row>
        <row r="1483">
          <cell r="A1483" t="str">
            <v>BB767</v>
          </cell>
          <cell r="B1483" t="str">
            <v>INTERRUPTOR INDUSTRIAL TIPO ABIERTO REGULABLE  1000-2500A  3 X 2500A, 65KA/240V. CALIDAD LEGRAND, MERLIN GERIN, MITSUBISHI, SIEMENS, SQUAR D, O SUPERIOR DE MARCA RECONOCIDA Y HOMOLOGADA POR EL CIDET</v>
          </cell>
          <cell r="C1483" t="str">
            <v>Insumo</v>
          </cell>
          <cell r="D1483" t="str">
            <v>und</v>
          </cell>
          <cell r="E1483">
            <v>29101655</v>
          </cell>
          <cell r="F1483">
            <v>24455172.025653247</v>
          </cell>
          <cell r="G1483">
            <v>0.19</v>
          </cell>
          <cell r="H1483" t="str">
            <v>X</v>
          </cell>
          <cell r="J1483" t="str">
            <v>X</v>
          </cell>
          <cell r="L1483" t="str">
            <v>Tuberia elecrica</v>
          </cell>
          <cell r="M1483" t="str">
            <v>VER ARCHIVO ANEXO</v>
          </cell>
          <cell r="N1483">
            <v>41608</v>
          </cell>
        </row>
        <row r="1484">
          <cell r="A1484" t="str">
            <v>BB768</v>
          </cell>
          <cell r="B1484" t="str">
            <v>INTERRUPTOR INDUSTRIAL TIPO ABIERTO REGULABLE  1280-3200A  3 X 3200A, 65KA/240V. CALIDAD LEGRAND, MERLIN GERIN, MITSUBISHI, SIEMENS, SQUAR D, O SUPERIOR DE MARCA RECONOCIDA Y HOMOLOGADA POR EL CIDET</v>
          </cell>
          <cell r="C1484" t="str">
            <v>Insumo</v>
          </cell>
          <cell r="D1484" t="str">
            <v>und</v>
          </cell>
          <cell r="E1484">
            <v>86152407</v>
          </cell>
          <cell r="F1484">
            <v>72396980.478616834</v>
          </cell>
          <cell r="G1484">
            <v>0.19</v>
          </cell>
          <cell r="H1484" t="str">
            <v>X</v>
          </cell>
          <cell r="J1484" t="str">
            <v>X</v>
          </cell>
          <cell r="L1484" t="str">
            <v>Tuberia elecrica</v>
          </cell>
          <cell r="M1484" t="str">
            <v>VER ARCHIVO ANEXO</v>
          </cell>
          <cell r="N1484">
            <v>41608</v>
          </cell>
        </row>
        <row r="1485">
          <cell r="A1485" t="str">
            <v>BB765</v>
          </cell>
          <cell r="B1485" t="str">
            <v>INTERRUPTOR INDUSTRIAL TIPO ABIERTO REGULABLE  640-1600A  3 X 1600A, 65KA/240V. CALIDAD LEGRAND, MERLIN GERIN, MITSUBISHI, SIEMENS, SQUAR D, O SUPERIOR DE MARCA RECONOCIDA Y HOMOLOGADA POR EL CIDET</v>
          </cell>
          <cell r="C1485" t="str">
            <v>Insumo</v>
          </cell>
          <cell r="D1485" t="str">
            <v>und</v>
          </cell>
          <cell r="E1485">
            <v>18055975</v>
          </cell>
          <cell r="F1485">
            <v>15173087.930819418</v>
          </cell>
          <cell r="G1485">
            <v>0.19</v>
          </cell>
          <cell r="H1485" t="str">
            <v>X</v>
          </cell>
          <cell r="J1485" t="str">
            <v>X</v>
          </cell>
          <cell r="L1485" t="str">
            <v>Tuberia elecrica</v>
          </cell>
          <cell r="M1485" t="str">
            <v>VER ARCHIVO ANEXO</v>
          </cell>
          <cell r="N1485">
            <v>41608</v>
          </cell>
        </row>
        <row r="1486">
          <cell r="A1486" t="str">
            <v>BB766</v>
          </cell>
          <cell r="B1486" t="str">
            <v>INTERRUPTOR INDUSTRIAL TIPO ABIERTO REGULABLE  800-2000A  3 X 2000A, 65KA/240V. CALIDAD LEGRAND, MERLIN GERIN, MITSUBISHI, SIEMENS, SQUAR D, O SUPERIOR DE MARCA RECONOCIDA Y HOMOLOGADA POR EL CIDET</v>
          </cell>
          <cell r="C1486" t="str">
            <v>Insumo</v>
          </cell>
          <cell r="D1486" t="str">
            <v>und</v>
          </cell>
          <cell r="E1486">
            <v>54313474</v>
          </cell>
          <cell r="F1486">
            <v>45641575.138767831</v>
          </cell>
          <cell r="G1486">
            <v>0.19</v>
          </cell>
          <cell r="H1486" t="str">
            <v>X</v>
          </cell>
          <cell r="J1486" t="str">
            <v>X</v>
          </cell>
          <cell r="L1486" t="str">
            <v>Tuberia elecrica</v>
          </cell>
          <cell r="M1486" t="str">
            <v>VER ARCHIVO ANEXO</v>
          </cell>
          <cell r="N1486">
            <v>41608</v>
          </cell>
        </row>
        <row r="1487">
          <cell r="A1487" t="str">
            <v>BB429</v>
          </cell>
          <cell r="B1487" t="str">
            <v xml:space="preserve">INTERRUPTOR SENCILLO </v>
          </cell>
          <cell r="C1487" t="str">
            <v>Insumo</v>
          </cell>
          <cell r="D1487" t="str">
            <v>hr</v>
          </cell>
          <cell r="E1487">
            <v>5308</v>
          </cell>
          <cell r="F1487">
            <v>4460.8726462649738</v>
          </cell>
          <cell r="G1487">
            <v>0.19</v>
          </cell>
          <cell r="H1487" t="str">
            <v>X</v>
          </cell>
          <cell r="J1487" t="str">
            <v>X</v>
          </cell>
          <cell r="L1487" t="str">
            <v>Tuberia elecrica</v>
          </cell>
          <cell r="M1487" t="str">
            <v>VER ARCHIVO ANEXO</v>
          </cell>
          <cell r="N1487">
            <v>41608</v>
          </cell>
        </row>
        <row r="1488">
          <cell r="A1488" t="str">
            <v>BB430</v>
          </cell>
          <cell r="B1488" t="str">
            <v xml:space="preserve">INTERRUPTOR SENCILLO CONMUTABLE </v>
          </cell>
          <cell r="C1488" t="str">
            <v>Insumo</v>
          </cell>
          <cell r="D1488" t="str">
            <v>und</v>
          </cell>
          <cell r="E1488">
            <v>5986</v>
          </cell>
          <cell r="F1488">
            <v>5030.382580537841</v>
          </cell>
          <cell r="G1488">
            <v>0.19</v>
          </cell>
          <cell r="H1488" t="str">
            <v>X</v>
          </cell>
          <cell r="J1488" t="str">
            <v>X</v>
          </cell>
          <cell r="L1488" t="str">
            <v>Tuberia elecrica</v>
          </cell>
          <cell r="M1488" t="str">
            <v>VER ARCHIVO ANEXO</v>
          </cell>
          <cell r="N1488">
            <v>41608</v>
          </cell>
        </row>
        <row r="1489">
          <cell r="A1489" t="str">
            <v>BB431</v>
          </cell>
          <cell r="B1489" t="str">
            <v xml:space="preserve">INTERRUPTOR TRIPLE </v>
          </cell>
          <cell r="C1489" t="str">
            <v>Insumo</v>
          </cell>
          <cell r="D1489" t="str">
            <v>und</v>
          </cell>
          <cell r="E1489">
            <v>10506</v>
          </cell>
          <cell r="F1489">
            <v>8828.2694978468644</v>
          </cell>
          <cell r="G1489">
            <v>0.19</v>
          </cell>
          <cell r="H1489" t="str">
            <v>X</v>
          </cell>
          <cell r="J1489" t="str">
            <v>X</v>
          </cell>
          <cell r="L1489" t="str">
            <v>Tuberia elecrica</v>
          </cell>
          <cell r="M1489" t="str">
            <v>VER ARCHIVO ANEXO</v>
          </cell>
          <cell r="N1489">
            <v>41608</v>
          </cell>
        </row>
        <row r="1490">
          <cell r="A1490" t="str">
            <v>BB432</v>
          </cell>
          <cell r="B1490" t="str">
            <v xml:space="preserve">INTERRUPTOR TRIPLE CONMUTABLE </v>
          </cell>
          <cell r="C1490" t="str">
            <v>Insumo</v>
          </cell>
          <cell r="D1490" t="str">
            <v>m2</v>
          </cell>
          <cell r="E1490">
            <v>11748</v>
          </cell>
          <cell r="F1490">
            <v>9872.0825384746386</v>
          </cell>
          <cell r="G1490">
            <v>0.19</v>
          </cell>
          <cell r="H1490" t="str">
            <v>X</v>
          </cell>
          <cell r="J1490" t="str">
            <v>X</v>
          </cell>
          <cell r="L1490" t="str">
            <v>Tuberia elecrica</v>
          </cell>
          <cell r="M1490" t="str">
            <v>VER ARCHIVO ANEXO</v>
          </cell>
          <cell r="N1490">
            <v>41608</v>
          </cell>
        </row>
        <row r="1491">
          <cell r="A1491" t="str">
            <v>BB802</v>
          </cell>
          <cell r="B1491" t="str">
            <v>LAMPARA HERMETICA POLICARBONATO IP65, 2X32W. BALASTO ELECTRONICO 2X32T8. INCLUYE 2 TUBOS FLUORESCENTE 32W T8</v>
          </cell>
          <cell r="C1491" t="str">
            <v>Insumo</v>
          </cell>
          <cell r="D1491" t="str">
            <v>und</v>
          </cell>
          <cell r="E1491">
            <v>206391</v>
          </cell>
          <cell r="F1491">
            <v>173437.4129015237</v>
          </cell>
          <cell r="G1491">
            <v>0.19</v>
          </cell>
          <cell r="H1491" t="str">
            <v>X</v>
          </cell>
          <cell r="J1491" t="str">
            <v>X</v>
          </cell>
          <cell r="L1491" t="str">
            <v>Centelsa</v>
          </cell>
          <cell r="M1491" t="str">
            <v>VER ARCHIVO ANEXO</v>
          </cell>
          <cell r="N1491">
            <v>41608</v>
          </cell>
        </row>
        <row r="1492">
          <cell r="A1492" t="str">
            <v>BB800</v>
          </cell>
          <cell r="B1492" t="str">
            <v xml:space="preserve">LAMPARA PARALUX 2X32W. BL CM BALASTO ELECTRONICO 2X32T8. INCLUYE 2 TUBOS FLUORESCENTE 32W SOCKET T8 120 V OSR SEGURIDAD 2249 -9HS </v>
          </cell>
          <cell r="C1492" t="str">
            <v>Insumo</v>
          </cell>
          <cell r="D1492" t="str">
            <v>und</v>
          </cell>
          <cell r="E1492">
            <v>220511</v>
          </cell>
          <cell r="F1492">
            <v>185303.6457265708</v>
          </cell>
          <cell r="G1492">
            <v>0.19</v>
          </cell>
          <cell r="H1492" t="str">
            <v>X</v>
          </cell>
          <cell r="J1492" t="str">
            <v>X</v>
          </cell>
          <cell r="L1492" t="str">
            <v>Centelsa</v>
          </cell>
          <cell r="M1492" t="str">
            <v>VER ARCHIVO ANEXO</v>
          </cell>
          <cell r="N1492">
            <v>41608</v>
          </cell>
        </row>
        <row r="1493">
          <cell r="A1493" t="str">
            <v>BB801</v>
          </cell>
          <cell r="B1493" t="str">
            <v>LAMPARA PARALUX 4X17W. BALASTO ELECTRONICO 4X17T8. INCLUYE 4 TUBOS FLUORESCENTE 17W T8</v>
          </cell>
          <cell r="C1493" t="str">
            <v>Insumo</v>
          </cell>
          <cell r="D1493" t="str">
            <v>und</v>
          </cell>
          <cell r="E1493">
            <v>260703</v>
          </cell>
          <cell r="F1493">
            <v>219077.83517215709</v>
          </cell>
          <cell r="G1493">
            <v>0.19</v>
          </cell>
          <cell r="H1493" t="str">
            <v>X</v>
          </cell>
          <cell r="J1493" t="str">
            <v>X</v>
          </cell>
          <cell r="L1493" t="str">
            <v>Centelsa</v>
          </cell>
          <cell r="M1493" t="str">
            <v>VER ARCHIVO ANEXO</v>
          </cell>
          <cell r="N1493">
            <v>41608</v>
          </cell>
        </row>
        <row r="1494">
          <cell r="A1494" t="str">
            <v>BB803</v>
          </cell>
          <cell r="B1494" t="str">
            <v>LAMPARA SOBREPONER REF. FROST DE HIGH LIGHTS, 2X32W. BALASTO ELECTRONICO 2X32T8. INCLUYE 2 TUBOS FLUORESCENTE 32W T8</v>
          </cell>
          <cell r="C1494" t="str">
            <v>Insumo</v>
          </cell>
          <cell r="D1494" t="str">
            <v>und</v>
          </cell>
          <cell r="E1494">
            <v>468218</v>
          </cell>
          <cell r="F1494">
            <v>393460.39221992088</v>
          </cell>
          <cell r="G1494">
            <v>0.19</v>
          </cell>
          <cell r="H1494" t="str">
            <v>X</v>
          </cell>
          <cell r="J1494" t="str">
            <v>X</v>
          </cell>
          <cell r="L1494" t="str">
            <v>Centelsa</v>
          </cell>
          <cell r="M1494" t="str">
            <v>VER ARCHIVO ANEXO</v>
          </cell>
          <cell r="N1494">
            <v>41608</v>
          </cell>
        </row>
        <row r="1495">
          <cell r="A1495" t="str">
            <v>BB817</v>
          </cell>
          <cell r="B1495" t="str">
            <v>LUMINARIA 150 W SODIO R 208/240V BALASTO REACTOR 208/240V.  TIPO PE-PC -ROY ALPHA O SIMILAR EN REFERENCIA SCHREDER. COMPLETA: BOMBILLA, ARRANCADOR, CHASIS, ETC</v>
          </cell>
          <cell r="C1495" t="str">
            <v>Insumo</v>
          </cell>
          <cell r="D1495" t="str">
            <v>und</v>
          </cell>
          <cell r="E1495">
            <v>642774</v>
          </cell>
          <cell r="F1495">
            <v>540146.41750973382</v>
          </cell>
          <cell r="G1495">
            <v>0.19</v>
          </cell>
          <cell r="H1495" t="str">
            <v>X</v>
          </cell>
          <cell r="J1495" t="str">
            <v>X</v>
          </cell>
          <cell r="L1495" t="str">
            <v>Centelsa</v>
          </cell>
          <cell r="M1495" t="str">
            <v>VER ARCHIVO ANEXO</v>
          </cell>
          <cell r="N1495">
            <v>41608</v>
          </cell>
        </row>
        <row r="1496">
          <cell r="A1496" t="str">
            <v>BB818</v>
          </cell>
          <cell r="B1496" t="str">
            <v>LUMINARIA 70 W SODIO R 208/240V BALASTO REACTOR 208/240V.  TIPO PE-PC -ROY ALPHA O SIMILAR EN REFERENCIA SCHREDER. COMPLETA: BOMBILLA, ARRANCADOR, CHASIS, ETC</v>
          </cell>
          <cell r="C1496" t="str">
            <v>Insumo</v>
          </cell>
          <cell r="D1496" t="str">
            <v>und</v>
          </cell>
          <cell r="E1496">
            <v>263807</v>
          </cell>
          <cell r="F1496">
            <v>221686.50225710907</v>
          </cell>
          <cell r="G1496">
            <v>0.19</v>
          </cell>
          <cell r="H1496" t="str">
            <v>X</v>
          </cell>
          <cell r="J1496" t="str">
            <v>X</v>
          </cell>
          <cell r="L1496" t="str">
            <v>Centelsa</v>
          </cell>
          <cell r="M1496" t="str">
            <v>VER ARCHIVO ANEXO</v>
          </cell>
          <cell r="N1496">
            <v>41608</v>
          </cell>
        </row>
        <row r="1497">
          <cell r="A1497" t="str">
            <v>BB804</v>
          </cell>
          <cell r="B1497" t="str">
            <v>LUMINARIA DESCOLGAR REF. APOLO DE HIGH LIGHTS, MH70W.  INCLUYE BOMBILLERIA</v>
          </cell>
          <cell r="C1497" t="str">
            <v>Insumo</v>
          </cell>
          <cell r="D1497" t="str">
            <v>und</v>
          </cell>
          <cell r="E1497">
            <v>995346</v>
          </cell>
          <cell r="F1497">
            <v>836424.8728907092</v>
          </cell>
          <cell r="G1497">
            <v>0.19</v>
          </cell>
          <cell r="H1497" t="str">
            <v>X</v>
          </cell>
          <cell r="J1497" t="str">
            <v>X</v>
          </cell>
          <cell r="L1497" t="str">
            <v>Centelsa</v>
          </cell>
          <cell r="M1497" t="str">
            <v>VER ARCHIVO ANEXO</v>
          </cell>
          <cell r="N1497">
            <v>41608</v>
          </cell>
        </row>
        <row r="1498">
          <cell r="A1498" t="str">
            <v>BB805</v>
          </cell>
          <cell r="B1498" t="str">
            <v xml:space="preserve">LUMINARIA WALLPACK SODIO 70 W TIPO QUIMBAYA DE ROY ALPHA </v>
          </cell>
          <cell r="C1498" t="str">
            <v>Insumo</v>
          </cell>
          <cell r="D1498" t="str">
            <v>und</v>
          </cell>
          <cell r="E1498">
            <v>690050</v>
          </cell>
          <cell r="F1498">
            <v>579873.63025004452</v>
          </cell>
          <cell r="G1498">
            <v>0.19</v>
          </cell>
          <cell r="H1498" t="str">
            <v>X</v>
          </cell>
          <cell r="J1498" t="str">
            <v>X</v>
          </cell>
          <cell r="L1498" t="str">
            <v>Centelsa</v>
          </cell>
          <cell r="M1498" t="str">
            <v>VER ARCHIVO ANEXO</v>
          </cell>
          <cell r="N1498">
            <v>41608</v>
          </cell>
        </row>
        <row r="1499">
          <cell r="A1499" t="str">
            <v>BB805A</v>
          </cell>
          <cell r="B1499" t="str">
            <v>LUMINARIA LINEAL LED SERIE SAFESITE DE 60 CM, 3500 LM, EXPLOSION PROFF CLASE 1 DIV 1 GRUPOS C Y D. REF LSC3C4D3GEX DE DAYLIGHT</v>
          </cell>
          <cell r="C1499" t="str">
            <v>Insumo</v>
          </cell>
          <cell r="D1499" t="str">
            <v>und</v>
          </cell>
          <cell r="E1499">
            <v>2686191</v>
          </cell>
          <cell r="F1499">
            <v>2257303.6899709348</v>
          </cell>
          <cell r="G1499">
            <v>0.19</v>
          </cell>
          <cell r="H1499" t="str">
            <v>X</v>
          </cell>
          <cell r="J1499" t="str">
            <v>X</v>
          </cell>
          <cell r="L1499" t="str">
            <v>Centelsa</v>
          </cell>
          <cell r="M1499" t="str">
            <v>VER ARCHIVO ANEXO</v>
          </cell>
          <cell r="N1499">
            <v>41608</v>
          </cell>
        </row>
        <row r="1500">
          <cell r="A1500" t="str">
            <v>BB704</v>
          </cell>
          <cell r="B1500" t="str">
            <v>MENSULA GALVANIZADA EN CALIENTE PARA  BANDEJA DE 10CM</v>
          </cell>
          <cell r="C1500" t="str">
            <v>Insumo</v>
          </cell>
          <cell r="D1500" t="str">
            <v>und</v>
          </cell>
          <cell r="E1500">
            <v>19681</v>
          </cell>
          <cell r="F1500">
            <v>16538.291525966462</v>
          </cell>
          <cell r="G1500">
            <v>0.19</v>
          </cell>
          <cell r="H1500" t="str">
            <v>X</v>
          </cell>
          <cell r="J1500" t="str">
            <v>X</v>
          </cell>
          <cell r="L1500" t="str">
            <v>Centelsa</v>
          </cell>
          <cell r="M1500" t="str">
            <v>VER ARCHIVO ANEXO</v>
          </cell>
          <cell r="N1500">
            <v>41608</v>
          </cell>
        </row>
        <row r="1501">
          <cell r="A1501" t="str">
            <v>BB705</v>
          </cell>
          <cell r="B1501" t="str">
            <v>MENSULA GALVANIZADA EN CALIENTE PARA  BANDEJA DE 20CM</v>
          </cell>
          <cell r="C1501" t="str">
            <v>Insumo</v>
          </cell>
          <cell r="D1501" t="str">
            <v>und</v>
          </cell>
          <cell r="E1501">
            <v>24651</v>
          </cell>
          <cell r="F1501">
            <v>20715.274721712431</v>
          </cell>
          <cell r="G1501">
            <v>0.19</v>
          </cell>
          <cell r="H1501" t="str">
            <v>X</v>
          </cell>
          <cell r="J1501" t="str">
            <v>X</v>
          </cell>
          <cell r="L1501" t="str">
            <v>Centelsa</v>
          </cell>
          <cell r="M1501" t="str">
            <v>VER ARCHIVO ANEXO</v>
          </cell>
          <cell r="N1501">
            <v>41608</v>
          </cell>
        </row>
        <row r="1502">
          <cell r="A1502" t="str">
            <v>BB706</v>
          </cell>
          <cell r="B1502" t="str">
            <v>MENSULA GALVANIZADA EN CALIENTE PARA  BANDEJA DE 30CM</v>
          </cell>
          <cell r="C1502" t="str">
            <v>Insumo</v>
          </cell>
          <cell r="D1502" t="str">
            <v>und</v>
          </cell>
          <cell r="E1502">
            <v>29508</v>
          </cell>
          <cell r="F1502">
            <v>24797.051089540459</v>
          </cell>
          <cell r="G1502">
            <v>0.19</v>
          </cell>
          <cell r="H1502" t="str">
            <v>X</v>
          </cell>
          <cell r="J1502" t="str">
            <v>X</v>
          </cell>
          <cell r="L1502" t="str">
            <v>Centelsa</v>
          </cell>
          <cell r="M1502" t="str">
            <v>VER ARCHIVO ANEXO</v>
          </cell>
          <cell r="N1502">
            <v>41608</v>
          </cell>
        </row>
        <row r="1503">
          <cell r="A1503" t="str">
            <v>BB707</v>
          </cell>
          <cell r="B1503" t="str">
            <v>MENSULA GALVANIZADA EN CALIENTE PARA  BANDEJA DE 40CM</v>
          </cell>
          <cell r="C1503" t="str">
            <v>Insumo</v>
          </cell>
          <cell r="D1503" t="str">
            <v>und</v>
          </cell>
          <cell r="E1503">
            <v>34609</v>
          </cell>
          <cell r="F1503">
            <v>29083.089379083362</v>
          </cell>
          <cell r="G1503">
            <v>0.19</v>
          </cell>
          <cell r="H1503" t="str">
            <v>X</v>
          </cell>
          <cell r="J1503" t="str">
            <v>X</v>
          </cell>
          <cell r="L1503" t="str">
            <v>Centelsa</v>
          </cell>
          <cell r="M1503" t="str">
            <v>VER ARCHIVO ANEXO</v>
          </cell>
          <cell r="N1503">
            <v>41608</v>
          </cell>
        </row>
        <row r="1504">
          <cell r="A1504" t="str">
            <v>BB708</v>
          </cell>
          <cell r="B1504" t="str">
            <v>MENSULA GALVANIZADA EN CALIENTE PARA  BANDEJA DE 50CM</v>
          </cell>
          <cell r="C1504" t="str">
            <v>Insumo</v>
          </cell>
          <cell r="D1504" t="str">
            <v>und</v>
          </cell>
          <cell r="E1504">
            <v>39767</v>
          </cell>
          <cell r="F1504">
            <v>33417.596599202683</v>
          </cell>
          <cell r="G1504">
            <v>0.19</v>
          </cell>
          <cell r="H1504" t="str">
            <v>X</v>
          </cell>
          <cell r="J1504" t="str">
            <v>X</v>
          </cell>
          <cell r="L1504" t="str">
            <v>Centelsa</v>
          </cell>
          <cell r="M1504" t="str">
            <v>VER ARCHIVO ANEXO</v>
          </cell>
          <cell r="N1504">
            <v>41608</v>
          </cell>
        </row>
        <row r="1505">
          <cell r="A1505" t="str">
            <v>BB709</v>
          </cell>
          <cell r="B1505" t="str">
            <v>MENSULA GALVANIZADA EN CALIENTE PARA  BANDEJA DE 60CM</v>
          </cell>
          <cell r="C1505" t="str">
            <v>Insumo</v>
          </cell>
          <cell r="D1505" t="str">
            <v>und</v>
          </cell>
          <cell r="E1505">
            <v>44764</v>
          </cell>
          <cell r="F1505">
            <v>37617.083227001989</v>
          </cell>
          <cell r="G1505">
            <v>0.19</v>
          </cell>
          <cell r="H1505" t="str">
            <v>X</v>
          </cell>
          <cell r="J1505" t="str">
            <v>X</v>
          </cell>
          <cell r="L1505" t="str">
            <v>Centelsa</v>
          </cell>
          <cell r="M1505" t="str">
            <v>VER ARCHIVO ANEXO</v>
          </cell>
          <cell r="N1505">
            <v>41608</v>
          </cell>
        </row>
        <row r="1506">
          <cell r="A1506" t="str">
            <v>BB443</v>
          </cell>
          <cell r="B1506" t="str">
            <v>PERCHA TIPO PESADO DE 1 PUESTO</v>
          </cell>
          <cell r="C1506" t="str">
            <v>Insumo</v>
          </cell>
          <cell r="D1506" t="str">
            <v>und</v>
          </cell>
          <cell r="E1506">
            <v>13466</v>
          </cell>
          <cell r="F1506">
            <v>11315.764256357832</v>
          </cell>
          <cell r="G1506">
            <v>0.19</v>
          </cell>
          <cell r="H1506" t="str">
            <v>X</v>
          </cell>
          <cell r="J1506" t="str">
            <v>X</v>
          </cell>
          <cell r="L1506" t="str">
            <v>Centelsa</v>
          </cell>
          <cell r="M1506" t="str">
            <v>VER ARCHIVO ANEXO</v>
          </cell>
          <cell r="N1506">
            <v>41608</v>
          </cell>
        </row>
        <row r="1507">
          <cell r="A1507" t="str">
            <v>BB711</v>
          </cell>
          <cell r="B1507" t="str">
            <v>PERFIL LISO SENCILLO GALVANIZADO EN CALIENTE TIPO MECANO</v>
          </cell>
          <cell r="C1507" t="str">
            <v>Insumo</v>
          </cell>
          <cell r="D1507" t="str">
            <v>m</v>
          </cell>
          <cell r="E1507">
            <v>51185</v>
          </cell>
          <cell r="F1507">
            <v>43012.713820097808</v>
          </cell>
          <cell r="G1507">
            <v>0.19</v>
          </cell>
          <cell r="H1507" t="str">
            <v>X</v>
          </cell>
          <cell r="J1507" t="str">
            <v>X</v>
          </cell>
          <cell r="L1507" t="str">
            <v>Centelsa</v>
          </cell>
          <cell r="M1507" t="str">
            <v>VER ARCHIVO ANEXO</v>
          </cell>
          <cell r="N1507">
            <v>41608</v>
          </cell>
        </row>
        <row r="1508">
          <cell r="A1508" t="str">
            <v>BB452</v>
          </cell>
          <cell r="B1508" t="str">
            <v>PERNO DE OJO 5/8" X 10"</v>
          </cell>
          <cell r="C1508" t="str">
            <v>Insumo</v>
          </cell>
          <cell r="D1508" t="str">
            <v>und</v>
          </cell>
          <cell r="E1508">
            <v>8606</v>
          </cell>
          <cell r="F1508">
            <v>7232.2568552949397</v>
          </cell>
          <cell r="G1508">
            <v>0.19</v>
          </cell>
          <cell r="H1508" t="str">
            <v>X</v>
          </cell>
          <cell r="J1508" t="str">
            <v>X</v>
          </cell>
          <cell r="L1508" t="str">
            <v>Centelsa</v>
          </cell>
          <cell r="M1508" t="str">
            <v>VER ARCHIVO ANEXO</v>
          </cell>
          <cell r="N1508">
            <v>41608</v>
          </cell>
        </row>
        <row r="1509">
          <cell r="A1509" t="str">
            <v>BB453</v>
          </cell>
          <cell r="B1509" t="str">
            <v>PERNO DE OJO 5/8" X 12"</v>
          </cell>
          <cell r="C1509" t="str">
            <v>Insumo</v>
          </cell>
          <cell r="D1509" t="str">
            <v>und</v>
          </cell>
          <cell r="E1509">
            <v>10524</v>
          </cell>
          <cell r="F1509">
            <v>8843.8487969607086</v>
          </cell>
          <cell r="G1509">
            <v>0.19</v>
          </cell>
          <cell r="H1509" t="str">
            <v>X</v>
          </cell>
          <cell r="J1509" t="str">
            <v>X</v>
          </cell>
          <cell r="L1509" t="str">
            <v>Centelsa</v>
          </cell>
          <cell r="M1509" t="str">
            <v>VER ARCHIVO ANEXO</v>
          </cell>
          <cell r="N1509">
            <v>41608</v>
          </cell>
        </row>
        <row r="1510">
          <cell r="A1510" t="str">
            <v>BB455</v>
          </cell>
          <cell r="B1510" t="str">
            <v>PERNO DE OJO 5/8" X 8"</v>
          </cell>
          <cell r="C1510" t="str">
            <v>Insumo</v>
          </cell>
          <cell r="D1510" t="str">
            <v>und</v>
          </cell>
          <cell r="E1510">
            <v>9991</v>
          </cell>
          <cell r="F1510">
            <v>8395.5111891288816</v>
          </cell>
          <cell r="G1510">
            <v>0.19</v>
          </cell>
          <cell r="H1510" t="str">
            <v>X</v>
          </cell>
          <cell r="J1510" t="str">
            <v>X</v>
          </cell>
          <cell r="L1510" t="str">
            <v>Centelsa</v>
          </cell>
          <cell r="M1510" t="str">
            <v>VER ARCHIVO ANEXO</v>
          </cell>
          <cell r="N1510">
            <v>41608</v>
          </cell>
        </row>
        <row r="1511">
          <cell r="A1511" t="str">
            <v>BB459</v>
          </cell>
          <cell r="B1511" t="str">
            <v>PERNO DE OJO CERRADO 5/8" X 20"</v>
          </cell>
          <cell r="C1511" t="str">
            <v>Insumo</v>
          </cell>
          <cell r="D1511" t="str">
            <v>und</v>
          </cell>
          <cell r="E1511">
            <v>9496</v>
          </cell>
          <cell r="F1511">
            <v>7980.0632127596127</v>
          </cell>
          <cell r="G1511">
            <v>0.19</v>
          </cell>
          <cell r="H1511" t="str">
            <v>X</v>
          </cell>
          <cell r="J1511" t="str">
            <v>X</v>
          </cell>
          <cell r="L1511" t="str">
            <v>Centelsa</v>
          </cell>
          <cell r="M1511" t="str">
            <v>VER ARCHIVO ANEXO</v>
          </cell>
          <cell r="N1511">
            <v>41608</v>
          </cell>
        </row>
        <row r="1512">
          <cell r="A1512" t="str">
            <v>BB461</v>
          </cell>
          <cell r="B1512" t="str">
            <v>PERNO DE OJO CERRADO 5/8" X 6"</v>
          </cell>
          <cell r="C1512" t="str">
            <v>Insumo</v>
          </cell>
          <cell r="D1512" t="str">
            <v>und</v>
          </cell>
          <cell r="E1512">
            <v>8328</v>
          </cell>
          <cell r="F1512">
            <v>6998.5673685872307</v>
          </cell>
          <cell r="G1512">
            <v>0.19</v>
          </cell>
          <cell r="H1512" t="str">
            <v>X</v>
          </cell>
          <cell r="J1512" t="str">
            <v>X</v>
          </cell>
          <cell r="L1512" t="str">
            <v>Centelsa</v>
          </cell>
          <cell r="M1512" t="str">
            <v>VER ARCHIVO ANEXO</v>
          </cell>
          <cell r="N1512">
            <v>41608</v>
          </cell>
        </row>
        <row r="1513">
          <cell r="A1513" t="str">
            <v>BB462</v>
          </cell>
          <cell r="B1513" t="str">
            <v>PERNO EN "U" DE 12 MM (1/2") PARA CABLE DE GUARDA</v>
          </cell>
          <cell r="C1513" t="str">
            <v>Insumo</v>
          </cell>
          <cell r="D1513" t="str">
            <v>und</v>
          </cell>
          <cell r="E1513">
            <v>4126</v>
          </cell>
          <cell r="F1513">
            <v>3467.2595694484835</v>
          </cell>
          <cell r="G1513">
            <v>0.19</v>
          </cell>
          <cell r="H1513" t="str">
            <v>X</v>
          </cell>
          <cell r="J1513" t="str">
            <v>X</v>
          </cell>
          <cell r="L1513" t="str">
            <v>Centelsa</v>
          </cell>
          <cell r="M1513" t="str">
            <v>VER ARCHIVO ANEXO</v>
          </cell>
          <cell r="N1513">
            <v>41608</v>
          </cell>
        </row>
        <row r="1514">
          <cell r="A1514" t="str">
            <v>BB710</v>
          </cell>
          <cell r="B1514" t="str">
            <v>PERNO EXPANSION HEMBRA 3/8"</v>
          </cell>
          <cell r="C1514" t="str">
            <v>Insumo</v>
          </cell>
          <cell r="D1514" t="str">
            <v>und</v>
          </cell>
          <cell r="E1514">
            <v>8308</v>
          </cell>
          <cell r="F1514">
            <v>6981.2570362385086</v>
          </cell>
          <cell r="G1514">
            <v>0.19</v>
          </cell>
          <cell r="H1514" t="str">
            <v>X</v>
          </cell>
          <cell r="J1514" t="str">
            <v>X</v>
          </cell>
          <cell r="L1514" t="str">
            <v>Centelsa</v>
          </cell>
          <cell r="M1514" t="str">
            <v>VER ARCHIVO ANEXO</v>
          </cell>
          <cell r="N1514">
            <v>41608</v>
          </cell>
        </row>
        <row r="1515">
          <cell r="A1515" t="str">
            <v>BB465</v>
          </cell>
          <cell r="B1515" t="str">
            <v>PERNO O TORNILLO DE CARRIAJE 5/8" X 1 ½” + TUERCA</v>
          </cell>
          <cell r="C1515" t="str">
            <v>Insumo</v>
          </cell>
          <cell r="D1515" t="str">
            <v>und</v>
          </cell>
          <cell r="E1515">
            <v>1984</v>
          </cell>
          <cell r="F1515">
            <v>1666.985005181672</v>
          </cell>
          <cell r="G1515">
            <v>0.19</v>
          </cell>
          <cell r="H1515" t="str">
            <v>X</v>
          </cell>
          <cell r="J1515" t="str">
            <v>X</v>
          </cell>
          <cell r="L1515" t="str">
            <v>Centelsa</v>
          </cell>
          <cell r="M1515" t="str">
            <v>VER ARCHIVO ANEXO</v>
          </cell>
          <cell r="N1515">
            <v>41608</v>
          </cell>
        </row>
        <row r="1516">
          <cell r="A1516" t="str">
            <v>BB468</v>
          </cell>
          <cell r="B1516" t="str">
            <v>PERNOS DE MAQUINA 1/2" X 1 ½”</v>
          </cell>
          <cell r="C1516" t="str">
            <v>Insumo</v>
          </cell>
          <cell r="D1516" t="str">
            <v>und</v>
          </cell>
          <cell r="E1516">
            <v>1189</v>
          </cell>
          <cell r="F1516">
            <v>998.80617652110607</v>
          </cell>
          <cell r="G1516">
            <v>0.19</v>
          </cell>
          <cell r="H1516" t="str">
            <v>X</v>
          </cell>
          <cell r="J1516" t="str">
            <v>X</v>
          </cell>
          <cell r="L1516" t="str">
            <v>Centelsa</v>
          </cell>
          <cell r="M1516" t="str">
            <v>VER ARCHIVO ANEXO</v>
          </cell>
          <cell r="N1516">
            <v>41608</v>
          </cell>
        </row>
        <row r="1517">
          <cell r="A1517" t="str">
            <v>BB480</v>
          </cell>
          <cell r="B1517" t="str">
            <v>PERNOS DE MAQUINA 5/8" X 8"</v>
          </cell>
          <cell r="C1517" t="str">
            <v>Insumo</v>
          </cell>
          <cell r="D1517" t="str">
            <v>und</v>
          </cell>
          <cell r="E1517">
            <v>4872</v>
          </cell>
          <cell r="F1517">
            <v>4093.893600472124</v>
          </cell>
          <cell r="G1517">
            <v>0.19</v>
          </cell>
          <cell r="H1517" t="str">
            <v>X</v>
          </cell>
          <cell r="J1517" t="str">
            <v>X</v>
          </cell>
          <cell r="L1517" t="str">
            <v>Centelsa</v>
          </cell>
          <cell r="M1517" t="str">
            <v>VER ARCHIVO ANEXO</v>
          </cell>
          <cell r="N1517">
            <v>41608</v>
          </cell>
        </row>
        <row r="1518">
          <cell r="A1518" t="str">
            <v>BB812</v>
          </cell>
          <cell r="B1518" t="str">
            <v>PLAFON LOZA BLANCO</v>
          </cell>
          <cell r="C1518" t="str">
            <v>Insumo</v>
          </cell>
          <cell r="D1518" t="str">
            <v>und</v>
          </cell>
          <cell r="E1518">
            <v>2420</v>
          </cell>
          <cell r="F1518">
            <v>2033.964050974522</v>
          </cell>
          <cell r="G1518">
            <v>0.19</v>
          </cell>
          <cell r="H1518" t="str">
            <v>X</v>
          </cell>
          <cell r="J1518" t="str">
            <v>X</v>
          </cell>
          <cell r="L1518" t="str">
            <v>Centelsa</v>
          </cell>
          <cell r="M1518" t="str">
            <v>VER ARCHIVO ANEXO</v>
          </cell>
          <cell r="N1518">
            <v>41608</v>
          </cell>
        </row>
        <row r="1519">
          <cell r="A1519" t="str">
            <v>BB485</v>
          </cell>
          <cell r="B1519" t="str">
            <v>PORTA AISLADOR CRUCETA METÁLICA</v>
          </cell>
          <cell r="C1519" t="str">
            <v>Insumo</v>
          </cell>
          <cell r="D1519" t="str">
            <v>und</v>
          </cell>
          <cell r="E1519">
            <v>0</v>
          </cell>
          <cell r="F1519">
            <v>0</v>
          </cell>
          <cell r="G1519">
            <v>0.19</v>
          </cell>
          <cell r="H1519" t="str">
            <v>X</v>
          </cell>
          <cell r="J1519" t="str">
            <v>X</v>
          </cell>
          <cell r="L1519" t="str">
            <v>Centelsa</v>
          </cell>
          <cell r="M1519" t="str">
            <v>VER ARCHIVO ANEXO</v>
          </cell>
          <cell r="N1519">
            <v>41608</v>
          </cell>
        </row>
        <row r="1520">
          <cell r="A1520" t="str">
            <v>BB487</v>
          </cell>
          <cell r="B1520" t="str">
            <v>POSTE DE CONCRETO 10 METROS - 510 KG - HOMOLOGADO</v>
          </cell>
          <cell r="C1520" t="str">
            <v>Insumo</v>
          </cell>
          <cell r="D1520" t="str">
            <v>und</v>
          </cell>
          <cell r="E1520">
            <v>637888</v>
          </cell>
          <cell r="F1520">
            <v>536040.40667661745</v>
          </cell>
          <cell r="G1520">
            <v>0.19</v>
          </cell>
          <cell r="H1520" t="str">
            <v>X</v>
          </cell>
          <cell r="J1520" t="str">
            <v>X</v>
          </cell>
          <cell r="L1520" t="str">
            <v>Centelsa</v>
          </cell>
          <cell r="M1520" t="str">
            <v>VER ARCHIVO ANEXO</v>
          </cell>
          <cell r="N1520">
            <v>41608</v>
          </cell>
        </row>
        <row r="1521">
          <cell r="A1521" t="str">
            <v>BB486</v>
          </cell>
          <cell r="B1521" t="str">
            <v>POSTE DE CONCRETO 10 METROS -1050 KG - HOMOLOGADO</v>
          </cell>
          <cell r="C1521" t="str">
            <v>Insumo</v>
          </cell>
          <cell r="D1521" t="str">
            <v>und</v>
          </cell>
          <cell r="E1521">
            <v>873824</v>
          </cell>
          <cell r="F1521">
            <v>734306.02926590922</v>
          </cell>
          <cell r="G1521">
            <v>0.19</v>
          </cell>
          <cell r="H1521" t="str">
            <v>X</v>
          </cell>
          <cell r="J1521" t="str">
            <v>X</v>
          </cell>
          <cell r="L1521" t="str">
            <v>Centelsa</v>
          </cell>
          <cell r="M1521" t="str">
            <v>VER ARCHIVO ANEXO</v>
          </cell>
          <cell r="N1521">
            <v>41608</v>
          </cell>
        </row>
        <row r="1522">
          <cell r="A1522" t="str">
            <v>BB488</v>
          </cell>
          <cell r="B1522" t="str">
            <v>POSTE DE CONCRETO 10 METROS -750 KG - HOMOLOGADO</v>
          </cell>
          <cell r="C1522" t="str">
            <v>Insumo</v>
          </cell>
          <cell r="D1522" t="str">
            <v>und</v>
          </cell>
          <cell r="E1522">
            <v>761799</v>
          </cell>
          <cell r="F1522">
            <v>640167.2488538688</v>
          </cell>
          <cell r="G1522">
            <v>0.19</v>
          </cell>
          <cell r="H1522" t="str">
            <v>X</v>
          </cell>
          <cell r="J1522" t="str">
            <v>X</v>
          </cell>
          <cell r="L1522" t="str">
            <v>Centelsa</v>
          </cell>
          <cell r="M1522" t="str">
            <v>VER ARCHIVO ANEXO</v>
          </cell>
          <cell r="N1522">
            <v>41608</v>
          </cell>
        </row>
        <row r="1523">
          <cell r="A1523" t="str">
            <v>BB489</v>
          </cell>
          <cell r="B1523" t="str">
            <v>POSTE DE CONCRETO 12 METROS - 1050 KG - HOMOLOGADO</v>
          </cell>
          <cell r="C1523" t="str">
            <v>Insumo</v>
          </cell>
          <cell r="D1523" t="str">
            <v>und</v>
          </cell>
          <cell r="E1523">
            <v>1310799</v>
          </cell>
          <cell r="F1523">
            <v>1101511.8404125276</v>
          </cell>
          <cell r="G1523">
            <v>0.19</v>
          </cell>
          <cell r="H1523" t="str">
            <v>X</v>
          </cell>
          <cell r="J1523" t="str">
            <v>X</v>
          </cell>
          <cell r="L1523" t="str">
            <v>Centelsa</v>
          </cell>
          <cell r="M1523" t="str">
            <v>VER ARCHIVO ANEXO</v>
          </cell>
          <cell r="N1523">
            <v>41608</v>
          </cell>
        </row>
        <row r="1524">
          <cell r="A1524" t="str">
            <v>BB490</v>
          </cell>
          <cell r="B1524" t="str">
            <v>POSTE DE CONCRETO 12 METROS - 510 KG - HOMOLOGADO</v>
          </cell>
          <cell r="C1524" t="str">
            <v>Insumo</v>
          </cell>
          <cell r="D1524" t="str">
            <v>und</v>
          </cell>
          <cell r="E1524">
            <v>873824</v>
          </cell>
          <cell r="F1524">
            <v>734306.02926590922</v>
          </cell>
          <cell r="G1524">
            <v>0.19</v>
          </cell>
          <cell r="H1524" t="str">
            <v>X</v>
          </cell>
          <cell r="J1524" t="str">
            <v>X</v>
          </cell>
          <cell r="L1524" t="str">
            <v>Centelsa</v>
          </cell>
          <cell r="M1524" t="str">
            <v>VER ARCHIVO ANEXO</v>
          </cell>
          <cell r="N1524">
            <v>41608</v>
          </cell>
        </row>
        <row r="1525">
          <cell r="A1525" t="str">
            <v>BB491</v>
          </cell>
          <cell r="B1525" t="str">
            <v>POSTE DE CONCRETO 12 METROS - 750 KG - HOMOLOGADO</v>
          </cell>
          <cell r="C1525" t="str">
            <v>Insumo</v>
          </cell>
          <cell r="D1525" t="str">
            <v>und</v>
          </cell>
          <cell r="E1525">
            <v>997084</v>
          </cell>
          <cell r="F1525">
            <v>837885.86494094098</v>
          </cell>
          <cell r="G1525">
            <v>0.19</v>
          </cell>
          <cell r="H1525" t="str">
            <v>X</v>
          </cell>
          <cell r="J1525" t="str">
            <v>X</v>
          </cell>
          <cell r="L1525" t="str">
            <v>Centelsa</v>
          </cell>
          <cell r="M1525" t="str">
            <v>VER ARCHIVO ANEXO</v>
          </cell>
          <cell r="N1525">
            <v>41608</v>
          </cell>
        </row>
        <row r="1526">
          <cell r="A1526" t="str">
            <v>BB493</v>
          </cell>
          <cell r="B1526" t="str">
            <v>POSTE DE CONCRETO 8 METROS - 510 KG - HOMOLOGADO</v>
          </cell>
          <cell r="C1526" t="str">
            <v>Insumo</v>
          </cell>
          <cell r="D1526" t="str">
            <v>und</v>
          </cell>
          <cell r="E1526">
            <v>419189</v>
          </cell>
          <cell r="F1526">
            <v>352260.07019673387</v>
          </cell>
          <cell r="G1526">
            <v>0.19</v>
          </cell>
          <cell r="H1526" t="str">
            <v>X</v>
          </cell>
          <cell r="J1526" t="str">
            <v>X</v>
          </cell>
          <cell r="L1526" t="str">
            <v>Centelsa</v>
          </cell>
          <cell r="M1526" t="str">
            <v>VER ARCHIVO ANEXO</v>
          </cell>
          <cell r="N1526">
            <v>41608</v>
          </cell>
        </row>
        <row r="1527">
          <cell r="A1527" t="str">
            <v>BB494</v>
          </cell>
          <cell r="B1527" t="str">
            <v>POSTE DE CONCRETO 8 METROS - 750 KG - HOMOLOGADO</v>
          </cell>
          <cell r="C1527" t="str">
            <v>Insumo</v>
          </cell>
          <cell r="D1527" t="str">
            <v>und</v>
          </cell>
          <cell r="E1527">
            <v>611678</v>
          </cell>
          <cell r="F1527">
            <v>514014.73979610694</v>
          </cell>
          <cell r="G1527">
            <v>0.19</v>
          </cell>
          <cell r="H1527" t="str">
            <v>X</v>
          </cell>
          <cell r="J1527" t="str">
            <v>X</v>
          </cell>
          <cell r="L1527" t="str">
            <v>Centelsa</v>
          </cell>
          <cell r="M1527" t="str">
            <v>VER ARCHIVO ANEXO</v>
          </cell>
          <cell r="N1527">
            <v>41608</v>
          </cell>
        </row>
        <row r="1528">
          <cell r="A1528" t="str">
            <v>BB492</v>
          </cell>
          <cell r="B1528" t="str">
            <v>POSTE DE CONCRETO 8 METROS -1050 KG - HOMOLOGADO</v>
          </cell>
          <cell r="C1528" t="str">
            <v>Insumo</v>
          </cell>
          <cell r="D1528" t="str">
            <v>und</v>
          </cell>
          <cell r="E1528">
            <v>694579</v>
          </cell>
          <cell r="F1528">
            <v>583680.17233352782</v>
          </cell>
          <cell r="G1528">
            <v>0.19</v>
          </cell>
          <cell r="H1528" t="str">
            <v>X</v>
          </cell>
          <cell r="J1528" t="str">
            <v>X</v>
          </cell>
          <cell r="L1528" t="str">
            <v>Centelsa</v>
          </cell>
          <cell r="M1528" t="str">
            <v>VER ARCHIVO ANEXO</v>
          </cell>
          <cell r="N1528">
            <v>41608</v>
          </cell>
        </row>
        <row r="1529">
          <cell r="A1529" t="str">
            <v>BB650</v>
          </cell>
          <cell r="B1529" t="str">
            <v>PRENSA ESTOPA ALUMINIO 3/4" NPT</v>
          </cell>
          <cell r="C1529" t="str">
            <v>Insumo</v>
          </cell>
          <cell r="D1529" t="str">
            <v>und</v>
          </cell>
          <cell r="E1529">
            <v>8427</v>
          </cell>
          <cell r="F1529">
            <v>7081.6569638610808</v>
          </cell>
          <cell r="G1529">
            <v>0.19</v>
          </cell>
          <cell r="H1529" t="str">
            <v>X</v>
          </cell>
          <cell r="J1529" t="str">
            <v>X</v>
          </cell>
          <cell r="L1529" t="str">
            <v>Centelsa</v>
          </cell>
          <cell r="M1529" t="str">
            <v>VER ARCHIVO ANEXO</v>
          </cell>
          <cell r="N1529">
            <v>41608</v>
          </cell>
        </row>
        <row r="1530">
          <cell r="A1530" t="str">
            <v>BB827</v>
          </cell>
          <cell r="B1530"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530" t="str">
            <v>Insumo</v>
          </cell>
          <cell r="D1530" t="str">
            <v>und</v>
          </cell>
          <cell r="E1530">
            <v>97389679</v>
          </cell>
          <cell r="F1530">
            <v>81840066.243592858</v>
          </cell>
          <cell r="G1530">
            <v>0.19</v>
          </cell>
          <cell r="H1530" t="str">
            <v>X</v>
          </cell>
          <cell r="J1530" t="str">
            <v>X</v>
          </cell>
          <cell r="L1530" t="str">
            <v>Centelsa</v>
          </cell>
          <cell r="M1530" t="str">
            <v>VER ARCHIVO ANEXO</v>
          </cell>
          <cell r="N1530">
            <v>41608</v>
          </cell>
        </row>
        <row r="1531">
          <cell r="A1531" t="str">
            <v>BB822</v>
          </cell>
          <cell r="B1531" t="str">
            <v>REFLECTOR DE 1000 VATIOS - SODIO ALTA PRESION - 208/220 VOLTIOS-SODIO ALTA PRESION-CUADRADO-CERRADO - ESTRIBOS - COMPLETO: CHASIS, BOMBILLA, ARRANCADOR, ETC. ACCESORIOS DE FIJACION E INSTALACION  -REFERENCIA RCG ROY ALPHA</v>
          </cell>
          <cell r="C1531" t="str">
            <v>Insumo</v>
          </cell>
          <cell r="D1531" t="str">
            <v>und</v>
          </cell>
          <cell r="E1531">
            <v>1722822</v>
          </cell>
          <cell r="F1531">
            <v>1447749.6459851419</v>
          </cell>
          <cell r="G1531">
            <v>0.19</v>
          </cell>
          <cell r="H1531" t="str">
            <v>X</v>
          </cell>
          <cell r="J1531" t="str">
            <v>X</v>
          </cell>
          <cell r="L1531" t="str">
            <v>Centelsa</v>
          </cell>
          <cell r="M1531" t="str">
            <v>VER ARCHIVO ANEXO</v>
          </cell>
          <cell r="N1531">
            <v>41608</v>
          </cell>
        </row>
        <row r="1532">
          <cell r="A1532" t="str">
            <v>BB820</v>
          </cell>
          <cell r="B1532" t="str">
            <v>REFLECTOR DE 250 VATIOS - SODIO ALTA PRESION - 208/240 VOLTIOS-SODIO ALTA PRESION-CUADRADO-CERRADO - ESTRIBOS - COMPLETO: CHASIS, BOMBILLA, ARRANCADOR, ETC. ACCESORIOS DE FIJACION E INSTALACION  -REFERENCIA RRA ROY ALPHA</v>
          </cell>
          <cell r="C1532" t="str">
            <v>Insumo</v>
          </cell>
          <cell r="D1532" t="str">
            <v>und</v>
          </cell>
          <cell r="E1532">
            <v>643188</v>
          </cell>
          <cell r="F1532">
            <v>540494.35518994299</v>
          </cell>
          <cell r="G1532">
            <v>0.19</v>
          </cell>
          <cell r="H1532" t="str">
            <v>X</v>
          </cell>
          <cell r="J1532" t="str">
            <v>X</v>
          </cell>
          <cell r="L1532" t="str">
            <v>Centelsa</v>
          </cell>
          <cell r="M1532" t="str">
            <v>VER ARCHIVO ANEXO</v>
          </cell>
          <cell r="N1532">
            <v>41608</v>
          </cell>
        </row>
        <row r="1533">
          <cell r="A1533" t="str">
            <v>BB821</v>
          </cell>
          <cell r="B1533" t="str">
            <v>REFLECTOR DE 400 VATIOS - SODIO ALTA PRESION - 208/240 VOLTIOS-SODIO ALTA PRESION-CUADRADO-CERRADO - ESTRIBOS - COMPLETO: CHASIS, BOMBILLA, ARRANCADOR, ETC. ACCESORIOS DE FIJACION E INSTALACION  -REFERENCIA RRA ROY ALPHA</v>
          </cell>
          <cell r="C1533" t="str">
            <v>Insumo</v>
          </cell>
          <cell r="D1533" t="str">
            <v>und</v>
          </cell>
          <cell r="E1533">
            <v>717782</v>
          </cell>
          <cell r="F1533">
            <v>603178.53069112543</v>
          </cell>
          <cell r="G1533">
            <v>0.19</v>
          </cell>
          <cell r="H1533" t="str">
            <v>X</v>
          </cell>
          <cell r="J1533" t="str">
            <v>X</v>
          </cell>
          <cell r="L1533" t="str">
            <v>Centelsa</v>
          </cell>
          <cell r="M1533" t="str">
            <v>VER ARCHIVO ANEXO</v>
          </cell>
          <cell r="N1533">
            <v>41608</v>
          </cell>
        </row>
        <row r="1534">
          <cell r="A1534" t="str">
            <v>BB518</v>
          </cell>
          <cell r="B1534" t="str">
            <v>SECCIONADOR MONOPOLAR 400 A – 15 KV</v>
          </cell>
          <cell r="C1534" t="str">
            <v>Insumo</v>
          </cell>
          <cell r="D1534" t="str">
            <v>und</v>
          </cell>
          <cell r="E1534">
            <v>393304</v>
          </cell>
          <cell r="F1534">
            <v>330507.90656733321</v>
          </cell>
          <cell r="G1534">
            <v>0.19</v>
          </cell>
          <cell r="H1534" t="str">
            <v>X</v>
          </cell>
          <cell r="J1534" t="str">
            <v>X</v>
          </cell>
          <cell r="L1534" t="str">
            <v>Centelsa</v>
          </cell>
          <cell r="M1534" t="str">
            <v>VER ARCHIVO ANEXO</v>
          </cell>
          <cell r="N1534">
            <v>41608</v>
          </cell>
        </row>
        <row r="1535">
          <cell r="A1535" t="str">
            <v>BB523</v>
          </cell>
          <cell r="B1535" t="str">
            <v>SOLDADURA EXOTERMICA TIPO CADWELD  DE 115 GRAMOS O SIMILAR</v>
          </cell>
          <cell r="C1535" t="str">
            <v>Insumo</v>
          </cell>
          <cell r="D1535" t="str">
            <v>und</v>
          </cell>
          <cell r="E1535">
            <v>22049</v>
          </cell>
          <cell r="F1535">
            <v>18528.979746069184</v>
          </cell>
          <cell r="G1535">
            <v>0.19</v>
          </cell>
          <cell r="H1535" t="str">
            <v>X</v>
          </cell>
          <cell r="J1535" t="str">
            <v>X</v>
          </cell>
          <cell r="L1535" t="str">
            <v>Centelsa</v>
          </cell>
          <cell r="M1535" t="str">
            <v>VER ARCHIVO ANEXO</v>
          </cell>
          <cell r="N1535">
            <v>41608</v>
          </cell>
        </row>
        <row r="1536">
          <cell r="A1536" t="str">
            <v>BB533</v>
          </cell>
          <cell r="B1536" t="str">
            <v>SUELO ARTIFICIAL CEMENTO CONDUCTOR CELEC</v>
          </cell>
          <cell r="C1536" t="str">
            <v>Insumo</v>
          </cell>
          <cell r="D1536" t="str">
            <v>kg</v>
          </cell>
          <cell r="E1536">
            <v>10862</v>
          </cell>
          <cell r="F1536">
            <v>9127.7382474797068</v>
          </cell>
          <cell r="G1536">
            <v>0.19</v>
          </cell>
          <cell r="H1536" t="str">
            <v>X</v>
          </cell>
          <cell r="J1536" t="str">
            <v>X</v>
          </cell>
          <cell r="L1536" t="str">
            <v>Centelsa</v>
          </cell>
          <cell r="M1536" t="str">
            <v>VER ARCHIVO ANEXO</v>
          </cell>
          <cell r="N1536">
            <v>41608</v>
          </cell>
        </row>
        <row r="1537">
          <cell r="A1537" t="str">
            <v>BB737</v>
          </cell>
          <cell r="B1537" t="str">
            <v>SUJETADOR DE TAPA PARA BANDEJA PORTACABLE SEMIPESADA</v>
          </cell>
          <cell r="C1537" t="str">
            <v>Insumo</v>
          </cell>
          <cell r="D1537" t="str">
            <v>und</v>
          </cell>
          <cell r="E1537">
            <v>1444</v>
          </cell>
          <cell r="F1537">
            <v>1213.4542976452258</v>
          </cell>
          <cell r="G1537">
            <v>0.19</v>
          </cell>
          <cell r="H1537" t="str">
            <v>X</v>
          </cell>
          <cell r="J1537" t="str">
            <v>X</v>
          </cell>
          <cell r="L1537" t="str">
            <v>Centelsa</v>
          </cell>
          <cell r="M1537" t="str">
            <v>VER ARCHIVO ANEXO</v>
          </cell>
          <cell r="N1537">
            <v>41608</v>
          </cell>
        </row>
        <row r="1538">
          <cell r="A1538" t="str">
            <v>BB825</v>
          </cell>
          <cell r="B1538"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538" t="str">
            <v>Insumo</v>
          </cell>
          <cell r="D1538" t="str">
            <v>und</v>
          </cell>
          <cell r="E1538">
            <v>5618635</v>
          </cell>
          <cell r="F1538">
            <v>4721542.0169713981</v>
          </cell>
          <cell r="G1538">
            <v>0.19</v>
          </cell>
          <cell r="H1538" t="str">
            <v>X</v>
          </cell>
          <cell r="J1538" t="str">
            <v>X</v>
          </cell>
          <cell r="L1538" t="str">
            <v>Centelsa</v>
          </cell>
          <cell r="M1538" t="str">
            <v>VER ARCHIVO ANEXO</v>
          </cell>
          <cell r="N1538">
            <v>41608</v>
          </cell>
        </row>
        <row r="1539">
          <cell r="A1539" t="str">
            <v>BB826</v>
          </cell>
          <cell r="B1539"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539" t="str">
            <v>Insumo</v>
          </cell>
          <cell r="D1539" t="str">
            <v>und</v>
          </cell>
          <cell r="E1539">
            <v>32026221</v>
          </cell>
          <cell r="F1539">
            <v>26912790.881563563</v>
          </cell>
          <cell r="G1539">
            <v>0.19</v>
          </cell>
          <cell r="H1539" t="str">
            <v>X</v>
          </cell>
          <cell r="J1539" t="str">
            <v>X</v>
          </cell>
          <cell r="L1539" t="str">
            <v>Centelsa</v>
          </cell>
          <cell r="M1539" t="str">
            <v>VER ARCHIVO ANEXO</v>
          </cell>
          <cell r="N1539">
            <v>41608</v>
          </cell>
        </row>
        <row r="1540">
          <cell r="A1540" t="str">
            <v>BB823</v>
          </cell>
          <cell r="B1540"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540" t="str">
            <v>Insumo</v>
          </cell>
          <cell r="D1540" t="str">
            <v>und</v>
          </cell>
          <cell r="E1540">
            <v>14046588</v>
          </cell>
          <cell r="F1540">
            <v>11803855.042428497</v>
          </cell>
          <cell r="G1540">
            <v>0.19</v>
          </cell>
          <cell r="H1540" t="str">
            <v>X</v>
          </cell>
          <cell r="J1540" t="str">
            <v>X</v>
          </cell>
          <cell r="L1540" t="str">
            <v>Centelsa</v>
          </cell>
          <cell r="M1540" t="str">
            <v>VER ARCHIVO ANEXO</v>
          </cell>
          <cell r="N1540">
            <v>41608</v>
          </cell>
        </row>
        <row r="1541">
          <cell r="A1541" t="str">
            <v>BB824</v>
          </cell>
          <cell r="B1541"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541" t="str">
            <v>Insumo</v>
          </cell>
          <cell r="D1541" t="str">
            <v>und</v>
          </cell>
          <cell r="E1541">
            <v>10300830</v>
          </cell>
          <cell r="F1541">
            <v>8656159.7874364872</v>
          </cell>
          <cell r="G1541">
            <v>0.19</v>
          </cell>
          <cell r="H1541" t="str">
            <v>X</v>
          </cell>
          <cell r="J1541" t="str">
            <v>X</v>
          </cell>
          <cell r="L1541" t="str">
            <v>Centelsa</v>
          </cell>
          <cell r="M1541" t="str">
            <v>VER ARCHIVO ANEXO</v>
          </cell>
          <cell r="N1541">
            <v>41608</v>
          </cell>
        </row>
        <row r="1542">
          <cell r="A1542" t="str">
            <v>BB738</v>
          </cell>
          <cell r="B1542" t="str">
            <v>TABLERO DE 12 CIRCUITOS 1F3H,  BARRAJE 75A, BARRA NEUTRO Y BARRA TIERRA  CALIDAD LEGRAND, SIEMENS, SQARED O SUPERIOR DE MARCA RECONOCIDA Y HOMOLOGADA POR EL CIDET</v>
          </cell>
          <cell r="C1542" t="str">
            <v>Insumo</v>
          </cell>
          <cell r="D1542" t="str">
            <v>und</v>
          </cell>
          <cell r="E1542">
            <v>100370</v>
          </cell>
          <cell r="F1542">
            <v>84344.594369134982</v>
          </cell>
          <cell r="G1542">
            <v>0.19</v>
          </cell>
          <cell r="H1542" t="str">
            <v>X</v>
          </cell>
          <cell r="J1542" t="str">
            <v>X</v>
          </cell>
          <cell r="L1542" t="str">
            <v>Centelsa</v>
          </cell>
          <cell r="M1542" t="str">
            <v>VER ARCHIVO ANEXO</v>
          </cell>
          <cell r="N1542">
            <v>41608</v>
          </cell>
        </row>
        <row r="1543">
          <cell r="A1543" t="str">
            <v>BB537</v>
          </cell>
          <cell r="B1543" t="str">
            <v>TABLERO DE 12 CIRCUITOS 2F4H, CON PUERTA - CON BARRAJE, BARRA NEUTRO Y BARRA TIERRA  CALIDAD LEGRAND, SIEMENS, SQARED O SUPERIOR DE MARCA RECONOCIDA Y HOMOLOGADA POR EL CIDET</v>
          </cell>
          <cell r="C1543" t="str">
            <v>Insumo</v>
          </cell>
          <cell r="D1543" t="str">
            <v>und</v>
          </cell>
          <cell r="E1543">
            <v>210191</v>
          </cell>
          <cell r="F1543">
            <v>176631.16921986244</v>
          </cell>
          <cell r="G1543">
            <v>0.19</v>
          </cell>
          <cell r="H1543" t="str">
            <v>X</v>
          </cell>
          <cell r="J1543" t="str">
            <v>X</v>
          </cell>
          <cell r="L1543" t="str">
            <v>Centelsa</v>
          </cell>
          <cell r="M1543" t="str">
            <v>VER ARCHIVO ANEXO</v>
          </cell>
          <cell r="N1543">
            <v>41608</v>
          </cell>
        </row>
        <row r="1544">
          <cell r="A1544" t="str">
            <v>BB540</v>
          </cell>
          <cell r="B1544" t="str">
            <v>TABLERO DE 12 CIRCUITOS 3F5H, CON PUERTA Y ESPACIO PARA TOTALIZADOR, CON  BARRA NEUTRO Y BARRA TIERRA  CALIDAD LEGRAND, SIEMENS, SQARED O SUPERIOR DE MARCA RECONOCIDA Y HOMOLOGADA POR EL CIDET</v>
          </cell>
          <cell r="C1544" t="str">
            <v>Insumo</v>
          </cell>
          <cell r="D1544" t="str">
            <v>und</v>
          </cell>
          <cell r="E1544">
            <v>449141</v>
          </cell>
          <cell r="F1544">
            <v>377429.29343177186</v>
          </cell>
          <cell r="G1544">
            <v>0.19</v>
          </cell>
          <cell r="H1544" t="str">
            <v>X</v>
          </cell>
          <cell r="J1544" t="str">
            <v>X</v>
          </cell>
          <cell r="L1544" t="str">
            <v>Centelsa</v>
          </cell>
          <cell r="M1544" t="str">
            <v>VER ARCHIVO ANEXO</v>
          </cell>
          <cell r="N1544">
            <v>41608</v>
          </cell>
        </row>
        <row r="1545">
          <cell r="A1545" t="str">
            <v>BB541</v>
          </cell>
          <cell r="B1545" t="str">
            <v>TABLERO DE 12 CIRCUITOS 3F5H, CON PUERTA, BARRAJE, BARRA NEUTRO Y BARRA TIERRA  CALIDAD LEGRAND, SIEMENS, SQARED O SUPERIOR DE MARCA RECONOCIDA Y HOMOLOGADA POR EL CIDET</v>
          </cell>
          <cell r="C1545" t="str">
            <v>Insumo</v>
          </cell>
          <cell r="D1545" t="str">
            <v>und</v>
          </cell>
          <cell r="E1545">
            <v>210191</v>
          </cell>
          <cell r="F1545">
            <v>176631.16921986244</v>
          </cell>
          <cell r="G1545">
            <v>0.19</v>
          </cell>
          <cell r="H1545" t="str">
            <v>X</v>
          </cell>
          <cell r="J1545" t="str">
            <v>X</v>
          </cell>
          <cell r="L1545" t="str">
            <v>Centelsa</v>
          </cell>
          <cell r="M1545" t="str">
            <v>VER ARCHIVO ANEXO</v>
          </cell>
          <cell r="N1545">
            <v>41608</v>
          </cell>
        </row>
        <row r="1546">
          <cell r="A1546" t="str">
            <v>BB542</v>
          </cell>
          <cell r="B1546" t="str">
            <v>TABLERO DE 18 CIRCUITOS 2F4H, CON PUERTA - CON BARRAJE, BARRA NEUTRO Y BARRA TIERRA  CALIDAD LEGRAND, SIEMENS, SQARED O SUPERIOR DE MARCA RECONOCIDA Y HOMOLOGADA POR EL CIDET</v>
          </cell>
          <cell r="C1546" t="str">
            <v>Insumo</v>
          </cell>
          <cell r="D1546" t="str">
            <v>und</v>
          </cell>
          <cell r="E1546">
            <v>258921</v>
          </cell>
          <cell r="F1546">
            <v>217580.49142399288</v>
          </cell>
          <cell r="G1546">
            <v>0.19</v>
          </cell>
          <cell r="H1546" t="str">
            <v>X</v>
          </cell>
          <cell r="J1546" t="str">
            <v>X</v>
          </cell>
          <cell r="L1546" t="str">
            <v>Centelsa</v>
          </cell>
          <cell r="M1546" t="str">
            <v>VER ARCHIVO ANEXO</v>
          </cell>
          <cell r="N1546">
            <v>41608</v>
          </cell>
        </row>
        <row r="1547">
          <cell r="A1547" t="str">
            <v>BB543</v>
          </cell>
          <cell r="B1547" t="str">
            <v>TABLERO DE 18 CIRCUITOS 3F5H, CON PUERTA - CON BARRAJE, BARRA NEUTRO Y BARRA TIERRA  CALIDAD LEGRAND, SIEMENS, SQARED O SUPERIOR DE MARCA RECONOCIDA Y HOMOLOGADA POR EL CIDET</v>
          </cell>
          <cell r="C1547" t="str">
            <v>Insumo</v>
          </cell>
          <cell r="D1547" t="str">
            <v>und</v>
          </cell>
          <cell r="E1547">
            <v>324165</v>
          </cell>
          <cell r="F1547">
            <v>272407.50707209157</v>
          </cell>
          <cell r="G1547">
            <v>0.19</v>
          </cell>
          <cell r="H1547" t="str">
            <v>X</v>
          </cell>
          <cell r="J1547" t="str">
            <v>X</v>
          </cell>
          <cell r="L1547" t="str">
            <v>Centelsa</v>
          </cell>
          <cell r="M1547" t="str">
            <v>VER ARCHIVO ANEXO</v>
          </cell>
          <cell r="N1547">
            <v>41608</v>
          </cell>
        </row>
        <row r="1548">
          <cell r="A1548" t="str">
            <v>BB544</v>
          </cell>
          <cell r="B1548" t="str">
            <v>TABLERO DE 18 CIRCUITOS 3F5H, CON PUERTA Y ESPACIO PARA TOTALIZADOR, BARRAJE , BARRA NEUTRO Y BARRA TIERRA  CALIDAD LEGRAND, SIEMENS, SQARED O SUPERIOR DE MARCA RECONOCIDA Y HOMOLOGADA POR EL CIDET</v>
          </cell>
          <cell r="C1548" t="str">
            <v>Insumo</v>
          </cell>
          <cell r="D1548" t="str">
            <v>und</v>
          </cell>
          <cell r="E1548">
            <v>568732</v>
          </cell>
          <cell r="F1548">
            <v>477926.15891549684</v>
          </cell>
          <cell r="G1548">
            <v>0.19</v>
          </cell>
          <cell r="H1548" t="str">
            <v>X</v>
          </cell>
          <cell r="J1548" t="str">
            <v>X</v>
          </cell>
          <cell r="L1548" t="str">
            <v>Centelsa</v>
          </cell>
          <cell r="M1548" t="str">
            <v>VER ARCHIVO ANEXO</v>
          </cell>
          <cell r="N1548">
            <v>41608</v>
          </cell>
        </row>
        <row r="1549">
          <cell r="A1549" t="str">
            <v>BB546</v>
          </cell>
          <cell r="B1549" t="str">
            <v>TABLERO DE 24 CIRCUITOS 3F5H, CON PUERTA Y ESPACIO PARA TOTALIZADOR,  BARRA NEUTRO Y BARRA TIERRA  CALIDAD LEGRAND, SIEMENS, SQARED O SUPERIOR DE MARCA RECONOCIDA Y HOMOLOGADA POR EL CIDET</v>
          </cell>
          <cell r="C1549" t="str">
            <v>Insumo</v>
          </cell>
          <cell r="D1549" t="str">
            <v>und</v>
          </cell>
          <cell r="E1549">
            <v>619491</v>
          </cell>
          <cell r="F1549">
            <v>520580.54885597603</v>
          </cell>
          <cell r="G1549">
            <v>0.19</v>
          </cell>
          <cell r="H1549" t="str">
            <v>X</v>
          </cell>
          <cell r="J1549" t="str">
            <v>X</v>
          </cell>
          <cell r="L1549" t="str">
            <v>Centelsa</v>
          </cell>
          <cell r="M1549" t="str">
            <v>VER ARCHIVO ANEXO</v>
          </cell>
          <cell r="N1549">
            <v>41608</v>
          </cell>
        </row>
        <row r="1550">
          <cell r="A1550" t="str">
            <v>BB547</v>
          </cell>
          <cell r="B1550" t="str">
            <v>TABLERO DE 24 CIRCUITOS 3F5H, CON PUERTA,BARRAJE , BARRA NEUTRO Y BARRA TIERRA  CALIDAD LEGRAND, SIEMENS, SQARED O SUPERIOR DE MARCA RECONOCIDA Y HOMOLOGADA POR EL CIDET</v>
          </cell>
          <cell r="C1550" t="str">
            <v>Insumo</v>
          </cell>
          <cell r="D1550" t="str">
            <v>und</v>
          </cell>
          <cell r="E1550">
            <v>383639</v>
          </cell>
          <cell r="F1550">
            <v>322385.89862931409</v>
          </cell>
          <cell r="G1550">
            <v>0.19</v>
          </cell>
          <cell r="H1550" t="str">
            <v>X</v>
          </cell>
          <cell r="J1550" t="str">
            <v>X</v>
          </cell>
          <cell r="L1550" t="str">
            <v>Centelsa</v>
          </cell>
          <cell r="M1550" t="str">
            <v>VER ARCHIVO ANEXO</v>
          </cell>
          <cell r="N1550">
            <v>41608</v>
          </cell>
        </row>
        <row r="1551">
          <cell r="A1551" t="str">
            <v>BB548</v>
          </cell>
          <cell r="B1551" t="str">
            <v>TABLERO DE 30 CIRCUITOS 3F5H, CON PUERTA Y ESPACIO PARA TOTALIZADOR, BARRAJE , BARRA NEUTRO Y BARRA TIERRA  CALIDAD LEGRAND, SIEMENS, SQARED O SUPERIOR DE MARCA RECONOCIDA Y HOMOLOGADA POR EL CIDET</v>
          </cell>
          <cell r="C1551" t="str">
            <v>Insumo</v>
          </cell>
          <cell r="D1551" t="str">
            <v>und</v>
          </cell>
          <cell r="E1551">
            <v>742287</v>
          </cell>
          <cell r="F1551">
            <v>623770.90205316187</v>
          </cell>
          <cell r="G1551">
            <v>0.19</v>
          </cell>
          <cell r="H1551" t="str">
            <v>X</v>
          </cell>
          <cell r="J1551" t="str">
            <v>X</v>
          </cell>
          <cell r="L1551" t="str">
            <v>Centelsa</v>
          </cell>
          <cell r="M1551" t="str">
            <v>VER ARCHIVO ANEXO</v>
          </cell>
          <cell r="N1551">
            <v>41608</v>
          </cell>
        </row>
        <row r="1552">
          <cell r="A1552" t="str">
            <v>BB549</v>
          </cell>
          <cell r="B1552" t="str">
            <v>TABLERO DE 30 CIRCUITOS 3F5H, CON PUERTA, BARRAJE , BARRA NEUTRO Y BARRA TIERRA  CALIDAD LEGRAND, SIEMENS, SQARED O SUPERIOR DE MARCA RECONOCIDA Y HOMOLOGADA POR EL CIDET</v>
          </cell>
          <cell r="C1552" t="str">
            <v>Insumo</v>
          </cell>
          <cell r="D1552" t="str">
            <v>und</v>
          </cell>
          <cell r="E1552">
            <v>511948</v>
          </cell>
          <cell r="F1552">
            <v>430208.49676301714</v>
          </cell>
          <cell r="G1552">
            <v>0.19</v>
          </cell>
          <cell r="H1552" t="str">
            <v>X</v>
          </cell>
          <cell r="J1552" t="str">
            <v>X</v>
          </cell>
          <cell r="L1552" t="str">
            <v>Centelsa</v>
          </cell>
          <cell r="M1552" t="str">
            <v>VER ARCHIVO ANEXO</v>
          </cell>
          <cell r="N1552">
            <v>41608</v>
          </cell>
        </row>
        <row r="1553">
          <cell r="A1553" t="str">
            <v>BB550</v>
          </cell>
          <cell r="B1553" t="str">
            <v>TABLERO DE 36 CIRCUITOS 3F5H, CON PUERTA Y ESPACIO PARA TOTALIZADOR, BARRAJE , BARRA NEUTRO Y BARRA TIERRA  CALIDAD LEGRAND, SIEMENS, SQARED O SUPERIOR DE MARCA RECONOCIDA Y HOMOLOGADA POR EL CIDET</v>
          </cell>
          <cell r="C1553" t="str">
            <v>Insumo</v>
          </cell>
          <cell r="D1553" t="str">
            <v>und</v>
          </cell>
          <cell r="E1553">
            <v>768692</v>
          </cell>
          <cell r="F1553">
            <v>645959.28605775035</v>
          </cell>
          <cell r="G1553">
            <v>0.19</v>
          </cell>
          <cell r="H1553" t="str">
            <v>X</v>
          </cell>
          <cell r="J1553" t="str">
            <v>X</v>
          </cell>
          <cell r="L1553" t="str">
            <v>Centelsa</v>
          </cell>
          <cell r="M1553" t="str">
            <v>VER ARCHIVO ANEXO</v>
          </cell>
          <cell r="N1553">
            <v>41608</v>
          </cell>
        </row>
        <row r="1554">
          <cell r="A1554" t="str">
            <v>BB551</v>
          </cell>
          <cell r="B1554" t="str">
            <v>TABLERO DE 36 CIRCUITOS 3F5H, CON PUERTA, BARRAJE , BARRA NEUTRO Y BARRA TIERRA  CALIDAD LEGRAND, SIEMENS, SQARED O SUPERIOR DE MARCA RECONOCIDA Y HOMOLOGADA POR EL CIDET</v>
          </cell>
          <cell r="C1554" t="str">
            <v>Insumo</v>
          </cell>
          <cell r="D1554" t="str">
            <v>und</v>
          </cell>
          <cell r="E1554">
            <v>540021</v>
          </cell>
          <cell r="F1554">
            <v>453799.01768785197</v>
          </cell>
          <cell r="G1554">
            <v>0.19</v>
          </cell>
          <cell r="H1554" t="str">
            <v>X</v>
          </cell>
          <cell r="J1554" t="str">
            <v>X</v>
          </cell>
          <cell r="L1554" t="str">
            <v>Centelsa</v>
          </cell>
          <cell r="M1554" t="str">
            <v>VER ARCHIVO ANEXO</v>
          </cell>
          <cell r="N1554">
            <v>41608</v>
          </cell>
        </row>
        <row r="1555">
          <cell r="A1555" t="str">
            <v>BB552</v>
          </cell>
          <cell r="B1555" t="str">
            <v>TABLERO DE 42 CIRCUITOS 3F5H, CON PUERTA Y ESPACIO PARA TOTALIZADOR, BARRAJE , BARRA NEUTRO Y BARRA TIERRA  CALIDAD LEGRAND, SIEMENS, SQARED O SUPERIOR DE MARCA RECONOCIDA Y HOMOLOGADA POR EL CIDET</v>
          </cell>
          <cell r="C1555" t="str">
            <v>Insumo</v>
          </cell>
          <cell r="D1555" t="str">
            <v>und</v>
          </cell>
          <cell r="E1555">
            <v>836883</v>
          </cell>
          <cell r="F1555">
            <v>703263.41026495094</v>
          </cell>
          <cell r="G1555">
            <v>0.19</v>
          </cell>
          <cell r="H1555" t="str">
            <v>X</v>
          </cell>
          <cell r="J1555" t="str">
            <v>X</v>
          </cell>
          <cell r="L1555" t="str">
            <v>Centelsa</v>
          </cell>
          <cell r="M1555" t="str">
            <v>VER ARCHIVO ANEXO</v>
          </cell>
          <cell r="N1555">
            <v>41608</v>
          </cell>
        </row>
        <row r="1556">
          <cell r="A1556" t="str">
            <v>BB553</v>
          </cell>
          <cell r="B1556" t="str">
            <v>TABLERO DE 42 CIRCUITOS 3F5H, CON PUERTA, BARRAJE , BARRA NEUTRO Y BARRA TIERRA  CALIDAD LEGRAND, SIEMENS, SQARED O SUPERIOR DE MARCA RECONOCIDA Y HOMOLOGADA POR EL CIDET</v>
          </cell>
          <cell r="C1556" t="str">
            <v>Insumo</v>
          </cell>
          <cell r="D1556" t="str">
            <v>und</v>
          </cell>
          <cell r="E1556">
            <v>623464</v>
          </cell>
          <cell r="F1556">
            <v>523919.71196604415</v>
          </cell>
          <cell r="G1556">
            <v>0.19</v>
          </cell>
          <cell r="H1556" t="str">
            <v>X</v>
          </cell>
          <cell r="J1556" t="str">
            <v>X</v>
          </cell>
          <cell r="L1556" t="str">
            <v>Centelsa</v>
          </cell>
          <cell r="M1556" t="str">
            <v>VER ARCHIVO ANEXO</v>
          </cell>
          <cell r="N1556">
            <v>41608</v>
          </cell>
        </row>
        <row r="1557">
          <cell r="A1557" t="str">
            <v>BB740</v>
          </cell>
          <cell r="B1557" t="str">
            <v>TABLERO DE 6 CIRCUITOS 1F3H,  BARRAJE 75A, BARRA NEUTRO Y BARRA TIERRA  CALIDAD LEGRAND, SIEMENS, SQARED O SUPERIOR DE MARCA RECONOCIDA Y HOMOLOGADA POR EL CIDET</v>
          </cell>
          <cell r="C1557" t="str">
            <v>Insumo</v>
          </cell>
          <cell r="D1557" t="str">
            <v>und</v>
          </cell>
          <cell r="E1557">
            <v>60830</v>
          </cell>
          <cell r="F1557">
            <v>51117.411425768209</v>
          </cell>
          <cell r="G1557">
            <v>0.19</v>
          </cell>
          <cell r="H1557" t="str">
            <v>X</v>
          </cell>
          <cell r="J1557" t="str">
            <v>X</v>
          </cell>
          <cell r="L1557" t="str">
            <v>Centelsa</v>
          </cell>
          <cell r="M1557" t="str">
            <v>VER ARCHIVO ANEXO</v>
          </cell>
          <cell r="N1557">
            <v>41608</v>
          </cell>
        </row>
        <row r="1558">
          <cell r="A1558" t="str">
            <v>BB739</v>
          </cell>
          <cell r="B1558" t="str">
            <v>TABLERO DE 8 CIRCUITOS 1F3H,  BARRAJE 75A, BARRA NEUTRO Y BARRA TIERRA  CALIDAD LEGRAND, SIEMENS, SQARED O SUPERIOR DE MARCA RECONOCIDA Y HOMOLOGADA POR EL CIDET</v>
          </cell>
          <cell r="C1558" t="str">
            <v>Insumo</v>
          </cell>
          <cell r="D1558" t="str">
            <v>und</v>
          </cell>
          <cell r="E1558">
            <v>79079</v>
          </cell>
          <cell r="F1558">
            <v>66452.634853498676</v>
          </cell>
          <cell r="G1558">
            <v>0.19</v>
          </cell>
          <cell r="H1558" t="str">
            <v>X</v>
          </cell>
          <cell r="J1558" t="str">
            <v>X</v>
          </cell>
          <cell r="L1558" t="str">
            <v>Centelsa</v>
          </cell>
          <cell r="M1558" t="str">
            <v>VER ARCHIVO ANEXO</v>
          </cell>
          <cell r="N1558">
            <v>41608</v>
          </cell>
        </row>
        <row r="1559">
          <cell r="A1559" t="str">
            <v>BB739A</v>
          </cell>
          <cell r="B1559" t="str">
            <v>TABLERO DE 10 CIRCUITOS 1F3H,  BARRAJE 75A, BARRA NEUTRO Y BARRA TIERRA  CALIDAD LEGRAND, SIEMENS, SQARED O SUPERIOR DE MARCA RECONOCIDA Y HOMOLOGADA POR EL CIDET</v>
          </cell>
          <cell r="C1559" t="str">
            <v>Insumo</v>
          </cell>
          <cell r="D1559" t="str">
            <v>und</v>
          </cell>
          <cell r="E1559">
            <v>92697</v>
          </cell>
          <cell r="F1559">
            <v>77896.495569237028</v>
          </cell>
          <cell r="G1559">
            <v>0.19</v>
          </cell>
          <cell r="H1559" t="str">
            <v>X</v>
          </cell>
          <cell r="J1559" t="str">
            <v>X</v>
          </cell>
          <cell r="L1559" t="str">
            <v>Centelsa</v>
          </cell>
          <cell r="M1559" t="str">
            <v>VER ARCHIVO ANEXO</v>
          </cell>
          <cell r="N1559">
            <v>41608</v>
          </cell>
        </row>
        <row r="1560">
          <cell r="A1560" t="str">
            <v>BB554</v>
          </cell>
          <cell r="B1560" t="str">
            <v>TABLERO DE 8 CIRCUITOS 2F4H, CON PUERTA - CON BARRA NEUTRO Y BARRA TIERRA  CALIDAD LEGRAND, SIEMENS, SQARED O SUPERIOR DE MARCA RECONOCIDA Y HOMOLOGADA POR EL CIDET</v>
          </cell>
          <cell r="C1560" t="str">
            <v>Insumo</v>
          </cell>
          <cell r="D1560" t="str">
            <v>und</v>
          </cell>
          <cell r="E1560">
            <v>163081</v>
          </cell>
          <cell r="F1560">
            <v>137042.43913834126</v>
          </cell>
          <cell r="G1560">
            <v>0.19</v>
          </cell>
          <cell r="H1560" t="str">
            <v>X</v>
          </cell>
          <cell r="J1560" t="str">
            <v>X</v>
          </cell>
          <cell r="L1560" t="str">
            <v>Centelsa</v>
          </cell>
          <cell r="M1560" t="str">
            <v>VER ARCHIVO ANEXO</v>
          </cell>
          <cell r="N1560">
            <v>41608</v>
          </cell>
        </row>
        <row r="1561">
          <cell r="A1561" t="str">
            <v>BB554A</v>
          </cell>
          <cell r="B1561" t="str">
            <v>TABLERO DE 6 CIRCUITOS 2F4H, CON PUERTA - CON BARRA NEUTRO Y BARRA TIERRA  CALIDAD LEGRAND, SIEMENS, SQARED O SUPERIOR DE MARCA RECONOCIDA Y HOMOLOGADA POR EL CIDET</v>
          </cell>
          <cell r="C1561" t="str">
            <v>Insumo</v>
          </cell>
          <cell r="D1561" t="str">
            <v>und</v>
          </cell>
          <cell r="E1561">
            <v>135955</v>
          </cell>
          <cell r="F1561">
            <v>114248.19350154759</v>
          </cell>
          <cell r="G1561">
            <v>0.19</v>
          </cell>
          <cell r="H1561" t="str">
            <v>X</v>
          </cell>
          <cell r="J1561" t="str">
            <v>X</v>
          </cell>
          <cell r="L1561" t="str">
            <v>Centelsa</v>
          </cell>
          <cell r="M1561" t="str">
            <v>VER ARCHIVO ANEXO</v>
          </cell>
          <cell r="N1561">
            <v>41608</v>
          </cell>
        </row>
        <row r="1562">
          <cell r="A1562" t="str">
            <v>BB555</v>
          </cell>
          <cell r="B1562" t="str">
            <v>TABLERO RIEL 4 CIRCUITOS</v>
          </cell>
          <cell r="C1562" t="str">
            <v>Insumo</v>
          </cell>
          <cell r="D1562" t="str">
            <v>und</v>
          </cell>
          <cell r="E1562">
            <v>31430</v>
          </cell>
          <cell r="F1562">
            <v>26412.105097675973</v>
          </cell>
          <cell r="G1562">
            <v>0.19</v>
          </cell>
          <cell r="H1562" t="str">
            <v>X</v>
          </cell>
          <cell r="J1562" t="str">
            <v>X</v>
          </cell>
          <cell r="L1562" t="str">
            <v>Centelsa</v>
          </cell>
          <cell r="M1562" t="str">
            <v>VER ARCHIVO ANEXO</v>
          </cell>
          <cell r="N1562">
            <v>41608</v>
          </cell>
        </row>
        <row r="1563">
          <cell r="A1563" t="str">
            <v>BB556</v>
          </cell>
          <cell r="B1563" t="str">
            <v>TAPA CIEGA CON IMPACTO GALVANIZADA CUADRADA 4X4"</v>
          </cell>
          <cell r="C1563" t="str">
            <v>Insumo</v>
          </cell>
          <cell r="D1563" t="str">
            <v>und</v>
          </cell>
          <cell r="E1563">
            <v>1106</v>
          </cell>
          <cell r="F1563">
            <v>929.5648471262283</v>
          </cell>
          <cell r="G1563">
            <v>0.19</v>
          </cell>
          <cell r="H1563" t="str">
            <v>X</v>
          </cell>
          <cell r="J1563" t="str">
            <v>X</v>
          </cell>
          <cell r="L1563" t="str">
            <v>Centelsa</v>
          </cell>
          <cell r="M1563" t="str">
            <v>VER ARCHIVO ANEXO</v>
          </cell>
          <cell r="N1563">
            <v>41608</v>
          </cell>
        </row>
        <row r="1564">
          <cell r="A1564" t="str">
            <v>BB731</v>
          </cell>
          <cell r="B1564" t="str">
            <v xml:space="preserve">TAPA PARA BANDEJA PORTACABLE GALVANIZADA EN CALIENTE DE ANCHO UTIL 10CM; LONG 1,2M. </v>
          </cell>
          <cell r="C1564" t="str">
            <v>Insumo</v>
          </cell>
          <cell r="D1564" t="str">
            <v>m</v>
          </cell>
          <cell r="E1564">
            <v>18999</v>
          </cell>
          <cell r="F1564">
            <v>15965.319525223846</v>
          </cell>
          <cell r="G1564">
            <v>0.19</v>
          </cell>
          <cell r="H1564" t="str">
            <v>X</v>
          </cell>
          <cell r="J1564" t="str">
            <v>X</v>
          </cell>
          <cell r="L1564" t="str">
            <v>Centelsa</v>
          </cell>
          <cell r="M1564" t="str">
            <v>VER ARCHIVO ANEXO</v>
          </cell>
          <cell r="N1564">
            <v>41608</v>
          </cell>
        </row>
        <row r="1565">
          <cell r="A1565" t="str">
            <v>BB732</v>
          </cell>
          <cell r="B1565" t="str">
            <v xml:space="preserve">TAPA PARA BANDEJA PORTACABLE GALVANIZADA EN CALIENTE DE ANCHO UTIL 20CM; LONG 1,2M. </v>
          </cell>
          <cell r="C1565" t="str">
            <v>Insumo</v>
          </cell>
          <cell r="D1565" t="str">
            <v>m</v>
          </cell>
          <cell r="E1565">
            <v>29591</v>
          </cell>
          <cell r="F1565">
            <v>24866.292418935329</v>
          </cell>
          <cell r="G1565">
            <v>0.19</v>
          </cell>
          <cell r="H1565" t="str">
            <v>X</v>
          </cell>
          <cell r="J1565" t="str">
            <v>X</v>
          </cell>
          <cell r="L1565" t="str">
            <v>Centelsa</v>
          </cell>
          <cell r="M1565" t="str">
            <v>VER ARCHIVO ANEXO</v>
          </cell>
          <cell r="N1565">
            <v>41608</v>
          </cell>
        </row>
        <row r="1566">
          <cell r="A1566" t="str">
            <v>BB733</v>
          </cell>
          <cell r="B1566" t="str">
            <v xml:space="preserve">TAPA PARA BANDEJA PORTACABLE GALVANIZADA EN CALIENTE DE ANCHO UTIL 30CM; LONG 1,2M. </v>
          </cell>
          <cell r="C1566" t="str">
            <v>Insumo</v>
          </cell>
          <cell r="D1566" t="str">
            <v>m</v>
          </cell>
          <cell r="E1566">
            <v>42659</v>
          </cell>
          <cell r="F1566">
            <v>35847.967260962883</v>
          </cell>
          <cell r="G1566">
            <v>0.19</v>
          </cell>
          <cell r="H1566" t="str">
            <v>X</v>
          </cell>
          <cell r="J1566" t="str">
            <v>X</v>
          </cell>
          <cell r="L1566" t="str">
            <v>Centelsa</v>
          </cell>
          <cell r="M1566" t="str">
            <v>VER ARCHIVO ANEXO</v>
          </cell>
          <cell r="N1566">
            <v>41608</v>
          </cell>
        </row>
        <row r="1567">
          <cell r="A1567" t="str">
            <v>BB734</v>
          </cell>
          <cell r="B1567" t="str">
            <v xml:space="preserve">TAPA PARA BANDEJA PORTACABLE GALVANIZADA EN CALIENTE DE ANCHO UTIL 40CM; LONG 1,2M. </v>
          </cell>
          <cell r="C1567" t="str">
            <v>Insumo</v>
          </cell>
          <cell r="D1567" t="str">
            <v>m</v>
          </cell>
          <cell r="E1567">
            <v>55532</v>
          </cell>
          <cell r="F1567">
            <v>46665.193945677594</v>
          </cell>
          <cell r="G1567">
            <v>0.19</v>
          </cell>
          <cell r="H1567" t="str">
            <v>X</v>
          </cell>
          <cell r="J1567" t="str">
            <v>X</v>
          </cell>
          <cell r="L1567" t="str">
            <v>Centelsa</v>
          </cell>
          <cell r="M1567" t="str">
            <v>VER ARCHIVO ANEXO</v>
          </cell>
          <cell r="N1567">
            <v>41608</v>
          </cell>
        </row>
        <row r="1568">
          <cell r="A1568" t="str">
            <v>BB735</v>
          </cell>
          <cell r="B1568" t="str">
            <v xml:space="preserve">TAPA PARA BANDEJA PORTACABLE GALVANIZADA EN CALIENTE DE ANCHO UTIL 50CM; LONG 1,2M. </v>
          </cell>
          <cell r="C1568" t="str">
            <v>Insumo</v>
          </cell>
          <cell r="D1568" t="str">
            <v>m</v>
          </cell>
          <cell r="E1568">
            <v>68379</v>
          </cell>
          <cell r="F1568">
            <v>57461.648231573832</v>
          </cell>
          <cell r="G1568">
            <v>0.19</v>
          </cell>
          <cell r="H1568" t="str">
            <v>X</v>
          </cell>
          <cell r="J1568" t="str">
            <v>X</v>
          </cell>
          <cell r="L1568" t="str">
            <v>Centelsa</v>
          </cell>
          <cell r="M1568" t="str">
            <v>VER ARCHIVO ANEXO</v>
          </cell>
          <cell r="N1568">
            <v>41608</v>
          </cell>
        </row>
        <row r="1569">
          <cell r="A1569" t="str">
            <v>BB736</v>
          </cell>
          <cell r="B1569" t="str">
            <v xml:space="preserve">TAPA PARA BANDEJA PORTACABLE GALVANIZADA EN CALIENTE DE ANCHO UTIL 60CM; LONG 1,2M. </v>
          </cell>
          <cell r="C1569" t="str">
            <v>Insumo</v>
          </cell>
          <cell r="D1569" t="str">
            <v>m</v>
          </cell>
          <cell r="E1569">
            <v>81221</v>
          </cell>
          <cell r="F1569">
            <v>68252.909417765477</v>
          </cell>
          <cell r="G1569">
            <v>0.19</v>
          </cell>
          <cell r="H1569" t="str">
            <v>X</v>
          </cell>
          <cell r="J1569" t="str">
            <v>X</v>
          </cell>
          <cell r="L1569" t="str">
            <v>Centelsa</v>
          </cell>
          <cell r="M1569" t="str">
            <v>VER ARCHIVO ANEXO</v>
          </cell>
          <cell r="N1569">
            <v>41608</v>
          </cell>
        </row>
        <row r="1570">
          <cell r="A1570" t="str">
            <v>BB725</v>
          </cell>
          <cell r="B1570" t="str">
            <v>TE PORTACABLE GALVANIZADA EN CALIENTE ANCHO UTIL 10CM. INCLUYE PLATINAS DE UNION</v>
          </cell>
          <cell r="C1570" t="str">
            <v>Insumo</v>
          </cell>
          <cell r="D1570" t="str">
            <v>und</v>
          </cell>
          <cell r="E1570">
            <v>94736</v>
          </cell>
          <cell r="F1570">
            <v>79610.218471760236</v>
          </cell>
          <cell r="G1570">
            <v>0.19</v>
          </cell>
          <cell r="H1570" t="str">
            <v>X</v>
          </cell>
          <cell r="J1570" t="str">
            <v>X</v>
          </cell>
          <cell r="L1570" t="str">
            <v>Centelsa</v>
          </cell>
          <cell r="M1570" t="str">
            <v>VER ARCHIVO ANEXO</v>
          </cell>
          <cell r="N1570">
            <v>41608</v>
          </cell>
        </row>
        <row r="1571">
          <cell r="A1571" t="str">
            <v>BB726</v>
          </cell>
          <cell r="B1571" t="str">
            <v>TE PORTACABLE GALVANIZADA EN CALIENTE ANCHO UTIL 20CM. INCLUYE PLATINAS DE UNION</v>
          </cell>
          <cell r="C1571" t="str">
            <v>Insumo</v>
          </cell>
          <cell r="D1571" t="str">
            <v>und</v>
          </cell>
          <cell r="E1571">
            <v>104364</v>
          </cell>
          <cell r="F1571">
            <v>87701.067811551678</v>
          </cell>
          <cell r="G1571">
            <v>0.19</v>
          </cell>
          <cell r="H1571" t="str">
            <v>X</v>
          </cell>
          <cell r="J1571" t="str">
            <v>X</v>
          </cell>
          <cell r="L1571" t="str">
            <v>Centelsa</v>
          </cell>
          <cell r="M1571" t="str">
            <v>VER ARCHIVO ANEXO</v>
          </cell>
          <cell r="N1571">
            <v>41608</v>
          </cell>
        </row>
        <row r="1572">
          <cell r="A1572" t="str">
            <v>BB727</v>
          </cell>
          <cell r="B1572" t="str">
            <v>TE PORTACABLE GALVANIZADA EN CALIENTE ANCHO UTIL 30CM. INCLUYE PLATINAS DE UNION</v>
          </cell>
          <cell r="C1572" t="str">
            <v>Insumo</v>
          </cell>
          <cell r="D1572" t="str">
            <v>und</v>
          </cell>
          <cell r="E1572">
            <v>114188</v>
          </cell>
          <cell r="F1572">
            <v>95956.365308655921</v>
          </cell>
          <cell r="G1572">
            <v>0.19</v>
          </cell>
          <cell r="H1572" t="str">
            <v>X</v>
          </cell>
          <cell r="J1572" t="str">
            <v>X</v>
          </cell>
          <cell r="L1572" t="str">
            <v>Centelsa</v>
          </cell>
          <cell r="M1572" t="str">
            <v>VER ARCHIVO ANEXO</v>
          </cell>
          <cell r="N1572">
            <v>41608</v>
          </cell>
        </row>
        <row r="1573">
          <cell r="A1573" t="str">
            <v>BB728</v>
          </cell>
          <cell r="B1573" t="str">
            <v>TE PORTACABLE GALVANIZADA EN CALIENTE ANCHO UTIL 40CM. INCLUYE PLATINAS DE UNION</v>
          </cell>
          <cell r="C1573" t="str">
            <v>Insumo</v>
          </cell>
          <cell r="D1573" t="str">
            <v>und</v>
          </cell>
          <cell r="E1573">
            <v>128321</v>
          </cell>
          <cell r="F1573">
            <v>107832.98433311225</v>
          </cell>
          <cell r="G1573">
            <v>0.19</v>
          </cell>
          <cell r="H1573" t="str">
            <v>X</v>
          </cell>
          <cell r="J1573" t="str">
            <v>X</v>
          </cell>
          <cell r="L1573" t="str">
            <v>Centelsa</v>
          </cell>
          <cell r="M1573" t="str">
            <v>VER ARCHIVO ANEXO</v>
          </cell>
          <cell r="N1573">
            <v>41608</v>
          </cell>
        </row>
        <row r="1574">
          <cell r="A1574" t="str">
            <v>BB729</v>
          </cell>
          <cell r="B1574" t="str">
            <v>TE PORTACABLE GALVANIZADA EN CALIENTE ANCHO UTIL 50CM. INCLUYE PLATINAS DE UNION</v>
          </cell>
          <cell r="C1574" t="str">
            <v>Insumo</v>
          </cell>
          <cell r="D1574" t="str">
            <v>und</v>
          </cell>
          <cell r="E1574">
            <v>140642</v>
          </cell>
          <cell r="F1574">
            <v>118186.29411088127</v>
          </cell>
          <cell r="G1574">
            <v>0.19</v>
          </cell>
          <cell r="H1574" t="str">
            <v>X</v>
          </cell>
          <cell r="J1574" t="str">
            <v>X</v>
          </cell>
          <cell r="L1574" t="str">
            <v>Centelsa</v>
          </cell>
          <cell r="M1574" t="str">
            <v>VER ARCHIVO ANEXO</v>
          </cell>
          <cell r="N1574">
            <v>41608</v>
          </cell>
        </row>
        <row r="1575">
          <cell r="A1575" t="str">
            <v>BB730</v>
          </cell>
          <cell r="B1575" t="str">
            <v>TE PORTACABLE GALVANIZADA EN CALIENTE ANCHO UTIL 60CM. INCLUYE PLATINAS DE UNION</v>
          </cell>
          <cell r="C1575" t="str">
            <v>Insumo</v>
          </cell>
          <cell r="D1575" t="str">
            <v>und</v>
          </cell>
          <cell r="E1575">
            <v>159051</v>
          </cell>
          <cell r="F1575">
            <v>133656.53813093179</v>
          </cell>
          <cell r="G1575">
            <v>0.19</v>
          </cell>
          <cell r="H1575" t="str">
            <v>X</v>
          </cell>
          <cell r="J1575" t="str">
            <v>X</v>
          </cell>
          <cell r="L1575" t="str">
            <v>Centelsa</v>
          </cell>
          <cell r="M1575" t="str">
            <v>VER ARCHIVO ANEXO</v>
          </cell>
          <cell r="N1575">
            <v>41608</v>
          </cell>
        </row>
        <row r="1576">
          <cell r="A1576" t="str">
            <v>BB666</v>
          </cell>
          <cell r="B1576" t="str">
            <v>TENSOR</v>
          </cell>
          <cell r="C1576" t="str">
            <v>Insumo</v>
          </cell>
          <cell r="D1576" t="str">
            <v>und</v>
          </cell>
          <cell r="E1576">
            <v>2766</v>
          </cell>
          <cell r="F1576">
            <v>2324.7776344330073</v>
          </cell>
          <cell r="G1576">
            <v>0.19</v>
          </cell>
          <cell r="H1576" t="str">
            <v>X</v>
          </cell>
          <cell r="J1576" t="str">
            <v>X</v>
          </cell>
          <cell r="L1576" t="str">
            <v>Centelsa</v>
          </cell>
          <cell r="M1576" t="str">
            <v>VER ARCHIVO ANEXO</v>
          </cell>
          <cell r="N1576">
            <v>41608</v>
          </cell>
        </row>
        <row r="1577">
          <cell r="A1577" t="str">
            <v>BB816</v>
          </cell>
          <cell r="B1577" t="str">
            <v>TENSOR DE ACOMETIDAS</v>
          </cell>
          <cell r="C1577" t="str">
            <v>Insumo</v>
          </cell>
          <cell r="D1577" t="str">
            <v>und</v>
          </cell>
          <cell r="E1577">
            <v>5755</v>
          </cell>
          <cell r="F1577">
            <v>4836.5068582321837</v>
          </cell>
          <cell r="G1577">
            <v>0.19</v>
          </cell>
          <cell r="H1577" t="str">
            <v>X</v>
          </cell>
          <cell r="J1577" t="str">
            <v>X</v>
          </cell>
          <cell r="L1577" t="str">
            <v>Centelsa</v>
          </cell>
          <cell r="M1577" t="str">
            <v>VER ARCHIVO ANEXO</v>
          </cell>
          <cell r="N1577">
            <v>41608</v>
          </cell>
        </row>
        <row r="1578">
          <cell r="A1578" t="str">
            <v>BB657</v>
          </cell>
          <cell r="B1578" t="str">
            <v>TERMINAL CAMPANA PVC DUCTO 2"</v>
          </cell>
          <cell r="C1578" t="str">
            <v>Insumo</v>
          </cell>
          <cell r="D1578" t="str">
            <v>und</v>
          </cell>
          <cell r="E1578">
            <v>4929</v>
          </cell>
          <cell r="F1578">
            <v>4142.3625310485377</v>
          </cell>
          <cell r="G1578">
            <v>0.19</v>
          </cell>
          <cell r="H1578" t="str">
            <v>X</v>
          </cell>
          <cell r="J1578" t="str">
            <v>X</v>
          </cell>
          <cell r="L1578" t="str">
            <v>Centelsa</v>
          </cell>
          <cell r="M1578" t="str">
            <v>VER ARCHIVO ANEXO</v>
          </cell>
          <cell r="N1578">
            <v>41608</v>
          </cell>
        </row>
        <row r="1579">
          <cell r="A1579" t="str">
            <v>BB654</v>
          </cell>
          <cell r="B1579" t="str">
            <v>TERMINAL CAMPANA PVC DUCTO 3"</v>
          </cell>
          <cell r="C1579" t="str">
            <v>Insumo</v>
          </cell>
          <cell r="D1579" t="str">
            <v>und</v>
          </cell>
          <cell r="E1579">
            <v>4929</v>
          </cell>
          <cell r="F1579">
            <v>4142.3625310485377</v>
          </cell>
          <cell r="G1579">
            <v>0.19</v>
          </cell>
          <cell r="H1579" t="str">
            <v>X</v>
          </cell>
          <cell r="J1579" t="str">
            <v>X</v>
          </cell>
          <cell r="L1579" t="str">
            <v>Centelsa</v>
          </cell>
          <cell r="M1579" t="str">
            <v>VER ARCHIVO ANEXO</v>
          </cell>
          <cell r="N1579">
            <v>41608</v>
          </cell>
        </row>
        <row r="1580">
          <cell r="A1580" t="str">
            <v>BB652</v>
          </cell>
          <cell r="B1580" t="str">
            <v>TERMINAL CAMPANA PVC DUCTO 4"</v>
          </cell>
          <cell r="C1580" t="str">
            <v>Insumo</v>
          </cell>
          <cell r="D1580" t="str">
            <v>und</v>
          </cell>
          <cell r="E1580">
            <v>9286</v>
          </cell>
          <cell r="F1580">
            <v>7803.4978228026785</v>
          </cell>
          <cell r="G1580">
            <v>0.19</v>
          </cell>
          <cell r="H1580" t="str">
            <v>X</v>
          </cell>
          <cell r="J1580" t="str">
            <v>X</v>
          </cell>
          <cell r="L1580" t="str">
            <v>Centelsa</v>
          </cell>
          <cell r="M1580" t="str">
            <v>VER ARCHIVO ANEXO</v>
          </cell>
          <cell r="N1580">
            <v>41608</v>
          </cell>
        </row>
        <row r="1581">
          <cell r="A1581" t="str">
            <v>BB660</v>
          </cell>
          <cell r="B1581" t="str">
            <v>TERMINAL PVC CONDUIT  1"</v>
          </cell>
          <cell r="C1581" t="str">
            <v>Insumo</v>
          </cell>
          <cell r="D1581" t="str">
            <v>und</v>
          </cell>
          <cell r="E1581">
            <v>628</v>
          </cell>
          <cell r="F1581">
            <v>527.96513663593976</v>
          </cell>
          <cell r="G1581">
            <v>0.19</v>
          </cell>
          <cell r="H1581" t="str">
            <v>X</v>
          </cell>
          <cell r="J1581" t="str">
            <v>X</v>
          </cell>
          <cell r="L1581" t="str">
            <v>Centelsa</v>
          </cell>
          <cell r="M1581" t="str">
            <v>VER ARCHIVO ANEXO</v>
          </cell>
          <cell r="N1581">
            <v>41608</v>
          </cell>
        </row>
        <row r="1582">
          <cell r="A1582" t="str">
            <v>BB567</v>
          </cell>
          <cell r="B1582" t="str">
            <v>TERMINALES PREMOLDEADAS PARA 15 KV - USO EXTERIOR PARA CALIBRES DE CABLES ENTRE 2 - 3/0 - JUEGO X 3 UNIDADES</v>
          </cell>
          <cell r="C1582" t="str">
            <v>Insumo</v>
          </cell>
          <cell r="D1582" t="str">
            <v>und</v>
          </cell>
          <cell r="E1582">
            <v>638541</v>
          </cell>
          <cell r="F1582">
            <v>536589.14421207167</v>
          </cell>
          <cell r="G1582">
            <v>0.19</v>
          </cell>
          <cell r="H1582" t="str">
            <v>X</v>
          </cell>
          <cell r="J1582" t="str">
            <v>X</v>
          </cell>
          <cell r="L1582" t="str">
            <v>Centelsa</v>
          </cell>
          <cell r="M1582" t="str">
            <v>VER ARCHIVO ANEXO</v>
          </cell>
          <cell r="N1582">
            <v>41608</v>
          </cell>
        </row>
        <row r="1583">
          <cell r="A1583" t="str">
            <v>BB568</v>
          </cell>
          <cell r="B1583" t="str">
            <v>TERMINALES PREMOLDEADAS PARA 15 KV - USO INTERIOR PARA CALIBRES DE CABLES ENTRE 2 - 3/0 - JUEGO X 3 UNIDADES</v>
          </cell>
          <cell r="C1583" t="str">
            <v>Insumo</v>
          </cell>
          <cell r="D1583" t="str">
            <v>und</v>
          </cell>
          <cell r="E1583">
            <v>440773</v>
          </cell>
          <cell r="F1583">
            <v>370397.8364317221</v>
          </cell>
          <cell r="G1583">
            <v>0.19</v>
          </cell>
          <cell r="H1583" t="str">
            <v>X</v>
          </cell>
          <cell r="J1583" t="str">
            <v>X</v>
          </cell>
          <cell r="L1583" t="str">
            <v>Centelsa</v>
          </cell>
          <cell r="M1583" t="str">
            <v>VER ARCHIVO ANEXO</v>
          </cell>
          <cell r="N1583">
            <v>41608</v>
          </cell>
        </row>
        <row r="1584">
          <cell r="A1584" t="str">
            <v>BB570</v>
          </cell>
          <cell r="B1584" t="str">
            <v>TOMA CORRIENTE DOBLE CON  PROTECCION FALLA A TIERRA GFCI</v>
          </cell>
          <cell r="C1584" t="str">
            <v>Insumo</v>
          </cell>
          <cell r="D1584" t="str">
            <v>und</v>
          </cell>
          <cell r="E1584">
            <v>52720</v>
          </cell>
          <cell r="F1584">
            <v>44302.3335800774</v>
          </cell>
          <cell r="G1584">
            <v>0.19</v>
          </cell>
          <cell r="H1584" t="str">
            <v>X</v>
          </cell>
          <cell r="J1584" t="str">
            <v>X</v>
          </cell>
          <cell r="L1584" t="str">
            <v>Centelsa</v>
          </cell>
          <cell r="M1584" t="str">
            <v>VER ARCHIVO ANEXO</v>
          </cell>
          <cell r="N1584">
            <v>41608</v>
          </cell>
        </row>
        <row r="1585">
          <cell r="A1585" t="str">
            <v>BB571</v>
          </cell>
          <cell r="B1585" t="str">
            <v xml:space="preserve">TOMA CORRIENTE DOBLE CON POLO A TIERRA  NEMA 5-15-R; </v>
          </cell>
          <cell r="C1585" t="str">
            <v>Insumo</v>
          </cell>
          <cell r="D1585" t="str">
            <v>und</v>
          </cell>
          <cell r="E1585">
            <v>14045</v>
          </cell>
          <cell r="F1585">
            <v>11802.184595356845</v>
          </cell>
          <cell r="G1585">
            <v>0.19</v>
          </cell>
          <cell r="H1585" t="str">
            <v>X</v>
          </cell>
          <cell r="J1585" t="str">
            <v>X</v>
          </cell>
          <cell r="L1585" t="str">
            <v>Centelsa</v>
          </cell>
          <cell r="M1585" t="str">
            <v>VER ARCHIVO ANEXO</v>
          </cell>
          <cell r="N1585">
            <v>41608</v>
          </cell>
        </row>
        <row r="1586">
          <cell r="A1586" t="str">
            <v>BB775</v>
          </cell>
          <cell r="B1586" t="str">
            <v>TOMA INDUSTRIAL DE SOBREPONER 3P+N+T 250V/16A IP44. MARCA LEGRAND</v>
          </cell>
          <cell r="C1586" t="str">
            <v>Insumo</v>
          </cell>
          <cell r="D1586" t="str">
            <v>und</v>
          </cell>
          <cell r="E1586">
            <v>113405</v>
          </cell>
          <cell r="F1586">
            <v>95298.572679404591</v>
          </cell>
          <cell r="G1586">
            <v>0.19</v>
          </cell>
          <cell r="H1586" t="str">
            <v>X</v>
          </cell>
          <cell r="J1586" t="str">
            <v>X</v>
          </cell>
          <cell r="L1586" t="str">
            <v>Centelsa</v>
          </cell>
          <cell r="M1586" t="str">
            <v>VER ARCHIVO ANEXO</v>
          </cell>
          <cell r="N1586">
            <v>41608</v>
          </cell>
        </row>
        <row r="1587">
          <cell r="A1587" t="str">
            <v>BB783</v>
          </cell>
          <cell r="B1587" t="str">
            <v>TOMA INDUSTRIAL DE SOBREPONER 3P+N+T 250V/16A IP67. MARCA LEGRAND</v>
          </cell>
          <cell r="C1587" t="str">
            <v>Insumo</v>
          </cell>
          <cell r="D1587" t="str">
            <v>und</v>
          </cell>
          <cell r="E1587">
            <v>290901</v>
          </cell>
          <cell r="F1587">
            <v>244454.78239537971</v>
          </cell>
          <cell r="G1587">
            <v>0.19</v>
          </cell>
          <cell r="H1587" t="str">
            <v>X</v>
          </cell>
          <cell r="J1587" t="str">
            <v>X</v>
          </cell>
          <cell r="L1587" t="str">
            <v>Centelsa</v>
          </cell>
          <cell r="M1587" t="str">
            <v>VER ARCHIVO ANEXO</v>
          </cell>
          <cell r="N1587">
            <v>41608</v>
          </cell>
        </row>
        <row r="1588">
          <cell r="A1588" t="str">
            <v>BB779</v>
          </cell>
          <cell r="B1588" t="str">
            <v>TOMA INDUSTRIAL DE SOBREPONER 3P+N+T 250V/32A IP44. MARCA LEGRAND</v>
          </cell>
          <cell r="C1588" t="str">
            <v>Insumo</v>
          </cell>
          <cell r="D1588" t="str">
            <v>und</v>
          </cell>
          <cell r="E1588">
            <v>577023</v>
          </cell>
          <cell r="F1588">
            <v>484893.56768585637</v>
          </cell>
          <cell r="G1588">
            <v>0.19</v>
          </cell>
          <cell r="H1588" t="str">
            <v>X</v>
          </cell>
          <cell r="J1588" t="str">
            <v>X</v>
          </cell>
          <cell r="L1588" t="str">
            <v>Centelsa</v>
          </cell>
          <cell r="M1588" t="str">
            <v>VER ARCHIVO ANEXO</v>
          </cell>
          <cell r="N1588">
            <v>41608</v>
          </cell>
        </row>
        <row r="1589">
          <cell r="A1589" t="str">
            <v>BB787</v>
          </cell>
          <cell r="B1589" t="str">
            <v>TOMA INDUSTRIAL DE SOBREPONER 3P+N+T 250V/32A IP67. MARCA LEGRAND</v>
          </cell>
          <cell r="C1589" t="str">
            <v>Insumo</v>
          </cell>
          <cell r="D1589" t="str">
            <v>und</v>
          </cell>
          <cell r="E1589">
            <v>296768</v>
          </cell>
          <cell r="F1589">
            <v>249384.76504829494</v>
          </cell>
          <cell r="G1589">
            <v>0.19</v>
          </cell>
          <cell r="H1589" t="str">
            <v>X</v>
          </cell>
          <cell r="J1589" t="str">
            <v>X</v>
          </cell>
          <cell r="L1589" t="str">
            <v>Centelsa</v>
          </cell>
          <cell r="M1589" t="str">
            <v>VER ARCHIVO ANEXO</v>
          </cell>
          <cell r="N1589">
            <v>41608</v>
          </cell>
        </row>
        <row r="1590">
          <cell r="A1590" t="str">
            <v>BB791</v>
          </cell>
          <cell r="B1590" t="str">
            <v>TOMA INDUSTRIAL DE SOBREPONER 3P+N+T 250V/63A IP67. MARCA LEGRAND</v>
          </cell>
          <cell r="C1590" t="str">
            <v>Insumo</v>
          </cell>
          <cell r="D1590" t="str">
            <v>und</v>
          </cell>
          <cell r="E1590">
            <v>624169</v>
          </cell>
          <cell r="F1590">
            <v>524511.72533237038</v>
          </cell>
          <cell r="G1590">
            <v>0.19</v>
          </cell>
          <cell r="H1590" t="str">
            <v>X</v>
          </cell>
          <cell r="J1590" t="str">
            <v>X</v>
          </cell>
          <cell r="L1590" t="str">
            <v>Centelsa</v>
          </cell>
          <cell r="M1590" t="str">
            <v>VER ARCHIVO ANEXO</v>
          </cell>
          <cell r="N1590">
            <v>41608</v>
          </cell>
        </row>
        <row r="1591">
          <cell r="A1591" t="str">
            <v>BB773</v>
          </cell>
          <cell r="B1591" t="str">
            <v>TOMA INDUSTRIAL DE SOBREPONER 3P+T 250V/16A IP44. MARCA LEGRAND</v>
          </cell>
          <cell r="C1591" t="str">
            <v>Insumo</v>
          </cell>
          <cell r="D1591" t="str">
            <v>und</v>
          </cell>
          <cell r="E1591">
            <v>91679</v>
          </cell>
          <cell r="F1591">
            <v>77041.365151210281</v>
          </cell>
          <cell r="G1591">
            <v>0.19</v>
          </cell>
          <cell r="H1591" t="str">
            <v>X</v>
          </cell>
          <cell r="J1591" t="str">
            <v>X</v>
          </cell>
          <cell r="L1591" t="str">
            <v>Centelsa</v>
          </cell>
          <cell r="M1591" t="str">
            <v>VER ARCHIVO ANEXO</v>
          </cell>
          <cell r="N1591">
            <v>41608</v>
          </cell>
        </row>
        <row r="1592">
          <cell r="A1592" t="str">
            <v>BB781</v>
          </cell>
          <cell r="B1592" t="str">
            <v>TOMA INDUSTRIAL DE SOBREPONER 3P+T 250V/16A IP67. MARCA LEGRAND</v>
          </cell>
          <cell r="C1592" t="str">
            <v>Insumo</v>
          </cell>
          <cell r="D1592" t="str">
            <v>und</v>
          </cell>
          <cell r="E1592">
            <v>263529</v>
          </cell>
          <cell r="F1592">
            <v>221452.81277040139</v>
          </cell>
          <cell r="G1592">
            <v>0.19</v>
          </cell>
          <cell r="H1592" t="str">
            <v>X</v>
          </cell>
          <cell r="J1592" t="str">
            <v>X</v>
          </cell>
          <cell r="L1592" t="str">
            <v>Centelsa</v>
          </cell>
          <cell r="M1592" t="str">
            <v>VER ARCHIVO ANEXO</v>
          </cell>
          <cell r="N1592">
            <v>41608</v>
          </cell>
        </row>
        <row r="1593">
          <cell r="A1593" t="str">
            <v>BB777</v>
          </cell>
          <cell r="B1593" t="str">
            <v>TOMA INDUSTRIAL DE SOBREPONER 3P+T 250V/32A IP44. MARCA LEGRAND</v>
          </cell>
          <cell r="C1593" t="str">
            <v>Insumo</v>
          </cell>
          <cell r="D1593" t="str">
            <v>und</v>
          </cell>
          <cell r="E1593">
            <v>108190</v>
          </cell>
          <cell r="F1593">
            <v>90915.596528708847</v>
          </cell>
          <cell r="G1593">
            <v>0.19</v>
          </cell>
          <cell r="H1593" t="str">
            <v>X</v>
          </cell>
          <cell r="J1593" t="str">
            <v>X</v>
          </cell>
          <cell r="L1593" t="str">
            <v>Centelsa</v>
          </cell>
          <cell r="M1593" t="str">
            <v>VER ARCHIVO ANEXO</v>
          </cell>
          <cell r="N1593">
            <v>41608</v>
          </cell>
        </row>
        <row r="1594">
          <cell r="A1594" t="str">
            <v>BB785</v>
          </cell>
          <cell r="B1594" t="str">
            <v>TOMA INDUSTRIAL DE SOBREPONER 3P+T 250V/32A IP67. MARCA LEGRAND</v>
          </cell>
          <cell r="C1594" t="str">
            <v>Insumo</v>
          </cell>
          <cell r="D1594" t="str">
            <v>und</v>
          </cell>
          <cell r="E1594">
            <v>269610</v>
          </cell>
          <cell r="F1594">
            <v>226562.82287974333</v>
          </cell>
          <cell r="G1594">
            <v>0.19</v>
          </cell>
          <cell r="H1594" t="str">
            <v>X</v>
          </cell>
          <cell r="J1594" t="str">
            <v>X</v>
          </cell>
          <cell r="L1594" t="str">
            <v>Centelsa</v>
          </cell>
          <cell r="M1594" t="str">
            <v>VER ARCHIVO ANEXO</v>
          </cell>
          <cell r="N1594">
            <v>41608</v>
          </cell>
        </row>
        <row r="1595">
          <cell r="A1595" t="str">
            <v>BB789</v>
          </cell>
          <cell r="B1595" t="str">
            <v>TOMA INDUSTRIAL DE SOBREPONER 3P+T 250V/63A IP67. MARCA LEGRAND</v>
          </cell>
          <cell r="C1595" t="str">
            <v>Insumo</v>
          </cell>
          <cell r="D1595" t="str">
            <v>und</v>
          </cell>
          <cell r="E1595">
            <v>597664</v>
          </cell>
          <cell r="F1595">
            <v>502238.52069927315</v>
          </cell>
          <cell r="G1595">
            <v>0.19</v>
          </cell>
          <cell r="H1595" t="str">
            <v>X</v>
          </cell>
          <cell r="J1595" t="str">
            <v>X</v>
          </cell>
          <cell r="L1595" t="str">
            <v>Centelsa</v>
          </cell>
          <cell r="M1595" t="str">
            <v>VER ARCHIVO ANEXO</v>
          </cell>
          <cell r="N1595">
            <v>41608</v>
          </cell>
        </row>
        <row r="1596">
          <cell r="A1596" t="str">
            <v>BB793</v>
          </cell>
          <cell r="B1596" t="str">
            <v>TOMACORRIENTE DE INCRUSTAR CON SEGURO DE GIRO 2P+T 250V/20A. MARCA LEGRAND</v>
          </cell>
          <cell r="C1596" t="str">
            <v>Insumo</v>
          </cell>
          <cell r="D1596" t="str">
            <v>und</v>
          </cell>
          <cell r="E1596">
            <v>70388</v>
          </cell>
          <cell r="F1596">
            <v>59149.405635573981</v>
          </cell>
          <cell r="G1596">
            <v>0.19</v>
          </cell>
          <cell r="H1596" t="str">
            <v>X</v>
          </cell>
          <cell r="J1596" t="str">
            <v>X</v>
          </cell>
          <cell r="L1596" t="str">
            <v>Centelsa</v>
          </cell>
          <cell r="M1596" t="str">
            <v>VER ARCHIVO ANEXO</v>
          </cell>
          <cell r="N1596">
            <v>41608</v>
          </cell>
        </row>
        <row r="1597">
          <cell r="A1597" t="str">
            <v>BB795</v>
          </cell>
          <cell r="B1597" t="str">
            <v>TOMACORRIENTE DE INCRUSTAR CON SEGURO DE GIRO 2P+T 250V/30A. MARCA LEGRAND</v>
          </cell>
          <cell r="C1597" t="str">
            <v>Insumo</v>
          </cell>
          <cell r="D1597" t="str">
            <v>und</v>
          </cell>
          <cell r="E1597">
            <v>104498</v>
          </cell>
          <cell r="F1597">
            <v>87813.584971818345</v>
          </cell>
          <cell r="G1597">
            <v>0.19</v>
          </cell>
          <cell r="H1597" t="str">
            <v>X</v>
          </cell>
          <cell r="J1597" t="str">
            <v>X</v>
          </cell>
          <cell r="L1597" t="str">
            <v>Centelsa</v>
          </cell>
          <cell r="M1597" t="str">
            <v>VER ARCHIVO ANEXO</v>
          </cell>
          <cell r="N1597">
            <v>41608</v>
          </cell>
        </row>
        <row r="1598">
          <cell r="A1598" t="str">
            <v>BB580</v>
          </cell>
          <cell r="B1598" t="str">
            <v>TORNILLO DE ACERO GALVANIZADO 1/2"X1 1/2". INCLUYE 2 TUERCAS, 2 ARANDELAS.</v>
          </cell>
          <cell r="C1598" t="str">
            <v>Insumo</v>
          </cell>
          <cell r="D1598" t="str">
            <v>und</v>
          </cell>
          <cell r="E1598">
            <v>1139</v>
          </cell>
          <cell r="F1598">
            <v>957.26137888417952</v>
          </cell>
          <cell r="G1598">
            <v>0.19</v>
          </cell>
          <cell r="H1598" t="str">
            <v>X</v>
          </cell>
          <cell r="J1598" t="str">
            <v>X</v>
          </cell>
          <cell r="L1598" t="str">
            <v>Centelsa</v>
          </cell>
          <cell r="M1598" t="str">
            <v>VER ARCHIVO ANEXO</v>
          </cell>
          <cell r="N1598">
            <v>41608</v>
          </cell>
        </row>
        <row r="1599">
          <cell r="A1599" t="str">
            <v>BB581</v>
          </cell>
          <cell r="B1599" t="str">
            <v>TORNILLO DE ACERO GALVANIZADO 5/8" X 10". INCLUYE 2 TUERCAS, 2 ARANDELAS.</v>
          </cell>
          <cell r="C1599" t="str">
            <v>Insumo</v>
          </cell>
          <cell r="D1599" t="str">
            <v>und</v>
          </cell>
          <cell r="E1599">
            <v>6126</v>
          </cell>
          <cell r="F1599">
            <v>5148.0928405091317</v>
          </cell>
          <cell r="G1599">
            <v>0.19</v>
          </cell>
          <cell r="H1599" t="str">
            <v>X</v>
          </cell>
          <cell r="J1599" t="str">
            <v>X</v>
          </cell>
          <cell r="L1599" t="str">
            <v>Centelsa</v>
          </cell>
          <cell r="M1599" t="str">
            <v>VER ARCHIVO ANEXO</v>
          </cell>
          <cell r="N1599">
            <v>41608</v>
          </cell>
        </row>
        <row r="1600">
          <cell r="A1600" t="str">
            <v>BB582</v>
          </cell>
          <cell r="B1600" t="str">
            <v>TORNILLO DE ACERO GALVANIZADO 5/8" X 5". INCLUYE 2 TUERCAS, 2 ARANDELAS.</v>
          </cell>
          <cell r="C1600" t="str">
            <v>Insumo</v>
          </cell>
          <cell r="D1600" t="str">
            <v>und</v>
          </cell>
          <cell r="E1600">
            <v>4027</v>
          </cell>
          <cell r="F1600">
            <v>3384.1699741746311</v>
          </cell>
          <cell r="G1600">
            <v>0.19</v>
          </cell>
          <cell r="H1600" t="str">
            <v>X</v>
          </cell>
          <cell r="J1600" t="str">
            <v>X</v>
          </cell>
          <cell r="L1600" t="str">
            <v>Centelsa</v>
          </cell>
          <cell r="M1600" t="str">
            <v>VER ARCHIVO ANEXO</v>
          </cell>
          <cell r="N1600">
            <v>41608</v>
          </cell>
        </row>
        <row r="1601">
          <cell r="A1601" t="str">
            <v>BB583</v>
          </cell>
          <cell r="B1601" t="str">
            <v>TORNILLO DE ACERO GALVANIZADO 5/8" X 8". INCLUYE 2 TUERCAS, 2 ARANDELAS.</v>
          </cell>
          <cell r="C1601" t="str">
            <v>Insumo</v>
          </cell>
          <cell r="D1601" t="str">
            <v>und</v>
          </cell>
          <cell r="E1601">
            <v>5125</v>
          </cell>
          <cell r="F1601">
            <v>4306.8106883613709</v>
          </cell>
          <cell r="G1601">
            <v>0.19</v>
          </cell>
          <cell r="H1601" t="str">
            <v>X</v>
          </cell>
          <cell r="J1601" t="str">
            <v>X</v>
          </cell>
          <cell r="L1601" t="str">
            <v>Centelsa</v>
          </cell>
          <cell r="M1601" t="str">
            <v>VER ARCHIVO ANEXO</v>
          </cell>
          <cell r="N1601">
            <v>41608</v>
          </cell>
        </row>
        <row r="1602">
          <cell r="A1602" t="str">
            <v>BB584</v>
          </cell>
          <cell r="B1602" t="str">
            <v>TORNILLO DE BRONCE PARA BORNA TERMINAL</v>
          </cell>
          <cell r="C1602" t="str">
            <v>Insumo</v>
          </cell>
          <cell r="D1602" t="str">
            <v>und</v>
          </cell>
          <cell r="E1602">
            <v>22474</v>
          </cell>
          <cell r="F1602">
            <v>18885.572592452801</v>
          </cell>
          <cell r="G1602">
            <v>0.19</v>
          </cell>
          <cell r="H1602" t="str">
            <v>X</v>
          </cell>
          <cell r="J1602" t="str">
            <v>X</v>
          </cell>
          <cell r="L1602" t="str">
            <v>Centelsa</v>
          </cell>
          <cell r="M1602" t="str">
            <v>VER ARCHIVO ANEXO</v>
          </cell>
          <cell r="N1602">
            <v>41608</v>
          </cell>
        </row>
        <row r="1603">
          <cell r="A1603" t="str">
            <v>BB587</v>
          </cell>
          <cell r="B1603" t="str">
            <v xml:space="preserve">TRANSFORMADOR DE DISTRIBUCION  TRIFASICO AUTOPROTEGIDO 112,5 KVA-DYN5, 60 HZ, 13.2 KV-208/120 VOLTIOS ACEITE- INTEMPERIE- HOMOLOGADO -ACCESORIOS DE SUJECION -PROTOCOLO DE PRUEBAS. (DPS PRIMARIOS) </v>
          </cell>
          <cell r="C1603" t="str">
            <v>Insumo</v>
          </cell>
          <cell r="D1603" t="str">
            <v>m</v>
          </cell>
          <cell r="E1603">
            <v>19009714</v>
          </cell>
          <cell r="F1603">
            <v>15974549.394432183</v>
          </cell>
          <cell r="G1603">
            <v>0.19</v>
          </cell>
          <cell r="H1603" t="str">
            <v>X</v>
          </cell>
          <cell r="J1603" t="str">
            <v>X</v>
          </cell>
          <cell r="L1603" t="str">
            <v>Centelsa</v>
          </cell>
          <cell r="M1603" t="str">
            <v>VER ARCHIVO ANEXO</v>
          </cell>
          <cell r="N1603">
            <v>41608</v>
          </cell>
        </row>
        <row r="1604">
          <cell r="A1604" t="str">
            <v>BB586</v>
          </cell>
          <cell r="B1604"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604" t="str">
            <v>Insumo</v>
          </cell>
          <cell r="D1604" t="str">
            <v>und</v>
          </cell>
          <cell r="E1604">
            <v>9341916</v>
          </cell>
          <cell r="F1604">
            <v>7850349.9683377212</v>
          </cell>
          <cell r="G1604">
            <v>0.19</v>
          </cell>
          <cell r="H1604" t="str">
            <v>X</v>
          </cell>
          <cell r="J1604" t="str">
            <v>X</v>
          </cell>
          <cell r="L1604" t="str">
            <v>Centelsa</v>
          </cell>
          <cell r="M1604" t="str">
            <v>VER ARCHIVO ANEXO</v>
          </cell>
          <cell r="N1604">
            <v>41608</v>
          </cell>
        </row>
        <row r="1605">
          <cell r="A1605" t="str">
            <v>BB588</v>
          </cell>
          <cell r="B1605" t="str">
            <v xml:space="preserve">TRANSFORMADOR DE DISTRIBUCION  TRIFASICO AUTOPROTEGIDO 150 KVA-DYN5, 60 HZ, 13.2 KV-208/120 VOLTIOS ACEITE- INTEMPERIE- HOMOLOGADO -ACCESORIOS DE SUJECION -PROTOCOLO DE PRUEBAS. (DPS PRIMARIOS) </v>
          </cell>
          <cell r="C1605" t="str">
            <v>Insumo</v>
          </cell>
          <cell r="D1605" t="str">
            <v>m</v>
          </cell>
          <cell r="E1605">
            <v>23072362</v>
          </cell>
          <cell r="F1605">
            <v>19388539.878143955</v>
          </cell>
          <cell r="G1605">
            <v>0.19</v>
          </cell>
          <cell r="H1605" t="str">
            <v>X</v>
          </cell>
          <cell r="J1605" t="str">
            <v>X</v>
          </cell>
          <cell r="L1605" t="str">
            <v>Centelsa</v>
          </cell>
          <cell r="M1605" t="str">
            <v>VER ARCHIVO ANEXO</v>
          </cell>
          <cell r="N1605">
            <v>41608</v>
          </cell>
        </row>
        <row r="1606">
          <cell r="A1606" t="str">
            <v>BB589</v>
          </cell>
          <cell r="B1606" t="str">
            <v xml:space="preserve">TRANSFORMADOR DE DISTRIBUCION  TRIFASICO AUTOPROTEGIDO 225 KVA-DYN5, 60 HZ, 13.2 KV-220/127 VOLTIOS ACEITE- INTEMPERIE- HOMOLOGADO -ACCESORIOS DE SUJECION -PROTOCOLO DE PRUEBAS. (DPS PRIMARIOS) </v>
          </cell>
          <cell r="C1606" t="str">
            <v>Insumo</v>
          </cell>
          <cell r="D1606" t="str">
            <v>m</v>
          </cell>
          <cell r="E1606">
            <v>21986092</v>
          </cell>
          <cell r="F1606">
            <v>18475707.198265996</v>
          </cell>
          <cell r="G1606">
            <v>0.19</v>
          </cell>
          <cell r="H1606" t="str">
            <v>X</v>
          </cell>
          <cell r="J1606" t="str">
            <v>X</v>
          </cell>
          <cell r="L1606" t="str">
            <v>Centelsa</v>
          </cell>
          <cell r="M1606" t="str">
            <v>VER ARCHIVO ANEXO</v>
          </cell>
          <cell r="N1606">
            <v>41608</v>
          </cell>
        </row>
        <row r="1607">
          <cell r="A1607" t="str">
            <v>BB590</v>
          </cell>
          <cell r="B1607"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607" t="str">
            <v>Insumo</v>
          </cell>
          <cell r="D1607" t="str">
            <v>m</v>
          </cell>
          <cell r="E1607">
            <v>6810908</v>
          </cell>
          <cell r="F1607">
            <v>5723451.9360826295</v>
          </cell>
          <cell r="G1607">
            <v>0.19</v>
          </cell>
          <cell r="H1607" t="str">
            <v>X</v>
          </cell>
          <cell r="J1607" t="str">
            <v>X</v>
          </cell>
          <cell r="L1607" t="str">
            <v>Centelsa</v>
          </cell>
          <cell r="M1607" t="str">
            <v>VER ARCHIVO ANEXO</v>
          </cell>
          <cell r="N1607">
            <v>41608</v>
          </cell>
        </row>
        <row r="1608">
          <cell r="A1608" t="str">
            <v>BB591</v>
          </cell>
          <cell r="B1608"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608" t="str">
            <v>Insumo</v>
          </cell>
          <cell r="D1608" t="str">
            <v>m</v>
          </cell>
          <cell r="E1608">
            <v>8244784</v>
          </cell>
          <cell r="F1608">
            <v>6928389.5502122873</v>
          </cell>
          <cell r="G1608">
            <v>0.19</v>
          </cell>
          <cell r="H1608" t="str">
            <v>X</v>
          </cell>
          <cell r="J1608" t="str">
            <v>X</v>
          </cell>
          <cell r="L1608" t="str">
            <v>Centelsa</v>
          </cell>
          <cell r="M1608" t="str">
            <v>VER ARCHIVO ANEXO</v>
          </cell>
          <cell r="N1608">
            <v>41608</v>
          </cell>
        </row>
        <row r="1609">
          <cell r="A1609" t="str">
            <v>BB592</v>
          </cell>
          <cell r="B1609" t="str">
            <v xml:space="preserve">TRANSFORMADOR DE DISTRIBUCION  TRIFASICO AUTOPROTEGIDO 75 KVA-DYN5, 60 HZ, 13.2 KV-208/120 VOLTIOS ACEITE- INTEMPERIE- HOMOLOGADO -ACCESORIOS DE SUJECION -PROTOCOLO DE PRUEBAS. (DPS PRIMARIOS) </v>
          </cell>
          <cell r="C1609" t="str">
            <v>Insumo</v>
          </cell>
          <cell r="D1609" t="str">
            <v>m</v>
          </cell>
          <cell r="E1609">
            <v>10634578</v>
          </cell>
          <cell r="F1609">
            <v>8936620.0611172002</v>
          </cell>
          <cell r="G1609">
            <v>0.19</v>
          </cell>
          <cell r="H1609" t="str">
            <v>X</v>
          </cell>
          <cell r="J1609" t="str">
            <v>X</v>
          </cell>
          <cell r="L1609" t="str">
            <v>Centelsa</v>
          </cell>
          <cell r="M1609" t="str">
            <v>VER ARCHIVO ANEXO</v>
          </cell>
          <cell r="N1609">
            <v>41608</v>
          </cell>
        </row>
        <row r="1610">
          <cell r="A1610" t="str">
            <v>BB596</v>
          </cell>
          <cell r="B1610" t="str">
            <v>TUBO CONDUIT GALVANIZADA EMT 1 1/2"</v>
          </cell>
          <cell r="C1610" t="str">
            <v>Insumo</v>
          </cell>
          <cell r="D1610" t="str">
            <v>m</v>
          </cell>
          <cell r="E1610">
            <v>21011</v>
          </cell>
          <cell r="F1610">
            <v>17656.538995693729</v>
          </cell>
          <cell r="G1610">
            <v>0.19</v>
          </cell>
          <cell r="H1610" t="str">
            <v>X</v>
          </cell>
          <cell r="J1610" t="str">
            <v>X</v>
          </cell>
          <cell r="L1610" t="str">
            <v>Tuberia elecrica</v>
          </cell>
          <cell r="M1610" t="str">
            <v>VER ARCHIVO ANEXO</v>
          </cell>
          <cell r="N1610">
            <v>41608</v>
          </cell>
        </row>
        <row r="1611">
          <cell r="A1611" t="str">
            <v>BB597</v>
          </cell>
          <cell r="B1611" t="str">
            <v>TUBO CONDUIT GALVANIZADA EMT 1"</v>
          </cell>
          <cell r="C1611" t="str">
            <v>Insumo</v>
          </cell>
          <cell r="D1611" t="str">
            <v>m</v>
          </cell>
          <cell r="E1611">
            <v>12191</v>
          </cell>
          <cell r="F1611">
            <v>10244.254683972105</v>
          </cell>
          <cell r="G1611">
            <v>0.19</v>
          </cell>
          <cell r="H1611" t="str">
            <v>X</v>
          </cell>
          <cell r="J1611" t="str">
            <v>X</v>
          </cell>
          <cell r="L1611" t="str">
            <v>Tuberia elecrica</v>
          </cell>
          <cell r="M1611" t="str">
            <v>VER ARCHIVO ANEXO</v>
          </cell>
          <cell r="N1611">
            <v>41608</v>
          </cell>
        </row>
        <row r="1612">
          <cell r="A1612" t="str">
            <v>BB598</v>
          </cell>
          <cell r="B1612" t="str">
            <v>TUBO CONDUIT GALVANIZADA EMT 1/2"</v>
          </cell>
          <cell r="C1612" t="str">
            <v>Insumo</v>
          </cell>
          <cell r="D1612" t="str">
            <v>m</v>
          </cell>
          <cell r="E1612">
            <v>5086</v>
          </cell>
          <cell r="F1612">
            <v>4273.9210568988055</v>
          </cell>
          <cell r="G1612">
            <v>0.19</v>
          </cell>
          <cell r="H1612" t="str">
            <v>X</v>
          </cell>
          <cell r="J1612" t="str">
            <v>X</v>
          </cell>
          <cell r="L1612" t="str">
            <v>Tuberia elecrica</v>
          </cell>
          <cell r="M1612" t="str">
            <v>VER ARCHIVO ANEXO</v>
          </cell>
          <cell r="N1612">
            <v>41608</v>
          </cell>
        </row>
        <row r="1613">
          <cell r="A1613" t="str">
            <v>BB599</v>
          </cell>
          <cell r="B1613" t="str">
            <v xml:space="preserve">TUBO CONDUIT GALVANIZADA EMT 2" </v>
          </cell>
          <cell r="C1613" t="str">
            <v>Insumo</v>
          </cell>
          <cell r="D1613" t="str">
            <v>m</v>
          </cell>
          <cell r="E1613">
            <v>26699</v>
          </cell>
          <cell r="F1613">
            <v>22435.921757175136</v>
          </cell>
          <cell r="G1613">
            <v>0.19</v>
          </cell>
          <cell r="H1613" t="str">
            <v>X</v>
          </cell>
          <cell r="J1613" t="str">
            <v>X</v>
          </cell>
          <cell r="L1613" t="str">
            <v>Tuberia elecrica</v>
          </cell>
          <cell r="M1613" t="str">
            <v>VER ARCHIVO ANEXO</v>
          </cell>
          <cell r="N1613">
            <v>41608</v>
          </cell>
        </row>
        <row r="1614">
          <cell r="A1614" t="str">
            <v>BB600</v>
          </cell>
          <cell r="B1614" t="str">
            <v xml:space="preserve">TUBO CONDUIT GALVANIZADA EMT 3" </v>
          </cell>
          <cell r="C1614" t="str">
            <v>Insumo</v>
          </cell>
          <cell r="D1614" t="str">
            <v>m</v>
          </cell>
          <cell r="E1614">
            <v>52977</v>
          </cell>
          <cell r="F1614">
            <v>44518.712734436391</v>
          </cell>
          <cell r="G1614">
            <v>0.19</v>
          </cell>
          <cell r="H1614" t="str">
            <v>X</v>
          </cell>
          <cell r="J1614" t="str">
            <v>X</v>
          </cell>
          <cell r="L1614" t="str">
            <v>Tuberia elecrica</v>
          </cell>
          <cell r="M1614" t="str">
            <v>VER ARCHIVO ANEXO</v>
          </cell>
          <cell r="N1614">
            <v>41608</v>
          </cell>
        </row>
        <row r="1615">
          <cell r="A1615" t="str">
            <v>BB601</v>
          </cell>
          <cell r="B1615" t="str">
            <v xml:space="preserve">TUBO CONDUIT GALVANIZADA EMT 3/4" </v>
          </cell>
          <cell r="C1615" t="str">
            <v>Insumo</v>
          </cell>
          <cell r="D1615" t="str">
            <v>m</v>
          </cell>
          <cell r="E1615">
            <v>8308</v>
          </cell>
          <cell r="F1615">
            <v>6981.2570362385086</v>
          </cell>
          <cell r="G1615">
            <v>0.19</v>
          </cell>
          <cell r="H1615" t="str">
            <v>X</v>
          </cell>
          <cell r="J1615" t="str">
            <v>X</v>
          </cell>
          <cell r="L1615" t="str">
            <v>Tuberia elecrica</v>
          </cell>
          <cell r="M1615" t="str">
            <v>VER ARCHIVO ANEXO</v>
          </cell>
          <cell r="N1615">
            <v>41608</v>
          </cell>
        </row>
        <row r="1616">
          <cell r="A1616" t="str">
            <v>BB603</v>
          </cell>
          <cell r="B1616" t="str">
            <v xml:space="preserve">TUBO CONDUIT IMC 1 1/2" </v>
          </cell>
          <cell r="C1616" t="str">
            <v>Insumo</v>
          </cell>
          <cell r="D1616" t="str">
            <v>m</v>
          </cell>
          <cell r="E1616">
            <v>43592</v>
          </cell>
          <cell r="F1616">
            <v>36632.125316359874</v>
          </cell>
          <cell r="G1616">
            <v>0.19</v>
          </cell>
          <cell r="H1616" t="str">
            <v>X</v>
          </cell>
          <cell r="J1616" t="str">
            <v>X</v>
          </cell>
          <cell r="L1616" t="str">
            <v>Tuberia elecrica</v>
          </cell>
          <cell r="M1616" t="str">
            <v>VER ARCHIVO ANEXO</v>
          </cell>
          <cell r="N1616">
            <v>41608</v>
          </cell>
        </row>
        <row r="1617">
          <cell r="A1617" t="str">
            <v>BB605</v>
          </cell>
          <cell r="B1617" t="str">
            <v xml:space="preserve">TUBO CONDUIT IMC 1" </v>
          </cell>
          <cell r="C1617" t="str">
            <v>Insumo</v>
          </cell>
          <cell r="D1617" t="str">
            <v>m</v>
          </cell>
          <cell r="E1617">
            <v>26732</v>
          </cell>
          <cell r="F1617">
            <v>22463.618288933085</v>
          </cell>
          <cell r="G1617">
            <v>0.19</v>
          </cell>
          <cell r="H1617" t="str">
            <v>X</v>
          </cell>
          <cell r="J1617" t="str">
            <v>X</v>
          </cell>
          <cell r="L1617" t="str">
            <v>Tuberia elecrica</v>
          </cell>
          <cell r="M1617" t="str">
            <v>VER ARCHIVO ANEXO</v>
          </cell>
          <cell r="N1617">
            <v>41608</v>
          </cell>
        </row>
        <row r="1618">
          <cell r="A1618" t="str">
            <v>BB606</v>
          </cell>
          <cell r="B1618" t="str">
            <v xml:space="preserve">TUBO CONDUIT IMC 1/2" </v>
          </cell>
          <cell r="C1618" t="str">
            <v>Insumo</v>
          </cell>
          <cell r="D1618" t="str">
            <v>m</v>
          </cell>
          <cell r="E1618">
            <v>15066</v>
          </cell>
          <cell r="F1618">
            <v>12660.777079853326</v>
          </cell>
          <cell r="G1618">
            <v>0.19</v>
          </cell>
          <cell r="H1618" t="str">
            <v>X</v>
          </cell>
          <cell r="J1618" t="str">
            <v>X</v>
          </cell>
          <cell r="L1618" t="str">
            <v>Tuberia elecrica</v>
          </cell>
          <cell r="M1618" t="str">
            <v>VER ARCHIVO ANEXO</v>
          </cell>
          <cell r="N1618">
            <v>41608</v>
          </cell>
        </row>
        <row r="1619">
          <cell r="A1619" t="str">
            <v>BB607</v>
          </cell>
          <cell r="B1619" t="str">
            <v xml:space="preserve">TUBO CONDUIT IMC 2" </v>
          </cell>
          <cell r="C1619" t="str">
            <v>Insumo</v>
          </cell>
          <cell r="D1619" t="str">
            <v>m</v>
          </cell>
          <cell r="E1619">
            <v>54034</v>
          </cell>
          <cell r="F1619">
            <v>45406.732783925698</v>
          </cell>
          <cell r="G1619">
            <v>0.19</v>
          </cell>
          <cell r="H1619" t="str">
            <v>X</v>
          </cell>
          <cell r="J1619" t="str">
            <v>X</v>
          </cell>
          <cell r="L1619" t="str">
            <v>Tuberia elecrica</v>
          </cell>
          <cell r="M1619" t="str">
            <v>VER ARCHIVO ANEXO</v>
          </cell>
          <cell r="N1619">
            <v>41608</v>
          </cell>
        </row>
        <row r="1620">
          <cell r="A1620" t="str">
            <v>BB608</v>
          </cell>
          <cell r="B1620" t="str">
            <v xml:space="preserve">TUBO CONDUIT IMC 3" </v>
          </cell>
          <cell r="C1620" t="str">
            <v>Insumo</v>
          </cell>
          <cell r="D1620" t="str">
            <v>m</v>
          </cell>
          <cell r="E1620">
            <v>127166</v>
          </cell>
          <cell r="F1620">
            <v>106861.87468834911</v>
          </cell>
          <cell r="G1620">
            <v>0.19</v>
          </cell>
          <cell r="H1620" t="str">
            <v>X</v>
          </cell>
          <cell r="J1620" t="str">
            <v>X</v>
          </cell>
          <cell r="L1620" t="str">
            <v>Tuberia elecrica</v>
          </cell>
          <cell r="M1620" t="str">
            <v>VER ARCHIVO ANEXO</v>
          </cell>
          <cell r="N1620">
            <v>41608</v>
          </cell>
        </row>
        <row r="1621">
          <cell r="A1621" t="str">
            <v>BB609</v>
          </cell>
          <cell r="B1621" t="str">
            <v>TUBO CONDUIT IMC 3/4"</v>
          </cell>
          <cell r="C1621" t="str">
            <v>Insumo</v>
          </cell>
          <cell r="D1621" t="str">
            <v>m</v>
          </cell>
          <cell r="E1621">
            <v>18539</v>
          </cell>
          <cell r="F1621">
            <v>15579.299113847406</v>
          </cell>
          <cell r="G1621">
            <v>0.19</v>
          </cell>
          <cell r="H1621" t="str">
            <v>X</v>
          </cell>
          <cell r="J1621" t="str">
            <v>X</v>
          </cell>
          <cell r="L1621" t="str">
            <v>Tuberia elecrica</v>
          </cell>
          <cell r="M1621" t="str">
            <v>VER ARCHIVO ANEXO</v>
          </cell>
          <cell r="N1621">
            <v>41608</v>
          </cell>
        </row>
        <row r="1622">
          <cell r="A1622" t="str">
            <v>BB610</v>
          </cell>
          <cell r="B1622" t="str">
            <v xml:space="preserve">TUBO CONDUIT IMC 4" </v>
          </cell>
          <cell r="C1622" t="str">
            <v>Insumo</v>
          </cell>
          <cell r="D1622" t="str">
            <v>m</v>
          </cell>
          <cell r="E1622">
            <v>167021</v>
          </cell>
          <cell r="F1622">
            <v>140353.90571665129</v>
          </cell>
          <cell r="G1622">
            <v>0.19</v>
          </cell>
          <cell r="H1622" t="str">
            <v>X</v>
          </cell>
          <cell r="J1622" t="str">
            <v>X</v>
          </cell>
          <cell r="L1622" t="str">
            <v>Tuberia elecrica</v>
          </cell>
          <cell r="M1622" t="str">
            <v>VER ARCHIVO ANEXO</v>
          </cell>
          <cell r="N1622">
            <v>41608</v>
          </cell>
        </row>
        <row r="1623">
          <cell r="A1623" t="str">
            <v>BB611</v>
          </cell>
          <cell r="B1623" t="str">
            <v>TUBO CONDUIT PVC 1 1/2"</v>
          </cell>
          <cell r="C1623" t="str">
            <v>Insumo</v>
          </cell>
          <cell r="D1623" t="str">
            <v>m</v>
          </cell>
          <cell r="E1623">
            <v>4357</v>
          </cell>
          <cell r="F1623">
            <v>3661.1352917541408</v>
          </cell>
          <cell r="G1623">
            <v>0.19</v>
          </cell>
          <cell r="H1623" t="str">
            <v>X</v>
          </cell>
          <cell r="J1623" t="str">
            <v>X</v>
          </cell>
          <cell r="L1623" t="str">
            <v>Tuberia elecrica</v>
          </cell>
          <cell r="M1623" t="str">
            <v>VER ARCHIVO ANEXO</v>
          </cell>
          <cell r="N1623">
            <v>41608</v>
          </cell>
        </row>
        <row r="1624">
          <cell r="A1624" t="str">
            <v>BB613</v>
          </cell>
          <cell r="B1624" t="str">
            <v>TUBO CONDUIT PVC 1"</v>
          </cell>
          <cell r="C1624" t="str">
            <v>Insumo</v>
          </cell>
          <cell r="D1624" t="str">
            <v>m</v>
          </cell>
          <cell r="E1624">
            <v>2210</v>
          </cell>
          <cell r="F1624">
            <v>1857.3986610175855</v>
          </cell>
          <cell r="G1624">
            <v>0.19</v>
          </cell>
          <cell r="H1624" t="str">
            <v>X</v>
          </cell>
          <cell r="J1624" t="str">
            <v>X</v>
          </cell>
          <cell r="L1624" t="str">
            <v>Tuberia elecrica</v>
          </cell>
          <cell r="M1624" t="str">
            <v>VER ARCHIVO ANEXO</v>
          </cell>
          <cell r="N1624">
            <v>41608</v>
          </cell>
        </row>
        <row r="1625">
          <cell r="A1625" t="str">
            <v>BB614</v>
          </cell>
          <cell r="B1625" t="str">
            <v>TUBO CONDUIT PVC 1/2"</v>
          </cell>
          <cell r="C1625" t="str">
            <v>Insumo</v>
          </cell>
          <cell r="D1625" t="str">
            <v>m</v>
          </cell>
          <cell r="E1625">
            <v>1215</v>
          </cell>
          <cell r="F1625">
            <v>1021.309608574441</v>
          </cell>
          <cell r="G1625">
            <v>0.19</v>
          </cell>
          <cell r="H1625" t="str">
            <v>X</v>
          </cell>
          <cell r="J1625" t="str">
            <v>X</v>
          </cell>
          <cell r="L1625" t="str">
            <v>Tuberia elecrica</v>
          </cell>
          <cell r="M1625" t="str">
            <v>VER ARCHIVO ANEXO</v>
          </cell>
          <cell r="N1625">
            <v>41608</v>
          </cell>
        </row>
        <row r="1626">
          <cell r="A1626" t="str">
            <v>BB615</v>
          </cell>
          <cell r="B1626" t="str">
            <v>TUBO CONDUIT PVC 2"</v>
          </cell>
          <cell r="C1626" t="str">
            <v>Insumo</v>
          </cell>
          <cell r="D1626" t="str">
            <v>m</v>
          </cell>
          <cell r="E1626">
            <v>6897</v>
          </cell>
          <cell r="F1626">
            <v>5795.4992703512344</v>
          </cell>
          <cell r="G1626">
            <v>0.19</v>
          </cell>
          <cell r="H1626" t="str">
            <v>X</v>
          </cell>
          <cell r="J1626" t="str">
            <v>X</v>
          </cell>
          <cell r="L1626" t="str">
            <v>Tuberia elecrica</v>
          </cell>
          <cell r="M1626" t="str">
            <v>VER ARCHIVO ANEXO</v>
          </cell>
          <cell r="N1626">
            <v>41608</v>
          </cell>
        </row>
        <row r="1627">
          <cell r="A1627" t="str">
            <v>BB616</v>
          </cell>
          <cell r="B1627" t="str">
            <v>TUBO CONDUIT PVC 3/4"</v>
          </cell>
          <cell r="C1627" t="str">
            <v>Insumo</v>
          </cell>
          <cell r="D1627" t="str">
            <v>m</v>
          </cell>
          <cell r="E1627">
            <v>1594</v>
          </cell>
          <cell r="F1627">
            <v>1339.8197237908769</v>
          </cell>
          <cell r="G1627">
            <v>0.19</v>
          </cell>
          <cell r="H1627" t="str">
            <v>X</v>
          </cell>
          <cell r="J1627" t="str">
            <v>X</v>
          </cell>
          <cell r="L1627" t="str">
            <v>Tuberia elecrica</v>
          </cell>
          <cell r="M1627" t="str">
            <v>VER ARCHIVO ANEXO</v>
          </cell>
          <cell r="N1627">
            <v>41608</v>
          </cell>
        </row>
        <row r="1628">
          <cell r="A1628" t="str">
            <v>BB629</v>
          </cell>
          <cell r="B1628" t="str">
            <v>TUBO PVC DOBLE PARED TDP 3"</v>
          </cell>
          <cell r="C1628" t="str">
            <v>Insumo</v>
          </cell>
          <cell r="D1628" t="str">
            <v>m</v>
          </cell>
          <cell r="E1628">
            <v>6629</v>
          </cell>
          <cell r="F1628">
            <v>5570.4649498178851</v>
          </cell>
          <cell r="G1628">
            <v>0.19</v>
          </cell>
          <cell r="H1628" t="str">
            <v>X</v>
          </cell>
          <cell r="J1628" t="str">
            <v>X</v>
          </cell>
          <cell r="L1628" t="str">
            <v>Tuberia elecrica</v>
          </cell>
          <cell r="M1628" t="str">
            <v>VER ARCHIVO ANEXO</v>
          </cell>
          <cell r="N1628">
            <v>41608</v>
          </cell>
        </row>
        <row r="1629">
          <cell r="A1629" t="str">
            <v>BB630</v>
          </cell>
          <cell r="B1629" t="str">
            <v>TUBO PVC DOBLE PARED TDP 4"</v>
          </cell>
          <cell r="C1629" t="str">
            <v>Insumo</v>
          </cell>
          <cell r="D1629" t="str">
            <v>m</v>
          </cell>
          <cell r="E1629">
            <v>9196</v>
          </cell>
          <cell r="F1629">
            <v>7727.3323604683128</v>
          </cell>
          <cell r="G1629">
            <v>0.19</v>
          </cell>
          <cell r="H1629" t="str">
            <v>X</v>
          </cell>
          <cell r="J1629" t="str">
            <v>X</v>
          </cell>
          <cell r="L1629" t="str">
            <v>Tuberia elecrica</v>
          </cell>
          <cell r="M1629" t="str">
            <v>VER ARCHIVO ANEXO</v>
          </cell>
          <cell r="N1629">
            <v>41608</v>
          </cell>
        </row>
        <row r="1630">
          <cell r="A1630" t="str">
            <v>BB626</v>
          </cell>
          <cell r="B1630" t="str">
            <v>TUBO PVC PESADO DB 2"</v>
          </cell>
          <cell r="C1630" t="str">
            <v>Insumo</v>
          </cell>
          <cell r="D1630" t="str">
            <v>m</v>
          </cell>
          <cell r="E1630">
            <v>5525</v>
          </cell>
          <cell r="F1630">
            <v>4642.6311359265264</v>
          </cell>
          <cell r="G1630">
            <v>0.19</v>
          </cell>
          <cell r="H1630" t="str">
            <v>X</v>
          </cell>
          <cell r="J1630" t="str">
            <v>X</v>
          </cell>
          <cell r="L1630" t="str">
            <v>Tuberia elecrica</v>
          </cell>
          <cell r="M1630" t="str">
            <v>VER ARCHIVO ANEXO</v>
          </cell>
          <cell r="N1630">
            <v>41608</v>
          </cell>
        </row>
        <row r="1631">
          <cell r="A1631" t="str">
            <v>BB627</v>
          </cell>
          <cell r="B1631" t="str">
            <v>TUBO PVC PESADO DB 3"</v>
          </cell>
          <cell r="C1631" t="str">
            <v>Insumo</v>
          </cell>
          <cell r="D1631" t="str">
            <v>m</v>
          </cell>
          <cell r="E1631">
            <v>11950</v>
          </cell>
          <cell r="F1631">
            <v>10041.723795492087</v>
          </cell>
          <cell r="G1631">
            <v>0.19</v>
          </cell>
          <cell r="H1631" t="str">
            <v>X</v>
          </cell>
          <cell r="J1631" t="str">
            <v>X</v>
          </cell>
          <cell r="L1631" t="str">
            <v>Tuberia elecrica</v>
          </cell>
          <cell r="M1631" t="str">
            <v>VER ARCHIVO ANEXO</v>
          </cell>
          <cell r="N1631">
            <v>41608</v>
          </cell>
        </row>
        <row r="1632">
          <cell r="A1632" t="str">
            <v>BB703</v>
          </cell>
          <cell r="B1632" t="str">
            <v>TUERCA MORDAZA. INCLUYE TORNILLO</v>
          </cell>
          <cell r="C1632" t="str">
            <v>Insumo</v>
          </cell>
          <cell r="D1632" t="str">
            <v>und</v>
          </cell>
          <cell r="E1632">
            <v>4662</v>
          </cell>
          <cell r="F1632">
            <v>3917.3282105151875</v>
          </cell>
          <cell r="G1632">
            <v>0.19</v>
          </cell>
          <cell r="H1632" t="str">
            <v>X</v>
          </cell>
          <cell r="J1632" t="str">
            <v>X</v>
          </cell>
          <cell r="L1632" t="str">
            <v>Tuberia elecrica</v>
          </cell>
          <cell r="M1632" t="str">
            <v>VER ARCHIVO ANEXO</v>
          </cell>
          <cell r="N1632">
            <v>41608</v>
          </cell>
        </row>
        <row r="1633">
          <cell r="A1633" t="str">
            <v>BB635</v>
          </cell>
          <cell r="B1633" t="str">
            <v>TUERCA OJO ALARGADO 5/8"</v>
          </cell>
          <cell r="C1633" t="str">
            <v>Insumo</v>
          </cell>
          <cell r="D1633" t="str">
            <v>und</v>
          </cell>
          <cell r="E1633">
            <v>7560</v>
          </cell>
          <cell r="F1633">
            <v>6352.8919719799978</v>
          </cell>
          <cell r="G1633">
            <v>0.19</v>
          </cell>
          <cell r="H1633" t="str">
            <v>X</v>
          </cell>
          <cell r="J1633" t="str">
            <v>X</v>
          </cell>
          <cell r="L1633" t="str">
            <v>Tuberia elecrica</v>
          </cell>
          <cell r="M1633" t="str">
            <v>VER ARCHIVO ANEXO</v>
          </cell>
          <cell r="N1633">
            <v>41608</v>
          </cell>
        </row>
        <row r="1634">
          <cell r="A1634" t="str">
            <v>BB661</v>
          </cell>
          <cell r="B1634" t="str">
            <v>UNION PVC CONDUIT  1"</v>
          </cell>
          <cell r="C1634" t="str">
            <v>Insumo</v>
          </cell>
          <cell r="D1634" t="str">
            <v>und</v>
          </cell>
          <cell r="E1634">
            <v>1339</v>
          </cell>
          <cell r="F1634">
            <v>1125.1716026667568</v>
          </cell>
          <cell r="G1634">
            <v>0.19</v>
          </cell>
          <cell r="H1634" t="str">
            <v>X</v>
          </cell>
          <cell r="J1634" t="str">
            <v>X</v>
          </cell>
          <cell r="L1634" t="str">
            <v>Tuberia elecrica</v>
          </cell>
          <cell r="M1634" t="str">
            <v>VER ARCHIVO ANEXO</v>
          </cell>
          <cell r="N1634">
            <v>41608</v>
          </cell>
        </row>
        <row r="1635">
          <cell r="A1635" t="str">
            <v>BB658</v>
          </cell>
          <cell r="B1635" t="str">
            <v>UNION PVC DUCTO 2"</v>
          </cell>
          <cell r="C1635" t="str">
            <v>Insumo</v>
          </cell>
          <cell r="D1635" t="str">
            <v>und</v>
          </cell>
          <cell r="E1635">
            <v>3914</v>
          </cell>
          <cell r="F1635">
            <v>3288.9631462566745</v>
          </cell>
          <cell r="G1635">
            <v>0.19</v>
          </cell>
          <cell r="H1635" t="str">
            <v>X</v>
          </cell>
          <cell r="J1635" t="str">
            <v>X</v>
          </cell>
          <cell r="L1635" t="str">
            <v>Tuberia elecrica</v>
          </cell>
          <cell r="M1635" t="str">
            <v>VER ARCHIVO ANEXO</v>
          </cell>
          <cell r="N1635">
            <v>41608</v>
          </cell>
        </row>
        <row r="1636">
          <cell r="A1636" t="str">
            <v>BB655</v>
          </cell>
          <cell r="B1636" t="str">
            <v>UNION PVC DUCTO 3"</v>
          </cell>
          <cell r="C1636" t="str">
            <v>Insumo</v>
          </cell>
          <cell r="D1636" t="str">
            <v>und</v>
          </cell>
          <cell r="E1636">
            <v>7195</v>
          </cell>
          <cell r="F1636">
            <v>6046.4990894076645</v>
          </cell>
          <cell r="G1636">
            <v>0.19</v>
          </cell>
          <cell r="H1636" t="str">
            <v>X</v>
          </cell>
          <cell r="J1636" t="str">
            <v>X</v>
          </cell>
          <cell r="L1636" t="str">
            <v>Tuberia elecrica</v>
          </cell>
          <cell r="M1636" t="str">
            <v>VER ARCHIVO ANEXO</v>
          </cell>
          <cell r="N1636">
            <v>41608</v>
          </cell>
        </row>
        <row r="1637">
          <cell r="A1637" t="str">
            <v>BB653</v>
          </cell>
          <cell r="B1637" t="str">
            <v>UNION PVC DUCTO 4"</v>
          </cell>
          <cell r="C1637" t="str">
            <v>Insumo</v>
          </cell>
          <cell r="D1637" t="str">
            <v>und</v>
          </cell>
          <cell r="E1637">
            <v>10703</v>
          </cell>
          <cell r="F1637">
            <v>8994.4486883945701</v>
          </cell>
          <cell r="G1637">
            <v>0.19</v>
          </cell>
          <cell r="H1637" t="str">
            <v>X</v>
          </cell>
          <cell r="J1637" t="str">
            <v>X</v>
          </cell>
          <cell r="L1637" t="str">
            <v>Tuberia elecrica</v>
          </cell>
          <cell r="M1637" t="str">
            <v>VER ARCHIVO ANEXO</v>
          </cell>
          <cell r="N1637">
            <v>41608</v>
          </cell>
        </row>
        <row r="1638">
          <cell r="A1638" t="str">
            <v>BB640</v>
          </cell>
          <cell r="B1638" t="str">
            <v>VARILLA COPPERWELD DE  5/8 X 2,40</v>
          </cell>
          <cell r="C1638" t="str">
            <v>Insumo</v>
          </cell>
          <cell r="D1638" t="str">
            <v>und</v>
          </cell>
          <cell r="E1638">
            <v>183616</v>
          </cell>
          <cell r="F1638">
            <v>154299.10945677958</v>
          </cell>
          <cell r="G1638">
            <v>0.19</v>
          </cell>
          <cell r="H1638" t="str">
            <v>X</v>
          </cell>
          <cell r="J1638" t="str">
            <v>X</v>
          </cell>
          <cell r="L1638" t="str">
            <v>Centelsa</v>
          </cell>
          <cell r="M1638" t="str">
            <v>VER ARCHIVO ANEXO</v>
          </cell>
          <cell r="N1638">
            <v>41608</v>
          </cell>
        </row>
        <row r="1639">
          <cell r="A1639" t="str">
            <v>BB641</v>
          </cell>
          <cell r="B1639" t="str">
            <v>VARILLA DE ANCLAJE DE 3/4 X 180 CM</v>
          </cell>
          <cell r="C1639" t="str">
            <v>Insumo</v>
          </cell>
          <cell r="D1639" t="str">
            <v>und</v>
          </cell>
          <cell r="E1639">
            <v>49271</v>
          </cell>
          <cell r="F1639">
            <v>41404.58394490178</v>
          </cell>
          <cell r="G1639">
            <v>0.19</v>
          </cell>
          <cell r="H1639" t="str">
            <v>X</v>
          </cell>
          <cell r="J1639" t="str">
            <v>X</v>
          </cell>
          <cell r="L1639" t="str">
            <v>Centelsa</v>
          </cell>
          <cell r="M1639" t="str">
            <v>VER ARCHIVO ANEXO</v>
          </cell>
          <cell r="N1639">
            <v>41608</v>
          </cell>
        </row>
        <row r="1640">
          <cell r="A1640" t="str">
            <v>BB799</v>
          </cell>
          <cell r="B1640" t="str">
            <v>VENTILADOR DE MURO</v>
          </cell>
          <cell r="C1640" t="str">
            <v>Insumo</v>
          </cell>
          <cell r="D1640" t="str">
            <v>und</v>
          </cell>
          <cell r="E1640">
            <v>97387</v>
          </cell>
          <cell r="F1640">
            <v>81838.058245040418</v>
          </cell>
          <cell r="G1640">
            <v>0.19</v>
          </cell>
          <cell r="H1640" t="str">
            <v>X</v>
          </cell>
          <cell r="J1640" t="str">
            <v>X</v>
          </cell>
          <cell r="L1640" t="str">
            <v>Centelsa</v>
          </cell>
          <cell r="M1640" t="str">
            <v>VER ARCHIVO ANEXO</v>
          </cell>
          <cell r="N1640">
            <v>41608</v>
          </cell>
        </row>
        <row r="1641">
          <cell r="A1641" t="str">
            <v>BB797</v>
          </cell>
          <cell r="B1641" t="str">
            <v>VENTILADOR DE TECHO 3 A 5 ASPAS, KDK</v>
          </cell>
          <cell r="C1641" t="str">
            <v>Insumo</v>
          </cell>
          <cell r="D1641" t="str">
            <v>und</v>
          </cell>
          <cell r="E1641">
            <v>295913</v>
          </cell>
          <cell r="F1641">
            <v>248666.38625582308</v>
          </cell>
          <cell r="G1641">
            <v>0.19</v>
          </cell>
          <cell r="H1641" t="str">
            <v>X</v>
          </cell>
          <cell r="J1641" t="str">
            <v>X</v>
          </cell>
          <cell r="L1641" t="str">
            <v>Centelsa</v>
          </cell>
          <cell r="M1641" t="str">
            <v>VER ARCHIVO ANEXO</v>
          </cell>
          <cell r="N1641">
            <v>41608</v>
          </cell>
        </row>
        <row r="1642">
          <cell r="A1642" t="str">
            <v>BB647</v>
          </cell>
          <cell r="B1642" t="str">
            <v xml:space="preserve">VIGUETA DE ANCLAJE </v>
          </cell>
          <cell r="C1642" t="str">
            <v>Insumo</v>
          </cell>
          <cell r="D1642" t="str">
            <v>und</v>
          </cell>
          <cell r="E1642">
            <v>22972</v>
          </cell>
          <cell r="F1642">
            <v>19304.482635291806</v>
          </cell>
          <cell r="G1642">
            <v>0.19</v>
          </cell>
          <cell r="H1642" t="str">
            <v>X</v>
          </cell>
          <cell r="J1642" t="str">
            <v>X</v>
          </cell>
          <cell r="L1642" t="str">
            <v>Centelsa</v>
          </cell>
          <cell r="M1642" t="str">
            <v>VER ARCHIVO ANEXO</v>
          </cell>
          <cell r="N1642">
            <v>41608</v>
          </cell>
        </row>
        <row r="1643">
          <cell r="A1643" t="str">
            <v>BB648</v>
          </cell>
          <cell r="B1643" t="str">
            <v>CINTA AISLANTE 3M</v>
          </cell>
          <cell r="C1643" t="str">
            <v>Insumo</v>
          </cell>
          <cell r="D1643" t="str">
            <v>rollo</v>
          </cell>
          <cell r="E1643">
            <v>5430</v>
          </cell>
          <cell r="F1643">
            <v>4563.0036071224176</v>
          </cell>
          <cell r="G1643">
            <v>0.19</v>
          </cell>
          <cell r="H1643" t="str">
            <v>X</v>
          </cell>
          <cell r="J1643" t="str">
            <v>X</v>
          </cell>
          <cell r="L1643" t="str">
            <v>Centelsa</v>
          </cell>
          <cell r="M1643" t="str">
            <v>VER ARCHIVO ANEXO</v>
          </cell>
          <cell r="N1643">
            <v>41608</v>
          </cell>
        </row>
        <row r="1644">
          <cell r="A1644" t="str">
            <v>BB100</v>
          </cell>
          <cell r="B1644" t="str">
            <v>GABINETE METALICO FABRICADO EN LAMINA CR CAL 16-18, ACABADO EN PINTURA EPOXIPOLIESTER TIPO ELECTROSTATICA. INCLUYE DOBLE FONDO, PUERTA Y CHAPA. ALOJA TOTALIZADOR I HASTA 100A, BARRAJES N Y T, DIM MIN: 40X30X20CM</v>
          </cell>
          <cell r="C1644" t="str">
            <v>Insumo</v>
          </cell>
          <cell r="D1644" t="str">
            <v>und</v>
          </cell>
          <cell r="E1644">
            <v>280931</v>
          </cell>
          <cell r="F1644">
            <v>236076.58153859951</v>
          </cell>
          <cell r="G1644">
            <v>0.19</v>
          </cell>
          <cell r="H1644" t="str">
            <v>X</v>
          </cell>
          <cell r="J1644" t="str">
            <v>X</v>
          </cell>
          <cell r="L1644" t="str">
            <v>Centelsa</v>
          </cell>
          <cell r="M1644" t="str">
            <v>VER ARCHIVO ANEXO</v>
          </cell>
          <cell r="N1644">
            <v>41608</v>
          </cell>
        </row>
        <row r="1645">
          <cell r="A1645" t="str">
            <v>BB101</v>
          </cell>
          <cell r="B1645" t="str">
            <v>ARMELLA PARA ANCLAJE</v>
          </cell>
          <cell r="C1645" t="str">
            <v>Insumo</v>
          </cell>
          <cell r="D1645" t="str">
            <v>und</v>
          </cell>
          <cell r="E1645">
            <v>9737</v>
          </cell>
          <cell r="F1645">
            <v>8182.5941012396324</v>
          </cell>
          <cell r="G1645">
            <v>0.19</v>
          </cell>
          <cell r="H1645" t="str">
            <v>X</v>
          </cell>
          <cell r="J1645" t="str">
            <v>X</v>
          </cell>
          <cell r="L1645" t="str">
            <v>Centelsa</v>
          </cell>
          <cell r="M1645" t="str">
            <v>VER ARCHIVO ANEXO</v>
          </cell>
          <cell r="N1645">
            <v>41608</v>
          </cell>
        </row>
        <row r="1646">
          <cell r="A1646" t="str">
            <v>BB102</v>
          </cell>
          <cell r="B1646" t="str">
            <v>CABLE ANTIFRAUDE CU 3X6+8 AWG 600V (PE/PVC-SR)</v>
          </cell>
          <cell r="C1646" t="str">
            <v>Insumo</v>
          </cell>
          <cell r="D1646" t="str">
            <v>m</v>
          </cell>
          <cell r="E1646">
            <v>55810</v>
          </cell>
          <cell r="F1646">
            <v>46898.883432385315</v>
          </cell>
          <cell r="G1646">
            <v>0.19</v>
          </cell>
          <cell r="H1646" t="str">
            <v>X</v>
          </cell>
          <cell r="J1646" t="str">
            <v>X</v>
          </cell>
          <cell r="L1646" t="str">
            <v>Centelsa</v>
          </cell>
          <cell r="M1646" t="str">
            <v>VER ARCHIVO ANEXO</v>
          </cell>
          <cell r="N1646">
            <v>41608</v>
          </cell>
        </row>
        <row r="1647">
          <cell r="A1647" t="str">
            <v>BB103</v>
          </cell>
          <cell r="B1647" t="str">
            <v xml:space="preserve">CAPACETE ROSCADO EN ALUMINIO PARA TUBERIA IMC GALVANIZADA DE 1 1/2" </v>
          </cell>
          <cell r="C1647" t="str">
            <v>Insumo</v>
          </cell>
          <cell r="D1647" t="str">
            <v>und</v>
          </cell>
          <cell r="E1647">
            <v>8987</v>
          </cell>
          <cell r="F1647">
            <v>7552.4980037462492</v>
          </cell>
          <cell r="G1647">
            <v>0.19</v>
          </cell>
          <cell r="H1647" t="str">
            <v>X</v>
          </cell>
          <cell r="J1647" t="str">
            <v>X</v>
          </cell>
          <cell r="L1647" t="str">
            <v>Centelsa</v>
          </cell>
          <cell r="M1647" t="str">
            <v>VER ARCHIVO ANEXO</v>
          </cell>
          <cell r="N1647">
            <v>41608</v>
          </cell>
        </row>
        <row r="1648">
          <cell r="A1648" t="str">
            <v>BB572</v>
          </cell>
          <cell r="B1648" t="str">
            <v xml:space="preserve">TOMA TV TERMINAL COAXIAL </v>
          </cell>
          <cell r="C1648" t="str">
            <v>Insumo</v>
          </cell>
          <cell r="D1648" t="str">
            <v>und</v>
          </cell>
          <cell r="E1648">
            <v>14045</v>
          </cell>
          <cell r="F1648">
            <v>11802.184595356845</v>
          </cell>
          <cell r="G1648">
            <v>0.19</v>
          </cell>
          <cell r="H1648" t="str">
            <v>X</v>
          </cell>
          <cell r="J1648" t="str">
            <v>X</v>
          </cell>
          <cell r="L1648" t="str">
            <v>Centelsa</v>
          </cell>
          <cell r="M1648" t="str">
            <v>VER ARCHIVO ANEXO</v>
          </cell>
          <cell r="N1648">
            <v>41608</v>
          </cell>
        </row>
        <row r="1649">
          <cell r="A1649" t="str">
            <v>BB899</v>
          </cell>
          <cell r="B1649" t="str">
            <v xml:space="preserve">BALA PANEL LED REDONDO, 14W BLANCO OPAL. 1200LM . INCLUYE DRIVER SC
</v>
          </cell>
          <cell r="C1649" t="str">
            <v>Insumo</v>
          </cell>
          <cell r="D1649" t="str">
            <v>und</v>
          </cell>
          <cell r="E1649">
            <v>252838</v>
          </cell>
          <cell r="F1649">
            <v>212468.750281416</v>
          </cell>
          <cell r="G1649">
            <v>0.19</v>
          </cell>
          <cell r="H1649" t="str">
            <v>X</v>
          </cell>
          <cell r="J1649" t="str">
            <v>X</v>
          </cell>
          <cell r="L1649" t="str">
            <v>Centelsa</v>
          </cell>
          <cell r="M1649" t="str">
            <v>VER ARCHIVO ANEXO</v>
          </cell>
          <cell r="N1649">
            <v>41608</v>
          </cell>
        </row>
        <row r="1650">
          <cell r="A1650" t="str">
            <v>BB900</v>
          </cell>
          <cell r="B1650" t="str">
            <v xml:space="preserve">AVISO LUMINOSO DE SALIDA </v>
          </cell>
          <cell r="C1650" t="str">
            <v>Insumo</v>
          </cell>
          <cell r="D1650" t="str">
            <v>und</v>
          </cell>
          <cell r="E1650">
            <v>187285</v>
          </cell>
          <cell r="F1650">
            <v>157382.07964808648</v>
          </cell>
          <cell r="G1650">
            <v>0.19</v>
          </cell>
          <cell r="H1650" t="str">
            <v>X</v>
          </cell>
          <cell r="J1650" t="str">
            <v>X</v>
          </cell>
          <cell r="L1650" t="str">
            <v>Centelsa</v>
          </cell>
          <cell r="M1650" t="str">
            <v>VER ARCHIVO ANEXO</v>
          </cell>
          <cell r="N1650">
            <v>41608</v>
          </cell>
        </row>
        <row r="1651">
          <cell r="A1651" t="str">
            <v>BB901</v>
          </cell>
          <cell r="B1651" t="str">
            <v>LUMINARIA DE SOBREPONER TIPO ELM</v>
          </cell>
          <cell r="C1651" t="str">
            <v>Insumo</v>
          </cell>
          <cell r="D1651" t="str">
            <v>und</v>
          </cell>
          <cell r="E1651">
            <v>247218</v>
          </cell>
          <cell r="F1651">
            <v>207746.49161668544</v>
          </cell>
          <cell r="G1651">
            <v>0.19</v>
          </cell>
          <cell r="H1651" t="str">
            <v>X</v>
          </cell>
          <cell r="J1651" t="str">
            <v>X</v>
          </cell>
          <cell r="L1651" t="str">
            <v>Centelsa</v>
          </cell>
          <cell r="M1651" t="str">
            <v>VER ARCHIVO ANEXO</v>
          </cell>
          <cell r="N1651">
            <v>41608</v>
          </cell>
        </row>
        <row r="1652">
          <cell r="A1652" t="str">
            <v>BB902</v>
          </cell>
          <cell r="B1652" t="str">
            <v xml:space="preserve">PROGRAMADOR HORARIO ELECTROMECANICO
</v>
          </cell>
          <cell r="C1652" t="str">
            <v>Insumo</v>
          </cell>
          <cell r="D1652" t="str">
            <v>und</v>
          </cell>
          <cell r="E1652">
            <v>299658</v>
          </cell>
          <cell r="F1652">
            <v>251813.40467682018</v>
          </cell>
          <cell r="G1652">
            <v>0.19</v>
          </cell>
          <cell r="H1652" t="str">
            <v>X</v>
          </cell>
          <cell r="J1652" t="str">
            <v>X</v>
          </cell>
          <cell r="L1652" t="str">
            <v>Centelsa</v>
          </cell>
          <cell r="M1652" t="str">
            <v>VER ARCHIVO ANEXO</v>
          </cell>
          <cell r="N1652">
            <v>41608</v>
          </cell>
        </row>
        <row r="1653">
          <cell r="A1653" t="str">
            <v>BB903</v>
          </cell>
          <cell r="B1653" t="str">
            <v>CAJA METALICA</v>
          </cell>
          <cell r="C1653" t="str">
            <v>Insumo</v>
          </cell>
          <cell r="D1653" t="str">
            <v>und</v>
          </cell>
          <cell r="E1653">
            <v>56185</v>
          </cell>
          <cell r="F1653">
            <v>47213.931481131985</v>
          </cell>
          <cell r="G1653">
            <v>0.19</v>
          </cell>
          <cell r="H1653" t="str">
            <v>X</v>
          </cell>
          <cell r="J1653" t="str">
            <v>X</v>
          </cell>
          <cell r="L1653" t="str">
            <v>Centelsa</v>
          </cell>
          <cell r="M1653" t="str">
            <v>VER ARCHIVO ANEXO</v>
          </cell>
          <cell r="N1653">
            <v>41608</v>
          </cell>
        </row>
        <row r="1654">
          <cell r="A1654" t="str">
            <v>BB904</v>
          </cell>
          <cell r="B1654" t="str">
            <v>BOMBILLA AHORRADORA 25W/120V E27. LUZ CALIDA</v>
          </cell>
          <cell r="C1654" t="str">
            <v>Insumo</v>
          </cell>
          <cell r="D1654" t="str">
            <v>und</v>
          </cell>
          <cell r="E1654">
            <v>13107</v>
          </cell>
          <cell r="F1654">
            <v>11014.564473490114</v>
          </cell>
          <cell r="G1654">
            <v>0.19</v>
          </cell>
          <cell r="H1654" t="str">
            <v>X</v>
          </cell>
          <cell r="J1654" t="str">
            <v>X</v>
          </cell>
          <cell r="L1654" t="str">
            <v>Centelsa</v>
          </cell>
          <cell r="M1654" t="str">
            <v>VER ARCHIVO ANEXO</v>
          </cell>
          <cell r="N1654">
            <v>41608</v>
          </cell>
        </row>
        <row r="1655">
          <cell r="A1655" t="str">
            <v>BB905</v>
          </cell>
          <cell r="B1655" t="str">
            <v xml:space="preserve">CORAZA AMERICANA DE 3/4" </v>
          </cell>
          <cell r="C1655" t="str">
            <v>Insumo</v>
          </cell>
          <cell r="D1655" t="str">
            <v>und</v>
          </cell>
          <cell r="E1655">
            <v>8427</v>
          </cell>
          <cell r="F1655">
            <v>7081.6569638610808</v>
          </cell>
          <cell r="G1655">
            <v>0.19</v>
          </cell>
          <cell r="H1655" t="str">
            <v>X</v>
          </cell>
          <cell r="J1655" t="str">
            <v>X</v>
          </cell>
          <cell r="L1655" t="str">
            <v>Centelsa</v>
          </cell>
          <cell r="M1655" t="str">
            <v>VER ARCHIVO ANEXO</v>
          </cell>
          <cell r="N1655">
            <v>41608</v>
          </cell>
        </row>
        <row r="1656">
          <cell r="A1656" t="str">
            <v>BB906</v>
          </cell>
          <cell r="B1656" t="str">
            <v>CONECTOR RECTO PARA CORAZA AMERICANA DE 3/4</v>
          </cell>
          <cell r="C1656" t="str">
            <v>Insumo</v>
          </cell>
          <cell r="D1656" t="str">
            <v>und</v>
          </cell>
          <cell r="E1656">
            <v>5055</v>
          </cell>
          <cell r="F1656">
            <v>4247.9555583757256</v>
          </cell>
          <cell r="G1656">
            <v>0.19</v>
          </cell>
          <cell r="H1656" t="str">
            <v>X</v>
          </cell>
          <cell r="J1656" t="str">
            <v>X</v>
          </cell>
          <cell r="L1656" t="str">
            <v>Centelsa</v>
          </cell>
          <cell r="M1656" t="str">
            <v>VER ARCHIVO ANEXO</v>
          </cell>
          <cell r="N1656">
            <v>41608</v>
          </cell>
        </row>
        <row r="1657">
          <cell r="A1657" t="str">
            <v>BB907</v>
          </cell>
          <cell r="B1657" t="str">
            <v>CAJA METALICA GALVANIZADA TIPO INTEMPERIE DE 20*20</v>
          </cell>
          <cell r="C1657" t="str">
            <v>Insumo</v>
          </cell>
          <cell r="D1657" t="str">
            <v>und</v>
          </cell>
          <cell r="E1657">
            <v>78660</v>
          </cell>
          <cell r="F1657">
            <v>66101.235106819673</v>
          </cell>
          <cell r="G1657">
            <v>0.19</v>
          </cell>
          <cell r="H1657" t="str">
            <v>X</v>
          </cell>
          <cell r="J1657" t="str">
            <v>X</v>
          </cell>
          <cell r="L1657" t="str">
            <v>Centelsa</v>
          </cell>
          <cell r="M1657" t="str">
            <v>VER ARCHIVO ANEXO</v>
          </cell>
          <cell r="N1657">
            <v>41608</v>
          </cell>
        </row>
        <row r="1658">
          <cell r="A1658" t="str">
            <v>BB908</v>
          </cell>
          <cell r="B1658" t="str">
            <v>CAJA DE PASO TIPO PLEXO LEGRAND 180X140X86MM</v>
          </cell>
          <cell r="C1658" t="str">
            <v>Insumo</v>
          </cell>
          <cell r="D1658" t="str">
            <v>und</v>
          </cell>
          <cell r="E1658">
            <v>149454</v>
          </cell>
          <cell r="F1658">
            <v>125591.65428966341</v>
          </cell>
          <cell r="G1658">
            <v>0.19</v>
          </cell>
          <cell r="H1658" t="str">
            <v>X</v>
          </cell>
          <cell r="J1658" t="str">
            <v>X</v>
          </cell>
          <cell r="L1658" t="str">
            <v>Centelsa</v>
          </cell>
          <cell r="M1658" t="str">
            <v>VER ARCHIVO ANEXO</v>
          </cell>
          <cell r="N1658">
            <v>41608</v>
          </cell>
        </row>
        <row r="1659">
          <cell r="A1659" t="str">
            <v>BB837</v>
          </cell>
          <cell r="B1659" t="str">
            <v>LUMINARIA LINEAL LED SERIE SAFESITE DE 60 CM, 3500 LM, EXPLOSION PROFF CLASE 1 DIV 1 GRUPOS C Y D. REF LSC3C4D3GEX DE DAYLIGHT</v>
          </cell>
          <cell r="C1659" t="str">
            <v>Insumo</v>
          </cell>
          <cell r="D1659" t="str">
            <v>und</v>
          </cell>
          <cell r="E1659">
            <v>2574912</v>
          </cell>
          <cell r="F1659">
            <v>2163791.5435899175</v>
          </cell>
          <cell r="G1659">
            <v>0.19</v>
          </cell>
          <cell r="H1659" t="str">
            <v>X</v>
          </cell>
          <cell r="J1659" t="str">
            <v>X</v>
          </cell>
          <cell r="L1659" t="str">
            <v>Centelsa</v>
          </cell>
          <cell r="M1659" t="str">
            <v>VER ARCHIVO ANEXO</v>
          </cell>
          <cell r="N1659">
            <v>41608</v>
          </cell>
        </row>
        <row r="1660">
          <cell r="A1660" t="str">
            <v>BB838</v>
          </cell>
          <cell r="B1660" t="str">
            <v>SELLOS CORTAFUEGO PARA TUBERIA DE 3/4"</v>
          </cell>
          <cell r="C1660" t="str">
            <v>Insumo</v>
          </cell>
          <cell r="D1660" t="str">
            <v>und</v>
          </cell>
          <cell r="E1660">
            <v>37291</v>
          </cell>
          <cell r="F1660">
            <v>31336.894650886621</v>
          </cell>
          <cell r="G1660">
            <v>0.19</v>
          </cell>
          <cell r="H1660" t="str">
            <v>X</v>
          </cell>
          <cell r="J1660" t="str">
            <v>X</v>
          </cell>
          <cell r="L1660" t="str">
            <v>Centelsa</v>
          </cell>
          <cell r="M1660" t="str">
            <v>VER ARCHIVO ANEXO</v>
          </cell>
          <cell r="N1660">
            <v>41608</v>
          </cell>
        </row>
        <row r="1661">
          <cell r="A1661" t="str">
            <v>BB839</v>
          </cell>
          <cell r="B1661" t="str">
            <v>LUZ DE OBSTRUCION TIPO LED – REF. RTO-1R07-001 CONSUMO 7 VATIOS</v>
          </cell>
          <cell r="C1661" t="str">
            <v>Insumo</v>
          </cell>
          <cell r="D1661" t="str">
            <v>und</v>
          </cell>
          <cell r="E1661">
            <v>728078</v>
          </cell>
          <cell r="F1661">
            <v>611830.23479901534</v>
          </cell>
          <cell r="G1661">
            <v>0.19</v>
          </cell>
          <cell r="H1661" t="str">
            <v>X</v>
          </cell>
          <cell r="J1661" t="str">
            <v>X</v>
          </cell>
          <cell r="L1661" t="str">
            <v>Centelsa</v>
          </cell>
          <cell r="M1661" t="str">
            <v>VER ARCHIVO ANEXO</v>
          </cell>
          <cell r="N1661">
            <v>41608</v>
          </cell>
        </row>
        <row r="1662">
          <cell r="A1662" t="str">
            <v>BB84</v>
          </cell>
          <cell r="B1662" t="str">
            <v xml:space="preserve">LUMINARIA TIPO QUIMBAYA II 70W </v>
          </cell>
          <cell r="C1662" t="str">
            <v>Insumo</v>
          </cell>
          <cell r="D1662" t="str">
            <v>und</v>
          </cell>
          <cell r="E1662">
            <v>479465</v>
          </cell>
          <cell r="F1662">
            <v>402911.83368232165</v>
          </cell>
          <cell r="G1662">
            <v>0.19</v>
          </cell>
          <cell r="H1662" t="str">
            <v>X</v>
          </cell>
          <cell r="J1662" t="str">
            <v>X</v>
          </cell>
          <cell r="L1662" t="str">
            <v>Centelsa</v>
          </cell>
          <cell r="M1662" t="str">
            <v>VER ARCHIVO ANEXO</v>
          </cell>
          <cell r="N1662">
            <v>41608</v>
          </cell>
        </row>
        <row r="1663">
          <cell r="A1663" t="str">
            <v>BB840</v>
          </cell>
          <cell r="B1663" t="str">
            <v>LUMINARIA A PRUEBA DE EXPLOSION TIPO COLGANTE – REF. RTO-0W07-001 / TIPO LED</v>
          </cell>
          <cell r="C1663" t="str">
            <v>Insumo</v>
          </cell>
          <cell r="D1663" t="str">
            <v>und</v>
          </cell>
          <cell r="E1663">
            <v>799111</v>
          </cell>
          <cell r="F1663">
            <v>671521.45383710426</v>
          </cell>
          <cell r="G1663">
            <v>0.19</v>
          </cell>
          <cell r="H1663" t="str">
            <v>X</v>
          </cell>
          <cell r="J1663" t="str">
            <v>X</v>
          </cell>
          <cell r="L1663" t="str">
            <v>Centelsa</v>
          </cell>
          <cell r="M1663" t="str">
            <v>VER ARCHIVO ANEXO</v>
          </cell>
          <cell r="N1663">
            <v>41608</v>
          </cell>
        </row>
        <row r="1664">
          <cell r="A1664" t="str">
            <v>BB841</v>
          </cell>
          <cell r="B1664" t="str">
            <v>SELLOS CORTAFUEGO PARA TUBERIA DE 3/4"</v>
          </cell>
          <cell r="C1664" t="str">
            <v>Insumo</v>
          </cell>
          <cell r="D1664" t="str">
            <v>und</v>
          </cell>
          <cell r="E1664">
            <v>37291</v>
          </cell>
          <cell r="F1664">
            <v>31336.894650886621</v>
          </cell>
          <cell r="G1664">
            <v>0.19</v>
          </cell>
          <cell r="H1664" t="str">
            <v>X</v>
          </cell>
          <cell r="J1664" t="str">
            <v>X</v>
          </cell>
          <cell r="L1664" t="str">
            <v>Centelsa</v>
          </cell>
          <cell r="M1664" t="str">
            <v>VER ARCHIVO ANEXO</v>
          </cell>
          <cell r="N1664">
            <v>41608</v>
          </cell>
        </row>
        <row r="1665">
          <cell r="A1665" t="str">
            <v>BB842</v>
          </cell>
          <cell r="B1665" t="str">
            <v xml:space="preserve">CERTIFICACIÓN RETIE DE LA INSTALACIÓN </v>
          </cell>
          <cell r="C1665" t="str">
            <v>Insumo</v>
          </cell>
          <cell r="D1665" t="str">
            <v>m2</v>
          </cell>
          <cell r="E1665">
            <v>6180</v>
          </cell>
          <cell r="F1665">
            <v>5193.0997046158009</v>
          </cell>
          <cell r="G1665">
            <v>0.19</v>
          </cell>
          <cell r="H1665" t="str">
            <v>X</v>
          </cell>
          <cell r="J1665" t="str">
            <v>X</v>
          </cell>
          <cell r="L1665" t="str">
            <v>Centelsa</v>
          </cell>
          <cell r="M1665" t="str">
            <v>VER ARCHIVO ANEXO</v>
          </cell>
          <cell r="N1665">
            <v>41608</v>
          </cell>
        </row>
        <row r="1666">
          <cell r="A1666" t="str">
            <v>BB843</v>
          </cell>
          <cell r="B1666" t="str">
            <v>PUNTA DE CAPTACION TIPO FRANKLIN</v>
          </cell>
          <cell r="C1666" t="str">
            <v>Insumo</v>
          </cell>
          <cell r="D1666" t="str">
            <v>und</v>
          </cell>
          <cell r="E1666">
            <v>106548</v>
          </cell>
          <cell r="F1666">
            <v>89535.963040515911</v>
          </cell>
          <cell r="G1666">
            <v>0.19</v>
          </cell>
          <cell r="H1666" t="str">
            <v>X</v>
          </cell>
          <cell r="J1666" t="str">
            <v>X</v>
          </cell>
          <cell r="L1666" t="str">
            <v>Centelsa</v>
          </cell>
          <cell r="M1666" t="str">
            <v>VER ARCHIVO ANEXO</v>
          </cell>
          <cell r="N1666">
            <v>41608</v>
          </cell>
        </row>
        <row r="1667">
          <cell r="A1667" t="str">
            <v>BB844</v>
          </cell>
          <cell r="B1667" t="str">
            <v>CABLE DE ALUMINIO DESNUDO CALIBRE 1/0 AWG AAAC</v>
          </cell>
          <cell r="C1667" t="str">
            <v>Insumo</v>
          </cell>
          <cell r="D1667" t="str">
            <v>m</v>
          </cell>
          <cell r="E1667">
            <v>7103</v>
          </cell>
          <cell r="F1667">
            <v>5968.6025938384282</v>
          </cell>
          <cell r="G1667">
            <v>0.19</v>
          </cell>
          <cell r="H1667" t="str">
            <v>X</v>
          </cell>
          <cell r="J1667" t="str">
            <v>X</v>
          </cell>
          <cell r="L1667" t="str">
            <v>Centelsa</v>
          </cell>
          <cell r="M1667" t="str">
            <v>VER ARCHIVO ANEXO</v>
          </cell>
          <cell r="N1667">
            <v>41608</v>
          </cell>
        </row>
        <row r="1668">
          <cell r="A1668" t="str">
            <v>BB845</v>
          </cell>
          <cell r="B1668" t="str">
            <v>COFRE PARA USO INTEMPERIE DIMENSIONESHXWXD=40X30X20CM</v>
          </cell>
          <cell r="C1668" t="str">
            <v>Insumo</v>
          </cell>
          <cell r="D1668" t="str">
            <v>und</v>
          </cell>
          <cell r="E1668">
            <v>134073</v>
          </cell>
          <cell r="F1668">
            <v>112666.02912487468</v>
          </cell>
          <cell r="G1668">
            <v>0.19</v>
          </cell>
          <cell r="H1668" t="str">
            <v>X</v>
          </cell>
          <cell r="J1668" t="str">
            <v>X</v>
          </cell>
          <cell r="L1668" t="str">
            <v>Centelsa</v>
          </cell>
          <cell r="M1668" t="str">
            <v>VER ARCHIVO ANEXO</v>
          </cell>
          <cell r="N1668">
            <v>41608</v>
          </cell>
        </row>
        <row r="1669">
          <cell r="A1669" t="str">
            <v>BB846</v>
          </cell>
          <cell r="B1669" t="str">
            <v>BARRAJE INTERNO PARA INTERRUPTORES ENCHUFABLES</v>
          </cell>
          <cell r="C1669" t="str">
            <v>Insumo</v>
          </cell>
          <cell r="D1669" t="str">
            <v>und</v>
          </cell>
          <cell r="E1669">
            <v>355159</v>
          </cell>
          <cell r="F1669">
            <v>298452.63312397478</v>
          </cell>
          <cell r="G1669">
            <v>0.19</v>
          </cell>
          <cell r="H1669" t="str">
            <v>X</v>
          </cell>
          <cell r="J1669" t="str">
            <v>X</v>
          </cell>
          <cell r="L1669" t="str">
            <v>Centelsa</v>
          </cell>
          <cell r="M1669" t="str">
            <v>VER ARCHIVO ANEXO</v>
          </cell>
          <cell r="N1669">
            <v>41608</v>
          </cell>
        </row>
        <row r="1670">
          <cell r="A1670" t="str">
            <v>BB668</v>
          </cell>
          <cell r="B1670" t="str">
            <v xml:space="preserve">CAJA METALICA INCRUSTAR TIPO LEGRAND CP-15X15 CON PUERTA Y CHAPA </v>
          </cell>
          <cell r="C1670" t="str">
            <v>Insumo</v>
          </cell>
          <cell r="D1670" t="str">
            <v>und</v>
          </cell>
          <cell r="E1670">
            <v>58601</v>
          </cell>
          <cell r="F1670">
            <v>49244.910992046418</v>
          </cell>
          <cell r="G1670">
            <v>0.19</v>
          </cell>
          <cell r="H1670" t="str">
            <v>X</v>
          </cell>
          <cell r="J1670" t="str">
            <v>X</v>
          </cell>
          <cell r="L1670" t="str">
            <v>Centelsa</v>
          </cell>
          <cell r="M1670" t="str">
            <v>VER ARCHIVO ANEXO</v>
          </cell>
          <cell r="N1670">
            <v>41608</v>
          </cell>
        </row>
        <row r="1671">
          <cell r="A1671" t="str">
            <v>BB909</v>
          </cell>
          <cell r="B1671" t="str">
            <v xml:space="preserve">TAPA PLASTICA PARA TOMA CORRIENTE </v>
          </cell>
          <cell r="C1671" t="str">
            <v>Insumo</v>
          </cell>
          <cell r="D1671" t="str">
            <v>und</v>
          </cell>
          <cell r="E1671">
            <v>19569</v>
          </cell>
          <cell r="F1671">
            <v>16444.815731283368</v>
          </cell>
          <cell r="G1671">
            <v>0.19</v>
          </cell>
          <cell r="H1671" t="str">
            <v>X</v>
          </cell>
          <cell r="J1671" t="str">
            <v>X</v>
          </cell>
          <cell r="L1671" t="str">
            <v>Centelsa</v>
          </cell>
          <cell r="M1671" t="str">
            <v>VER ARCHIVO ANEXO</v>
          </cell>
          <cell r="N1671">
            <v>41608</v>
          </cell>
        </row>
        <row r="1672">
          <cell r="A1672" t="str">
            <v>BB910</v>
          </cell>
          <cell r="B1672" t="str">
            <v>CONTADOR 1F 120V ISKRA</v>
          </cell>
          <cell r="C1672" t="str">
            <v>Insumo</v>
          </cell>
          <cell r="D1672" t="str">
            <v>und</v>
          </cell>
          <cell r="E1672">
            <v>175094</v>
          </cell>
          <cell r="F1672">
            <v>147137.82496411438</v>
          </cell>
          <cell r="G1672">
            <v>0.19</v>
          </cell>
          <cell r="H1672" t="str">
            <v>X</v>
          </cell>
          <cell r="J1672" t="str">
            <v>X</v>
          </cell>
          <cell r="L1672" t="str">
            <v>Centelsa</v>
          </cell>
          <cell r="M1672" t="str">
            <v>VER ARCHIVO ANEXO</v>
          </cell>
          <cell r="N1672">
            <v>41608</v>
          </cell>
        </row>
        <row r="1673">
          <cell r="A1673" t="str">
            <v>BB911</v>
          </cell>
          <cell r="B1673" t="str">
            <v>CAJA EN POLICARBONATO PARA CONTADOR 1F</v>
          </cell>
          <cell r="C1673" t="str">
            <v>Insumo</v>
          </cell>
          <cell r="D1673" t="str">
            <v>und</v>
          </cell>
          <cell r="E1673">
            <v>109176</v>
          </cell>
          <cell r="F1673">
            <v>91744.761448212492</v>
          </cell>
          <cell r="G1673">
            <v>0.19</v>
          </cell>
          <cell r="H1673" t="str">
            <v>X</v>
          </cell>
          <cell r="J1673" t="str">
            <v>X</v>
          </cell>
          <cell r="L1673" t="str">
            <v>Centelsa</v>
          </cell>
          <cell r="M1673" t="str">
            <v>VER ARCHIVO ANEXO</v>
          </cell>
          <cell r="N1673">
            <v>41608</v>
          </cell>
        </row>
        <row r="1674">
          <cell r="A1674" t="str">
            <v>BB912</v>
          </cell>
          <cell r="B1674" t="str">
            <v>CONECTOR CU 8-4</v>
          </cell>
          <cell r="C1674" t="str">
            <v>Insumo</v>
          </cell>
          <cell r="D1674" t="str">
            <v>und</v>
          </cell>
          <cell r="E1674">
            <v>6180</v>
          </cell>
          <cell r="F1674">
            <v>5193.0997046158009</v>
          </cell>
          <cell r="G1674">
            <v>0.19</v>
          </cell>
          <cell r="H1674" t="str">
            <v>X</v>
          </cell>
          <cell r="J1674" t="str">
            <v>X</v>
          </cell>
          <cell r="L1674" t="str">
            <v>Centelsa</v>
          </cell>
          <cell r="M1674" t="str">
            <v>VER ARCHIVO ANEXO</v>
          </cell>
          <cell r="N1674">
            <v>41608</v>
          </cell>
        </row>
        <row r="1675">
          <cell r="A1675" t="str">
            <v>BB913</v>
          </cell>
          <cell r="B1675" t="str">
            <v>CONTADOR 2F 120V ISKRA</v>
          </cell>
          <cell r="C1675" t="str">
            <v>Insumo</v>
          </cell>
          <cell r="D1675" t="str">
            <v>und</v>
          </cell>
          <cell r="E1675">
            <v>453185</v>
          </cell>
          <cell r="F1675">
            <v>380827.31167182553</v>
          </cell>
          <cell r="G1675">
            <v>0.19</v>
          </cell>
          <cell r="H1675" t="str">
            <v>X</v>
          </cell>
          <cell r="J1675" t="str">
            <v>X</v>
          </cell>
          <cell r="L1675" t="str">
            <v>Centelsa</v>
          </cell>
          <cell r="M1675" t="str">
            <v>VER ARCHIVO ANEXO</v>
          </cell>
          <cell r="N1675">
            <v>41608</v>
          </cell>
        </row>
        <row r="1676">
          <cell r="A1676" t="str">
            <v>BB914</v>
          </cell>
          <cell r="B1676" t="str">
            <v>CONTADOR 3F 120V ISKRA</v>
          </cell>
          <cell r="C1676" t="str">
            <v>Insumo</v>
          </cell>
          <cell r="D1676" t="str">
            <v>und</v>
          </cell>
          <cell r="E1676">
            <v>576780</v>
          </cell>
          <cell r="F1676">
            <v>484689.30576414149</v>
          </cell>
          <cell r="G1676">
            <v>0.19</v>
          </cell>
          <cell r="H1676" t="str">
            <v>X</v>
          </cell>
          <cell r="J1676" t="str">
            <v>X</v>
          </cell>
          <cell r="L1676" t="str">
            <v>Centelsa</v>
          </cell>
          <cell r="M1676" t="str">
            <v>VER ARCHIVO ANEXO</v>
          </cell>
          <cell r="N1676">
            <v>41608</v>
          </cell>
        </row>
        <row r="1677">
          <cell r="A1677" t="str">
            <v>BB915</v>
          </cell>
          <cell r="B1677" t="str">
            <v xml:space="preserve">CAJA CONTADOR 2F </v>
          </cell>
          <cell r="C1677" t="str">
            <v>Insumo</v>
          </cell>
          <cell r="D1677" t="str">
            <v>und</v>
          </cell>
          <cell r="E1677">
            <v>185394</v>
          </cell>
          <cell r="F1677">
            <v>155792.99113847406</v>
          </cell>
          <cell r="G1677">
            <v>0.19</v>
          </cell>
          <cell r="H1677" t="str">
            <v>X</v>
          </cell>
          <cell r="J1677" t="str">
            <v>X</v>
          </cell>
          <cell r="L1677" t="str">
            <v>Centelsa</v>
          </cell>
          <cell r="M1677" t="str">
            <v>VER ARCHIVO ANEXO</v>
          </cell>
          <cell r="N1677">
            <v>41608</v>
          </cell>
        </row>
        <row r="1678">
          <cell r="A1678" t="str">
            <v>BB916</v>
          </cell>
          <cell r="B1678" t="str">
            <v>CAJA CONTADOR 3F</v>
          </cell>
          <cell r="C1678" t="str">
            <v>Insumo</v>
          </cell>
          <cell r="D1678" t="str">
            <v>und</v>
          </cell>
          <cell r="E1678">
            <v>236892</v>
          </cell>
          <cell r="F1678">
            <v>199068.82201027236</v>
          </cell>
          <cell r="G1678">
            <v>0.19</v>
          </cell>
          <cell r="H1678" t="str">
            <v>X</v>
          </cell>
          <cell r="J1678" t="str">
            <v>X</v>
          </cell>
          <cell r="L1678" t="str">
            <v>Centelsa</v>
          </cell>
          <cell r="M1678" t="str">
            <v>VER ARCHIVO ANEXO</v>
          </cell>
          <cell r="N1678">
            <v>41608</v>
          </cell>
        </row>
        <row r="1679">
          <cell r="A1679" t="str">
            <v>BB917</v>
          </cell>
          <cell r="B1679" t="str">
            <v>CAJA DE EMPALME 6"x6"x4"</v>
          </cell>
          <cell r="C1679" t="str">
            <v>Insumo</v>
          </cell>
          <cell r="D1679" t="str">
            <v>und</v>
          </cell>
          <cell r="E1679">
            <v>12360</v>
          </cell>
          <cell r="F1679">
            <v>10386.199409231602</v>
          </cell>
          <cell r="G1679">
            <v>0.19</v>
          </cell>
          <cell r="H1679" t="str">
            <v>X</v>
          </cell>
          <cell r="J1679" t="str">
            <v>X</v>
          </cell>
          <cell r="L1679" t="str">
            <v>Centelsa</v>
          </cell>
          <cell r="M1679" t="str">
            <v>VER ARCHIVO ANEXO</v>
          </cell>
          <cell r="N1679">
            <v>41608</v>
          </cell>
        </row>
        <row r="1680">
          <cell r="A1680" t="str">
            <v>BB918</v>
          </cell>
          <cell r="B1680" t="str">
            <v>CAJA DE EMPALME 10"x10"x6"</v>
          </cell>
          <cell r="C1680" t="str">
            <v>Insumo</v>
          </cell>
          <cell r="D1680" t="str">
            <v>und</v>
          </cell>
          <cell r="E1680">
            <v>30899</v>
          </cell>
          <cell r="F1680">
            <v>25965.498523079012</v>
          </cell>
          <cell r="G1680">
            <v>0.19</v>
          </cell>
          <cell r="H1680" t="str">
            <v>X</v>
          </cell>
          <cell r="J1680" t="str">
            <v>X</v>
          </cell>
          <cell r="L1680" t="str">
            <v>Centelsa</v>
          </cell>
          <cell r="M1680" t="str">
            <v>VER ARCHIVO ANEXO</v>
          </cell>
          <cell r="N1680">
            <v>41608</v>
          </cell>
        </row>
        <row r="1681">
          <cell r="A1681" t="str">
            <v>BB919</v>
          </cell>
          <cell r="B1681" t="str">
            <v>CAJA DE EMPALME 15"x15"x6"</v>
          </cell>
          <cell r="C1681" t="str">
            <v>Insumo</v>
          </cell>
          <cell r="D1681" t="str">
            <v>und</v>
          </cell>
          <cell r="E1681">
            <v>59738</v>
          </cell>
          <cell r="F1681">
            <v>50199.963811286078</v>
          </cell>
          <cell r="G1681">
            <v>0.19</v>
          </cell>
          <cell r="H1681" t="str">
            <v>X</v>
          </cell>
          <cell r="J1681" t="str">
            <v>X</v>
          </cell>
          <cell r="L1681" t="str">
            <v>Centelsa</v>
          </cell>
          <cell r="M1681" t="str">
            <v>VER ARCHIVO ANEXO</v>
          </cell>
          <cell r="N1681">
            <v>41608</v>
          </cell>
        </row>
        <row r="1682">
          <cell r="A1682" t="str">
            <v>BB920</v>
          </cell>
          <cell r="B1682" t="str">
            <v>CAJA PLASTICA OCTOGONAL</v>
          </cell>
          <cell r="C1682" t="str">
            <v>Insumo</v>
          </cell>
          <cell r="D1682" t="str">
            <v>und</v>
          </cell>
          <cell r="E1682">
            <v>2266</v>
          </cell>
          <cell r="F1682">
            <v>1904.1365583591271</v>
          </cell>
          <cell r="G1682">
            <v>0.19</v>
          </cell>
          <cell r="H1682" t="str">
            <v>X</v>
          </cell>
          <cell r="J1682" t="str">
            <v>X</v>
          </cell>
          <cell r="L1682" t="str">
            <v>Centelsa</v>
          </cell>
          <cell r="M1682" t="str">
            <v>VER ARCHIVO ANEXO</v>
          </cell>
          <cell r="N1682">
            <v>41608</v>
          </cell>
        </row>
        <row r="1683">
          <cell r="A1683" t="str">
            <v>BB921</v>
          </cell>
          <cell r="B1683" t="str">
            <v>CAJA 2x4 PVC</v>
          </cell>
          <cell r="C1683" t="str">
            <v>Insumo</v>
          </cell>
          <cell r="D1683" t="str">
            <v>und</v>
          </cell>
          <cell r="E1683">
            <v>1854</v>
          </cell>
          <cell r="F1683">
            <v>1557.9299113847405</v>
          </cell>
          <cell r="G1683">
            <v>0.19</v>
          </cell>
          <cell r="H1683" t="str">
            <v>X</v>
          </cell>
          <cell r="J1683" t="str">
            <v>X</v>
          </cell>
          <cell r="L1683" t="str">
            <v>Centelsa</v>
          </cell>
          <cell r="M1683" t="str">
            <v>VER ARCHIVO ANEXO</v>
          </cell>
          <cell r="N1683">
            <v>41608</v>
          </cell>
        </row>
        <row r="1684">
          <cell r="A1684" t="str">
            <v>BB922</v>
          </cell>
          <cell r="B1684" t="str">
            <v>STRIP 48-80 PARES</v>
          </cell>
          <cell r="C1684" t="str">
            <v>Insumo</v>
          </cell>
          <cell r="D1684" t="str">
            <v>und</v>
          </cell>
          <cell r="E1684">
            <v>144195</v>
          </cell>
          <cell r="F1684">
            <v>121172.32644103537</v>
          </cell>
          <cell r="G1684">
            <v>0.19</v>
          </cell>
          <cell r="H1684" t="str">
            <v>X</v>
          </cell>
          <cell r="J1684" t="str">
            <v>X</v>
          </cell>
          <cell r="L1684" t="str">
            <v>Centelsa</v>
          </cell>
          <cell r="M1684" t="str">
            <v>VER ARCHIVO ANEXO</v>
          </cell>
          <cell r="N1684">
            <v>41608</v>
          </cell>
        </row>
        <row r="1685">
          <cell r="A1685" t="str">
            <v>BB923</v>
          </cell>
          <cell r="B1685" t="str">
            <v>CABLE TELEFONICO 20 PARES</v>
          </cell>
          <cell r="C1685" t="str">
            <v>Insumo</v>
          </cell>
          <cell r="D1685" t="str">
            <v>ml</v>
          </cell>
          <cell r="E1685">
            <v>19569</v>
          </cell>
          <cell r="F1685">
            <v>16444.815731283368</v>
          </cell>
          <cell r="G1685">
            <v>0.19</v>
          </cell>
          <cell r="H1685" t="str">
            <v>X</v>
          </cell>
          <cell r="J1685" t="str">
            <v>X</v>
          </cell>
          <cell r="L1685" t="str">
            <v>Centelsa</v>
          </cell>
          <cell r="M1685" t="str">
            <v>VER ARCHIVO ANEXO</v>
          </cell>
          <cell r="N1685">
            <v>41608</v>
          </cell>
        </row>
        <row r="1686">
          <cell r="A1686" t="str">
            <v>BB924</v>
          </cell>
          <cell r="B1686" t="str">
            <v>GABINETE METALICO 2,1x0,6x0,6m</v>
          </cell>
          <cell r="C1686" t="str">
            <v>Insumo</v>
          </cell>
          <cell r="D1686" t="str">
            <v>und</v>
          </cell>
          <cell r="E1686">
            <v>3501880</v>
          </cell>
          <cell r="F1686">
            <v>2942756.4992822874</v>
          </cell>
          <cell r="G1686">
            <v>0.19</v>
          </cell>
          <cell r="H1686" t="str">
            <v>X</v>
          </cell>
          <cell r="J1686" t="str">
            <v>X</v>
          </cell>
          <cell r="L1686" t="str">
            <v>Centelsa</v>
          </cell>
          <cell r="M1686" t="str">
            <v>VER ARCHIVO ANEXO</v>
          </cell>
          <cell r="N1686">
            <v>41608</v>
          </cell>
        </row>
        <row r="1687">
          <cell r="A1687" t="str">
            <v>BB925</v>
          </cell>
          <cell r="B1687" t="str">
            <v>TAPA DE GABINETE METALICO 2,1x0,6x0,6m</v>
          </cell>
          <cell r="C1687" t="str">
            <v>Insumo</v>
          </cell>
          <cell r="D1687" t="str">
            <v>und</v>
          </cell>
          <cell r="E1687">
            <v>700376</v>
          </cell>
          <cell r="F1687">
            <v>588551.29985645751</v>
          </cell>
          <cell r="G1687">
            <v>0.19</v>
          </cell>
          <cell r="H1687" t="str">
            <v>X</v>
          </cell>
          <cell r="J1687" t="str">
            <v>X</v>
          </cell>
          <cell r="L1687" t="str">
            <v>Centelsa</v>
          </cell>
          <cell r="M1687" t="str">
            <v>VER ARCHIVO ANEXO</v>
          </cell>
          <cell r="N1687">
            <v>41608</v>
          </cell>
        </row>
        <row r="1688">
          <cell r="A1688" t="str">
            <v>BB926</v>
          </cell>
          <cell r="B1688" t="str">
            <v>CABLE DE SONIDO NOISELESS</v>
          </cell>
          <cell r="C1688" t="str">
            <v>Insumo</v>
          </cell>
          <cell r="D1688" t="str">
            <v>ml</v>
          </cell>
          <cell r="E1688">
            <v>10300</v>
          </cell>
          <cell r="F1688">
            <v>8655.1661743596687</v>
          </cell>
          <cell r="G1688">
            <v>0.19</v>
          </cell>
          <cell r="H1688" t="str">
            <v>X</v>
          </cell>
          <cell r="J1688" t="str">
            <v>X</v>
          </cell>
          <cell r="L1688" t="str">
            <v>Centelsa</v>
          </cell>
          <cell r="M1688" t="str">
            <v>VER ARCHIVO ANEXO</v>
          </cell>
          <cell r="N1688">
            <v>41608</v>
          </cell>
        </row>
        <row r="1689">
          <cell r="A1689" t="str">
            <v>BB927</v>
          </cell>
          <cell r="B1689" t="str">
            <v>TOMA SENCILLO DE SONIDO + PLUG HEMBRA</v>
          </cell>
          <cell r="C1689" t="str">
            <v>Insumo</v>
          </cell>
          <cell r="D1689" t="str">
            <v>und</v>
          </cell>
          <cell r="E1689">
            <v>24719</v>
          </cell>
          <cell r="F1689">
            <v>20772.398818463203</v>
          </cell>
          <cell r="G1689">
            <v>0.19</v>
          </cell>
          <cell r="H1689" t="str">
            <v>X</v>
          </cell>
          <cell r="J1689" t="str">
            <v>X</v>
          </cell>
          <cell r="L1689" t="str">
            <v>Centelsa</v>
          </cell>
          <cell r="M1689" t="str">
            <v>VER ARCHIVO ANEXO</v>
          </cell>
          <cell r="N1689">
            <v>41608</v>
          </cell>
        </row>
        <row r="1690">
          <cell r="A1690" t="str">
            <v>BB928</v>
          </cell>
          <cell r="B1690" t="str">
            <v>CONECTOR TOMACORRIENTE</v>
          </cell>
          <cell r="C1690" t="str">
            <v>Insumo</v>
          </cell>
          <cell r="D1690" t="str">
            <v>und</v>
          </cell>
          <cell r="E1690">
            <v>3914</v>
          </cell>
          <cell r="F1690">
            <v>3288.9631462566745</v>
          </cell>
          <cell r="G1690">
            <v>0.19</v>
          </cell>
          <cell r="H1690" t="str">
            <v>X</v>
          </cell>
          <cell r="J1690" t="str">
            <v>X</v>
          </cell>
          <cell r="L1690" t="str">
            <v>Centelsa</v>
          </cell>
          <cell r="M1690" t="str">
            <v>VER ARCHIVO ANEXO</v>
          </cell>
          <cell r="N1690">
            <v>41608</v>
          </cell>
        </row>
        <row r="1691">
          <cell r="A1691" t="str">
            <v>BB929</v>
          </cell>
          <cell r="B1691" t="str">
            <v>CAJA 2x4 GALVANIZADA</v>
          </cell>
          <cell r="C1691" t="str">
            <v>Insumo</v>
          </cell>
          <cell r="D1691" t="str">
            <v>und</v>
          </cell>
          <cell r="E1691">
            <v>2266</v>
          </cell>
          <cell r="F1691">
            <v>1904.1365583591271</v>
          </cell>
          <cell r="G1691">
            <v>0.19</v>
          </cell>
          <cell r="H1691" t="str">
            <v>X</v>
          </cell>
          <cell r="J1691" t="str">
            <v>X</v>
          </cell>
          <cell r="L1691" t="str">
            <v>Centelsa</v>
          </cell>
          <cell r="M1691" t="str">
            <v>VER ARCHIVO ANEXO</v>
          </cell>
          <cell r="N1691">
            <v>41608</v>
          </cell>
        </row>
        <row r="1692">
          <cell r="A1692" t="str">
            <v>BB930</v>
          </cell>
          <cell r="B1692" t="str">
            <v>TOMA TELEFONICO</v>
          </cell>
          <cell r="C1692" t="str">
            <v>Insumo</v>
          </cell>
          <cell r="D1692" t="str">
            <v>und</v>
          </cell>
          <cell r="E1692">
            <v>20599</v>
          </cell>
          <cell r="F1692">
            <v>17310.332348719337</v>
          </cell>
          <cell r="G1692">
            <v>0.19</v>
          </cell>
          <cell r="H1692" t="str">
            <v>X</v>
          </cell>
          <cell r="J1692" t="str">
            <v>X</v>
          </cell>
          <cell r="L1692" t="str">
            <v>Centelsa</v>
          </cell>
          <cell r="M1692" t="str">
            <v>VER ARCHIVO ANEXO</v>
          </cell>
          <cell r="N1692">
            <v>41608</v>
          </cell>
        </row>
        <row r="1693">
          <cell r="A1693" t="str">
            <v>NX</v>
          </cell>
          <cell r="B1693" t="str">
            <v>TRANSITO Y TRANSPORTE</v>
          </cell>
          <cell r="E1693">
            <v>0</v>
          </cell>
          <cell r="F1693">
            <v>0</v>
          </cell>
        </row>
        <row r="1694">
          <cell r="A1694" t="str">
            <v>NX01</v>
          </cell>
          <cell r="B1694" t="str">
            <v>DEMARCACION PASOS PEATONALES, LINEAS DE PARE, SIMBOLOS, TEXTOS Y OTRAS, CON PINTURA PLASTICO EN FRIO.</v>
          </cell>
          <cell r="C1694" t="str">
            <v>Insumo</v>
          </cell>
          <cell r="D1694" t="str">
            <v>m2</v>
          </cell>
          <cell r="E1694">
            <v>103862</v>
          </cell>
          <cell r="F1694">
            <v>103861.99409231605</v>
          </cell>
          <cell r="G1694">
            <v>0</v>
          </cell>
          <cell r="H1694" t="str">
            <v>X</v>
          </cell>
          <cell r="I1694" t="str">
            <v>X</v>
          </cell>
          <cell r="J1694" t="str">
            <v>X</v>
          </cell>
          <cell r="K1694" t="str">
            <v>X</v>
          </cell>
          <cell r="L1694" t="str">
            <v>Manual mintransporte</v>
          </cell>
          <cell r="M1694" t="str">
            <v>VER ARCHIVO ANEXO</v>
          </cell>
          <cell r="N1694">
            <v>41608</v>
          </cell>
        </row>
        <row r="1695">
          <cell r="A1695" t="str">
            <v>NX02</v>
          </cell>
          <cell r="B1695" t="str">
            <v>DEMARCACION LINEAS CENTRALES, DE BORDE, DE CARRIL Y OTRAS (Ancho 12cms), CON PINTURA PLASTICO EN FRIO.</v>
          </cell>
          <cell r="C1695" t="str">
            <v>Insumo</v>
          </cell>
          <cell r="D1695" t="str">
            <v>ml</v>
          </cell>
          <cell r="E1695">
            <v>12117</v>
          </cell>
          <cell r="F1695">
            <v>12117.232644103538</v>
          </cell>
          <cell r="G1695">
            <v>0</v>
          </cell>
          <cell r="H1695" t="str">
            <v>X</v>
          </cell>
          <cell r="I1695" t="str">
            <v>X</v>
          </cell>
          <cell r="J1695" t="str">
            <v>X</v>
          </cell>
          <cell r="K1695" t="str">
            <v>X</v>
          </cell>
          <cell r="L1695" t="str">
            <v>Manual mintransporte</v>
          </cell>
          <cell r="M1695" t="str">
            <v>VER ARCHIVO ANEXO</v>
          </cell>
          <cell r="N1695">
            <v>41608</v>
          </cell>
        </row>
        <row r="1696">
          <cell r="A1696" t="str">
            <v>NX03</v>
          </cell>
          <cell r="B1696" t="str">
            <v>DEMARCACION PASOS PEATONALES, LINEAS DE PARE, SIMBOLOS, TEXTOS Y OTRAS, CON PINTURA ACRILICA BASE SOLVENTE.</v>
          </cell>
          <cell r="C1696" t="str">
            <v>Insumo</v>
          </cell>
          <cell r="D1696" t="str">
            <v>m2</v>
          </cell>
          <cell r="E1696">
            <v>33871</v>
          </cell>
          <cell r="F1696">
            <v>33871.12730673913</v>
          </cell>
          <cell r="G1696">
            <v>0</v>
          </cell>
          <cell r="H1696" t="str">
            <v>X</v>
          </cell>
          <cell r="I1696" t="str">
            <v>X</v>
          </cell>
          <cell r="J1696" t="str">
            <v>X</v>
          </cell>
          <cell r="K1696" t="str">
            <v>X</v>
          </cell>
          <cell r="L1696" t="str">
            <v>Manual mintransporte</v>
          </cell>
          <cell r="M1696" t="str">
            <v>VER ARCHIVO ANEXO</v>
          </cell>
          <cell r="N1696">
            <v>41608</v>
          </cell>
        </row>
        <row r="1697">
          <cell r="A1697" t="str">
            <v>NX04</v>
          </cell>
          <cell r="B1697" t="str">
            <v>DEMARCACION LINEAS CENTRALES, DE BORDE, DE CARRIL Y OTRAS (Ancho 12cms), CON PINTURA ACRILICA BASE SOLVENTE.</v>
          </cell>
          <cell r="C1697" t="str">
            <v>Insumo</v>
          </cell>
          <cell r="D1697" t="str">
            <v>ml</v>
          </cell>
          <cell r="E1697">
            <v>2835</v>
          </cell>
          <cell r="F1697">
            <v>2835.4324387202273</v>
          </cell>
          <cell r="G1697">
            <v>0</v>
          </cell>
          <cell r="H1697" t="str">
            <v>X</v>
          </cell>
          <cell r="I1697" t="str">
            <v>X</v>
          </cell>
          <cell r="J1697" t="str">
            <v>X</v>
          </cell>
          <cell r="K1697" t="str">
            <v>X</v>
          </cell>
          <cell r="L1697" t="str">
            <v>Manual mintransporte</v>
          </cell>
          <cell r="M1697" t="str">
            <v>VER ARCHIVO ANEXO</v>
          </cell>
          <cell r="N1697">
            <v>41608</v>
          </cell>
        </row>
        <row r="1698">
          <cell r="A1698" t="str">
            <v>NX05</v>
          </cell>
          <cell r="B1698" t="str">
            <v>FRESADO DE MARCAS VIALES</v>
          </cell>
          <cell r="C1698" t="str">
            <v>Insumo</v>
          </cell>
          <cell r="D1698" t="str">
            <v>ml</v>
          </cell>
          <cell r="E1698">
            <v>12083</v>
          </cell>
          <cell r="F1698">
            <v>12082.6119794061</v>
          </cell>
          <cell r="G1698">
            <v>0</v>
          </cell>
          <cell r="H1698" t="str">
            <v>X</v>
          </cell>
          <cell r="I1698" t="str">
            <v>X</v>
          </cell>
          <cell r="J1698" t="str">
            <v>X</v>
          </cell>
          <cell r="K1698" t="str">
            <v>X</v>
          </cell>
          <cell r="L1698" t="str">
            <v>Manual mintransporte</v>
          </cell>
          <cell r="M1698" t="str">
            <v>VER ARCHIVO ANEXO</v>
          </cell>
          <cell r="N1698">
            <v>41608</v>
          </cell>
        </row>
        <row r="1699">
          <cell r="A1699" t="str">
            <v>NX06</v>
          </cell>
          <cell r="B1699" t="str">
            <v xml:space="preserve">SUMINISTRO E INSTALACIÓN DE SEÑALES VERTICALES DOBLE GRADO DIAMANTE. SR/SP (60cms). PARA FIJAR EN POSTE EXISTENTE (Sección Circular).  </v>
          </cell>
          <cell r="C1699" t="str">
            <v>Insumo</v>
          </cell>
          <cell r="D1699" t="str">
            <v>und</v>
          </cell>
          <cell r="E1699">
            <v>612959</v>
          </cell>
          <cell r="F1699">
            <v>612958.86846815189</v>
          </cell>
          <cell r="G1699">
            <v>0</v>
          </cell>
          <cell r="H1699" t="str">
            <v>X</v>
          </cell>
          <cell r="I1699" t="str">
            <v>X</v>
          </cell>
          <cell r="J1699" t="str">
            <v>X</v>
          </cell>
          <cell r="K1699" t="str">
            <v>X</v>
          </cell>
          <cell r="L1699" t="str">
            <v>Manual mintransporte</v>
          </cell>
          <cell r="M1699" t="str">
            <v>VER ARCHIVO ANEXO</v>
          </cell>
          <cell r="N1699">
            <v>41608</v>
          </cell>
        </row>
        <row r="1700">
          <cell r="A1700" t="str">
            <v>NX07</v>
          </cell>
          <cell r="B1700" t="str">
            <v>SUMINISTRO E INSTALACIÓN DE SEÑALES VERTICALES DOBLE GRADO DIAMANTE SR/SP (60cms). CON POSTE</v>
          </cell>
          <cell r="C1700" t="str">
            <v>Insumo</v>
          </cell>
          <cell r="D1700" t="str">
            <v>und</v>
          </cell>
          <cell r="E1700">
            <v>684347</v>
          </cell>
          <cell r="F1700">
            <v>684346.6790742703</v>
          </cell>
          <cell r="G1700">
            <v>0</v>
          </cell>
          <cell r="H1700" t="str">
            <v>X</v>
          </cell>
          <cell r="I1700" t="str">
            <v>X</v>
          </cell>
          <cell r="J1700" t="str">
            <v>X</v>
          </cell>
          <cell r="K1700" t="str">
            <v>X</v>
          </cell>
          <cell r="L1700" t="str">
            <v>Manual mintransporte</v>
          </cell>
          <cell r="M1700" t="str">
            <v>VER ARCHIVO ANEXO</v>
          </cell>
          <cell r="N1700">
            <v>41608</v>
          </cell>
        </row>
        <row r="1701">
          <cell r="A1701" t="str">
            <v>NX08</v>
          </cell>
          <cell r="B1701" t="str">
            <v xml:space="preserve">SUMINISTRO E INSTALACIÓN DE SEÑAL VERTICAL GRADO DIAMANTE SR-30 o SI-30 GRADO DIAMANTE (60cms x 60cms),PARA FIJAR EN POSTE EXISTENTE (Sección Circular).  </v>
          </cell>
          <cell r="C1701" t="str">
            <v>Insumo</v>
          </cell>
          <cell r="D1701" t="str">
            <v>und</v>
          </cell>
          <cell r="E1701">
            <v>313161</v>
          </cell>
          <cell r="F1701">
            <v>313161.22252068151</v>
          </cell>
          <cell r="G1701">
            <v>0</v>
          </cell>
          <cell r="H1701" t="str">
            <v>X</v>
          </cell>
          <cell r="I1701" t="str">
            <v>X</v>
          </cell>
          <cell r="J1701" t="str">
            <v>X</v>
          </cell>
          <cell r="K1701" t="str">
            <v>X</v>
          </cell>
          <cell r="L1701" t="str">
            <v>Manual mintransporte</v>
          </cell>
          <cell r="M1701" t="str">
            <v>VER ARCHIVO ANEXO</v>
          </cell>
          <cell r="N1701">
            <v>41608</v>
          </cell>
        </row>
        <row r="1702">
          <cell r="A1702" t="str">
            <v>NX09</v>
          </cell>
          <cell r="B1702" t="str">
            <v>SUMINISTRO E INSTALACIÓN DE SEÑAL VERTICAL GRADO DIAMANTE SR o SP (60cms x 60cms),CON POSTE</v>
          </cell>
          <cell r="C1702" t="str">
            <v>Insumo</v>
          </cell>
          <cell r="D1702" t="str">
            <v>und</v>
          </cell>
          <cell r="E1702">
            <v>434304</v>
          </cell>
          <cell r="F1702">
            <v>434304.12139672396</v>
          </cell>
          <cell r="G1702">
            <v>0</v>
          </cell>
          <cell r="H1702" t="str">
            <v>X</v>
          </cell>
          <cell r="I1702" t="str">
            <v>X</v>
          </cell>
          <cell r="J1702" t="str">
            <v>X</v>
          </cell>
          <cell r="K1702" t="str">
            <v>X</v>
          </cell>
          <cell r="L1702" t="str">
            <v>Manual mintransporte</v>
          </cell>
          <cell r="M1702" t="str">
            <v>VER ARCHIVO ANEXO</v>
          </cell>
          <cell r="N1702">
            <v>41608</v>
          </cell>
        </row>
        <row r="1703">
          <cell r="A1703" t="str">
            <v>NX10</v>
          </cell>
          <cell r="B1703" t="str">
            <v xml:space="preserve">SUMINISTRO E INSTALACIÓN DE SEÑAL VERTICAL SR o SP-47 GRADO DIAMANTE  (60cms x 60cms),PARA FIJAR EN POSTE EXISTENTE (Sección Circular).  </v>
          </cell>
          <cell r="C1703" t="str">
            <v>Insumo</v>
          </cell>
          <cell r="D1703" t="str">
            <v>und</v>
          </cell>
          <cell r="E1703">
            <v>313161</v>
          </cell>
          <cell r="F1703">
            <v>313161.22252068151</v>
          </cell>
          <cell r="G1703">
            <v>0</v>
          </cell>
          <cell r="H1703" t="str">
            <v>X</v>
          </cell>
          <cell r="I1703" t="str">
            <v>X</v>
          </cell>
          <cell r="J1703" t="str">
            <v>X</v>
          </cell>
          <cell r="K1703" t="str">
            <v>X</v>
          </cell>
          <cell r="L1703" t="str">
            <v>Manual mintransporte</v>
          </cell>
          <cell r="M1703" t="str">
            <v>VER ARCHIVO ANEXO</v>
          </cell>
          <cell r="N1703">
            <v>41608</v>
          </cell>
        </row>
        <row r="1704">
          <cell r="A1704" t="str">
            <v>NX11</v>
          </cell>
          <cell r="B1704" t="str">
            <v>SUMINISTRO E INSTALACIÓN DE SEÑAL VERTICAL SR o SP GRADO DIAMANTE (60cms x 60cms),CON POSTE</v>
          </cell>
          <cell r="C1704" t="str">
            <v>Insumo</v>
          </cell>
          <cell r="D1704" t="str">
            <v>und</v>
          </cell>
          <cell r="E1704">
            <v>434304</v>
          </cell>
          <cell r="F1704">
            <v>434304.12139672396</v>
          </cell>
          <cell r="G1704">
            <v>0</v>
          </cell>
          <cell r="H1704" t="str">
            <v>X</v>
          </cell>
          <cell r="I1704" t="str">
            <v>X</v>
          </cell>
          <cell r="J1704" t="str">
            <v>X</v>
          </cell>
          <cell r="K1704" t="str">
            <v>X</v>
          </cell>
          <cell r="L1704" t="str">
            <v>Manual mintransporte</v>
          </cell>
          <cell r="M1704" t="str">
            <v>VER ARCHIVO ANEXO</v>
          </cell>
          <cell r="N1704">
            <v>41608</v>
          </cell>
        </row>
        <row r="1705">
          <cell r="A1705" t="str">
            <v>NX12</v>
          </cell>
          <cell r="B1705" t="str">
            <v>REDUCTOR DE VELOCIDAD (3,7 M. ANCHO X 10CMS DE ALTURA)</v>
          </cell>
          <cell r="C1705" t="str">
            <v>Insumo</v>
          </cell>
          <cell r="D1705" t="str">
            <v>ml</v>
          </cell>
          <cell r="E1705">
            <v>544410</v>
          </cell>
          <cell r="F1705">
            <v>544409.95236722322</v>
          </cell>
          <cell r="G1705">
            <v>0</v>
          </cell>
          <cell r="H1705" t="str">
            <v>X</v>
          </cell>
          <cell r="I1705" t="str">
            <v>X</v>
          </cell>
          <cell r="J1705" t="str">
            <v>X</v>
          </cell>
          <cell r="K1705" t="str">
            <v>X</v>
          </cell>
          <cell r="L1705" t="str">
            <v>Manual mintransporte</v>
          </cell>
          <cell r="M1705" t="str">
            <v>VER ARCHIVO ANEXO</v>
          </cell>
          <cell r="N1705">
            <v>41608</v>
          </cell>
        </row>
        <row r="1706">
          <cell r="A1706" t="str">
            <v>NX13</v>
          </cell>
          <cell r="B1706" t="str">
            <v>REDUCTOR EN ASFALTO 1,6m de ancho * 0,07m de h´</v>
          </cell>
          <cell r="C1706" t="str">
            <v>Insumo</v>
          </cell>
          <cell r="D1706" t="str">
            <v>ml</v>
          </cell>
          <cell r="E1706">
            <v>318943</v>
          </cell>
          <cell r="F1706">
            <v>318942.87352515379</v>
          </cell>
          <cell r="G1706">
            <v>0</v>
          </cell>
          <cell r="H1706" t="str">
            <v>X</v>
          </cell>
          <cell r="I1706" t="str">
            <v>X</v>
          </cell>
          <cell r="J1706" t="str">
            <v>X</v>
          </cell>
          <cell r="K1706" t="str">
            <v>X</v>
          </cell>
          <cell r="L1706" t="str">
            <v>Manual mintransporte</v>
          </cell>
          <cell r="M1706" t="str">
            <v>VER ARCHIVO ANEXO</v>
          </cell>
          <cell r="N1706">
            <v>41608</v>
          </cell>
        </row>
        <row r="1707">
          <cell r="A1707" t="str">
            <v>NX14</v>
          </cell>
          <cell r="B1707" t="str">
            <v>SUMINISTRO E INSTALACION TACHAS REFLECTIVAS. (Incluye Tornillos, Perforaciones y Transporte)</v>
          </cell>
          <cell r="C1707" t="str">
            <v>Insumo</v>
          </cell>
          <cell r="D1707" t="str">
            <v>und</v>
          </cell>
          <cell r="E1707">
            <v>46610</v>
          </cell>
          <cell r="F1707">
            <v>46610</v>
          </cell>
          <cell r="G1707">
            <v>0</v>
          </cell>
          <cell r="H1707" t="str">
            <v>X</v>
          </cell>
          <cell r="I1707" t="str">
            <v>X</v>
          </cell>
          <cell r="J1707" t="str">
            <v>X</v>
          </cell>
          <cell r="K1707" t="str">
            <v>X</v>
          </cell>
          <cell r="L1707" t="str">
            <v>Neoland</v>
          </cell>
          <cell r="M1707" t="str">
            <v>VER ARCHIVO ANEXO</v>
          </cell>
          <cell r="N1707">
            <v>41608</v>
          </cell>
        </row>
        <row r="1708">
          <cell r="A1708" t="str">
            <v>NX15</v>
          </cell>
          <cell r="B1708" t="str">
            <v>SUMINISTRO E INSTALACION TACHONES</v>
          </cell>
          <cell r="C1708" t="str">
            <v>Insumo</v>
          </cell>
          <cell r="D1708" t="str">
            <v>und</v>
          </cell>
          <cell r="E1708">
            <v>519310</v>
          </cell>
          <cell r="F1708">
            <v>519309.9704615802</v>
          </cell>
          <cell r="G1708">
            <v>0</v>
          </cell>
          <cell r="H1708" t="str">
            <v>X</v>
          </cell>
          <cell r="I1708" t="str">
            <v>X</v>
          </cell>
          <cell r="J1708" t="str">
            <v>X</v>
          </cell>
          <cell r="K1708" t="str">
            <v>X</v>
          </cell>
          <cell r="L1708" t="str">
            <v>Manual mintransporte</v>
          </cell>
          <cell r="M1708" t="str">
            <v>VER ARCHIVO ANEXO</v>
          </cell>
          <cell r="N1708">
            <v>41608</v>
          </cell>
        </row>
        <row r="1709">
          <cell r="A1709" t="str">
            <v>NX16</v>
          </cell>
          <cell r="B1709" t="str">
            <v>SUMINISTRO E INSTALACIÓN ESTOPEROLES CON ESPIGO</v>
          </cell>
          <cell r="C1709" t="str">
            <v>Insumo</v>
          </cell>
          <cell r="D1709" t="str">
            <v>und</v>
          </cell>
          <cell r="E1709">
            <v>13672</v>
          </cell>
          <cell r="F1709">
            <v>13671.700489018533</v>
          </cell>
          <cell r="G1709">
            <v>0</v>
          </cell>
          <cell r="H1709" t="str">
            <v>X</v>
          </cell>
          <cell r="I1709" t="str">
            <v>X</v>
          </cell>
          <cell r="J1709" t="str">
            <v>X</v>
          </cell>
          <cell r="K1709" t="str">
            <v>X</v>
          </cell>
          <cell r="L1709" t="str">
            <v>Manual mintransporte</v>
          </cell>
          <cell r="M1709" t="str">
            <v>VER ARCHIVO ANEXO</v>
          </cell>
          <cell r="N1709">
            <v>41608</v>
          </cell>
        </row>
        <row r="1710">
          <cell r="A1710" t="str">
            <v>NX17</v>
          </cell>
          <cell r="B1710" t="str">
            <v>SUMINISTRO E INSTALACION HITOS REFLECTIVOS</v>
          </cell>
          <cell r="C1710" t="str">
            <v>Insumo</v>
          </cell>
          <cell r="D1710" t="str">
            <v>und</v>
          </cell>
          <cell r="E1710">
            <v>87590</v>
          </cell>
          <cell r="F1710">
            <v>87590.281684519869</v>
          </cell>
          <cell r="G1710">
            <v>0</v>
          </cell>
          <cell r="H1710" t="str">
            <v>X</v>
          </cell>
          <cell r="I1710" t="str">
            <v>X</v>
          </cell>
          <cell r="J1710" t="str">
            <v>X</v>
          </cell>
          <cell r="K1710" t="str">
            <v>X</v>
          </cell>
          <cell r="L1710" t="str">
            <v>Manual mintransporte</v>
          </cell>
          <cell r="M1710" t="str">
            <v>VER ARCHIVO ANEXO</v>
          </cell>
          <cell r="N1710">
            <v>41608</v>
          </cell>
        </row>
        <row r="1711">
          <cell r="A1711" t="str">
            <v>NX18</v>
          </cell>
          <cell r="B1711" t="str">
            <v>SUMINISTRO E INSTALACION HITOS REFLECTIVOS (Incluye Tornillos, Perforaciones y Transporte)</v>
          </cell>
          <cell r="C1711" t="str">
            <v>Insumo</v>
          </cell>
          <cell r="D1711" t="str">
            <v>und</v>
          </cell>
          <cell r="E1711">
            <v>65915</v>
          </cell>
          <cell r="F1711">
            <v>65915</v>
          </cell>
          <cell r="G1711">
            <v>0</v>
          </cell>
          <cell r="H1711" t="str">
            <v>X</v>
          </cell>
          <cell r="I1711" t="str">
            <v>X</v>
          </cell>
          <cell r="J1711" t="str">
            <v>X</v>
          </cell>
          <cell r="K1711" t="str">
            <v>X</v>
          </cell>
          <cell r="L1711" t="str">
            <v>Neoland</v>
          </cell>
          <cell r="M1711" t="str">
            <v>VER ARCHIVO ANEXO</v>
          </cell>
          <cell r="N1711">
            <v>45307</v>
          </cell>
        </row>
        <row r="1712">
          <cell r="A1712" t="str">
            <v>E</v>
          </cell>
          <cell r="B1712" t="str">
            <v>ENSAYOS</v>
          </cell>
          <cell r="E1712">
            <v>0</v>
          </cell>
          <cell r="F1712">
            <v>0</v>
          </cell>
          <cell r="N1712">
            <v>41608</v>
          </cell>
        </row>
        <row r="1713">
          <cell r="A1713" t="str">
            <v>E1</v>
          </cell>
          <cell r="B1713" t="str">
            <v>ENSAYOS DE RESISTENCIA A COMPRESION</v>
          </cell>
          <cell r="C1713" t="str">
            <v>Equipo</v>
          </cell>
          <cell r="D1713" t="str">
            <v>und</v>
          </cell>
          <cell r="E1713">
            <v>47965</v>
          </cell>
          <cell r="F1713">
            <v>40306.723123773751</v>
          </cell>
          <cell r="G1713">
            <v>0.19</v>
          </cell>
          <cell r="H1713" t="str">
            <v>X</v>
          </cell>
          <cell r="I1713" t="str">
            <v>X</v>
          </cell>
          <cell r="J1713" t="str">
            <v>X</v>
          </cell>
          <cell r="K1713" t="str">
            <v>X</v>
          </cell>
          <cell r="L1713" t="str">
            <v>no aplica</v>
          </cell>
          <cell r="M1713" t="str">
            <v>no aplica</v>
          </cell>
          <cell r="N1713">
            <v>41608</v>
          </cell>
        </row>
        <row r="1714">
          <cell r="A1714" t="str">
            <v>E2</v>
          </cell>
          <cell r="B1714" t="str">
            <v>ENSAYOS DE GRANULOMETRÍA/PRÓCTOR</v>
          </cell>
          <cell r="C1714" t="str">
            <v>Equipo</v>
          </cell>
          <cell r="D1714" t="str">
            <v>und</v>
          </cell>
          <cell r="E1714">
            <v>159318</v>
          </cell>
          <cell r="F1714">
            <v>133880.37478887968</v>
          </cell>
          <cell r="G1714">
            <v>0.19</v>
          </cell>
          <cell r="H1714" t="str">
            <v>X</v>
          </cell>
          <cell r="I1714" t="str">
            <v>X</v>
          </cell>
          <cell r="J1714" t="str">
            <v>X</v>
          </cell>
          <cell r="K1714" t="str">
            <v>X</v>
          </cell>
          <cell r="L1714" t="str">
            <v>no aplica</v>
          </cell>
          <cell r="M1714" t="str">
            <v>no aplica</v>
          </cell>
          <cell r="N1714">
            <v>41608</v>
          </cell>
        </row>
        <row r="1715">
          <cell r="A1715" t="str">
            <v>E3</v>
          </cell>
          <cell r="B1715" t="str">
            <v>ENSAYO DE DENSIDAD EN CAMPO</v>
          </cell>
          <cell r="C1715" t="str">
            <v>Equipo</v>
          </cell>
          <cell r="D1715" t="str">
            <v>und</v>
          </cell>
          <cell r="E1715">
            <v>41731</v>
          </cell>
          <cell r="F1715">
            <v>35068.201748322026</v>
          </cell>
          <cell r="G1715">
            <v>0.19</v>
          </cell>
          <cell r="H1715" t="str">
            <v>X</v>
          </cell>
          <cell r="I1715" t="str">
            <v>X</v>
          </cell>
          <cell r="J1715" t="str">
            <v>X</v>
          </cell>
          <cell r="K1715" t="str">
            <v>X</v>
          </cell>
          <cell r="L1715" t="str">
            <v>no aplica</v>
          </cell>
          <cell r="M1715" t="str">
            <v>no aplica</v>
          </cell>
          <cell r="N1715">
            <v>41608</v>
          </cell>
        </row>
        <row r="1716">
          <cell r="A1716" t="str">
            <v>E4</v>
          </cell>
          <cell r="B1716" t="str">
            <v>DISEÑO DE MEZCLAS</v>
          </cell>
          <cell r="C1716" t="str">
            <v>Equipo</v>
          </cell>
          <cell r="D1716" t="str">
            <v>und</v>
          </cell>
          <cell r="E1716">
            <v>357696</v>
          </cell>
          <cell r="F1716">
            <v>300584.58641418885</v>
          </cell>
          <cell r="G1716">
            <v>0.19</v>
          </cell>
          <cell r="H1716" t="str">
            <v>X</v>
          </cell>
          <cell r="I1716" t="str">
            <v>X</v>
          </cell>
          <cell r="J1716" t="str">
            <v>X</v>
          </cell>
          <cell r="K1716" t="str">
            <v>X</v>
          </cell>
          <cell r="L1716" t="str">
            <v>no aplica</v>
          </cell>
          <cell r="M1716" t="str">
            <v>no aplica</v>
          </cell>
          <cell r="N1716">
            <v>41608</v>
          </cell>
        </row>
        <row r="1717">
          <cell r="A1717" t="str">
            <v>E5</v>
          </cell>
          <cell r="B1717" t="str">
            <v>FLEXION DE VIGAS DE CONCRETO</v>
          </cell>
          <cell r="C1717" t="str">
            <v>Equipo</v>
          </cell>
          <cell r="D1717" t="str">
            <v>und</v>
          </cell>
          <cell r="E1717">
            <v>23846</v>
          </cell>
          <cell r="F1717">
            <v>20038.972427612589</v>
          </cell>
          <cell r="G1717">
            <v>0.19</v>
          </cell>
          <cell r="H1717" t="str">
            <v>X</v>
          </cell>
          <cell r="I1717" t="str">
            <v>X</v>
          </cell>
          <cell r="J1717" t="str">
            <v>X</v>
          </cell>
          <cell r="K1717" t="str">
            <v>X</v>
          </cell>
          <cell r="L1717" t="str">
            <v>no aplica</v>
          </cell>
          <cell r="M1717" t="str">
            <v>no aplica</v>
          </cell>
          <cell r="N1717">
            <v>41608</v>
          </cell>
        </row>
        <row r="1718">
          <cell r="A1718" t="str">
            <v>E6</v>
          </cell>
          <cell r="B1718" t="str">
            <v>PERFORACIÓN CON EQUIPO SEMIMECÁNICO</v>
          </cell>
          <cell r="C1718" t="str">
            <v>Equipo</v>
          </cell>
          <cell r="D1718" t="str">
            <v>m</v>
          </cell>
          <cell r="E1718">
            <v>49680</v>
          </cell>
          <cell r="F1718">
            <v>41747.8592241929</v>
          </cell>
          <cell r="G1718">
            <v>0.19</v>
          </cell>
          <cell r="H1718" t="str">
            <v>X</v>
          </cell>
          <cell r="I1718" t="str">
            <v>X</v>
          </cell>
          <cell r="J1718" t="str">
            <v>X</v>
          </cell>
          <cell r="K1718" t="str">
            <v>X</v>
          </cell>
          <cell r="L1718" t="str">
            <v>no aplica</v>
          </cell>
          <cell r="M1718" t="str">
            <v>no aplica</v>
          </cell>
          <cell r="N1718">
            <v>41608</v>
          </cell>
        </row>
        <row r="1719">
          <cell r="A1719" t="str">
            <v>E7</v>
          </cell>
          <cell r="B1719" t="str">
            <v>CORTE DIRECTO UU</v>
          </cell>
          <cell r="C1719" t="str">
            <v>Equipo</v>
          </cell>
          <cell r="D1719" t="str">
            <v>und</v>
          </cell>
          <cell r="E1719">
            <v>149040</v>
          </cell>
          <cell r="F1719">
            <v>125243.57767257864</v>
          </cell>
          <cell r="G1719">
            <v>0.19</v>
          </cell>
          <cell r="H1719" t="str">
            <v>X</v>
          </cell>
          <cell r="I1719" t="str">
            <v>X</v>
          </cell>
          <cell r="J1719" t="str">
            <v>X</v>
          </cell>
          <cell r="K1719" t="str">
            <v>X</v>
          </cell>
          <cell r="L1719" t="str">
            <v>no aplica</v>
          </cell>
          <cell r="M1719" t="str">
            <v>no aplica</v>
          </cell>
          <cell r="N1719">
            <v>41608</v>
          </cell>
        </row>
        <row r="1720">
          <cell r="A1720" t="str">
            <v>E8</v>
          </cell>
          <cell r="B1720" t="str">
            <v>COMPRESION INCONFINADA DE MUESTRAS</v>
          </cell>
          <cell r="C1720" t="str">
            <v>Equipo</v>
          </cell>
          <cell r="D1720" t="str">
            <v>und</v>
          </cell>
          <cell r="E1720">
            <v>39744</v>
          </cell>
          <cell r="F1720">
            <v>33398.287379354311</v>
          </cell>
          <cell r="G1720">
            <v>0.19</v>
          </cell>
          <cell r="H1720" t="str">
            <v>X</v>
          </cell>
          <cell r="I1720" t="str">
            <v>X</v>
          </cell>
          <cell r="J1720" t="str">
            <v>X</v>
          </cell>
          <cell r="K1720" t="str">
            <v>X</v>
          </cell>
          <cell r="L1720" t="str">
            <v>no aplica</v>
          </cell>
          <cell r="M1720" t="str">
            <v>no aplica</v>
          </cell>
          <cell r="N1720">
            <v>41608</v>
          </cell>
        </row>
        <row r="1721">
          <cell r="A1721" t="str">
            <v>E9</v>
          </cell>
          <cell r="B1721" t="str">
            <v>CLASIFICACION DEL SUELO</v>
          </cell>
          <cell r="C1721" t="str">
            <v>Equipo</v>
          </cell>
          <cell r="D1721" t="str">
            <v>und</v>
          </cell>
          <cell r="E1721">
            <v>49680</v>
          </cell>
          <cell r="F1721">
            <v>41747.8592241929</v>
          </cell>
          <cell r="G1721">
            <v>0.19</v>
          </cell>
          <cell r="H1721" t="str">
            <v>X</v>
          </cell>
          <cell r="I1721" t="str">
            <v>X</v>
          </cell>
          <cell r="J1721" t="str">
            <v>X</v>
          </cell>
          <cell r="K1721" t="str">
            <v>X</v>
          </cell>
          <cell r="L1721" t="str">
            <v>no aplica</v>
          </cell>
          <cell r="M1721" t="str">
            <v>no aplica</v>
          </cell>
          <cell r="N1721">
            <v>41608</v>
          </cell>
        </row>
        <row r="1722">
          <cell r="A1722" t="str">
            <v>AV</v>
          </cell>
          <cell r="B1722" t="str">
            <v>VARIOS</v>
          </cell>
          <cell r="E1722">
            <v>0</v>
          </cell>
          <cell r="F1722">
            <v>0</v>
          </cell>
          <cell r="N1722">
            <v>41608</v>
          </cell>
        </row>
        <row r="1723">
          <cell r="A1723" t="str">
            <v>AAA1</v>
          </cell>
          <cell r="B1723" t="str">
            <v>ALQUILER UNIDAD DIAGNOSTICO PARA RED ALCANTARILLADO</v>
          </cell>
          <cell r="C1723" t="str">
            <v>Equipo</v>
          </cell>
          <cell r="D1723" t="str">
            <v>hr</v>
          </cell>
          <cell r="E1723">
            <v>476778</v>
          </cell>
          <cell r="F1723">
            <v>400654.1451246051</v>
          </cell>
          <cell r="G1723">
            <v>0.19</v>
          </cell>
          <cell r="H1723" t="str">
            <v>X</v>
          </cell>
          <cell r="I1723" t="str">
            <v>X</v>
          </cell>
          <cell r="J1723" t="str">
            <v>X</v>
          </cell>
          <cell r="K1723" t="str">
            <v>X</v>
          </cell>
          <cell r="L1723" t="str">
            <v>no aplica</v>
          </cell>
          <cell r="M1723" t="str">
            <v>no aplica</v>
          </cell>
          <cell r="N1723">
            <v>43937</v>
          </cell>
        </row>
        <row r="1724">
          <cell r="A1724" t="str">
            <v>AAA2</v>
          </cell>
          <cell r="B1724" t="str">
            <v xml:space="preserve">EQUIPO MEDICION GASES </v>
          </cell>
          <cell r="C1724" t="str">
            <v>Equipo</v>
          </cell>
          <cell r="D1724" t="str">
            <v>mes</v>
          </cell>
          <cell r="E1724">
            <v>88409</v>
          </cell>
          <cell r="F1724">
            <v>74293.483864165173</v>
          </cell>
          <cell r="G1724">
            <v>0.19</v>
          </cell>
          <cell r="H1724" t="str">
            <v>X</v>
          </cell>
          <cell r="I1724" t="str">
            <v>X</v>
          </cell>
          <cell r="J1724" t="str">
            <v>X</v>
          </cell>
          <cell r="K1724" t="str">
            <v>X</v>
          </cell>
          <cell r="L1724" t="str">
            <v>no aplica</v>
          </cell>
          <cell r="M1724" t="str">
            <v>no aplica</v>
          </cell>
          <cell r="N1724">
            <v>43937</v>
          </cell>
        </row>
        <row r="1725">
          <cell r="A1725" t="str">
            <v>AAA2A</v>
          </cell>
          <cell r="B1725" t="str">
            <v xml:space="preserve">CALIBRACION EQUIPO DE GASES </v>
          </cell>
          <cell r="C1725" t="str">
            <v>Equipo</v>
          </cell>
          <cell r="D1725" t="str">
            <v>mes</v>
          </cell>
          <cell r="E1725">
            <v>67886</v>
          </cell>
          <cell r="F1725">
            <v>57046.78225284112</v>
          </cell>
          <cell r="G1725">
            <v>0.19</v>
          </cell>
          <cell r="H1725" t="str">
            <v>X</v>
          </cell>
          <cell r="I1725" t="str">
            <v>X</v>
          </cell>
          <cell r="J1725" t="str">
            <v>X</v>
          </cell>
          <cell r="K1725" t="str">
            <v>X</v>
          </cell>
          <cell r="L1725" t="str">
            <v>no aplica</v>
          </cell>
          <cell r="M1725" t="str">
            <v>no aplica</v>
          </cell>
          <cell r="N1725">
            <v>43938</v>
          </cell>
        </row>
        <row r="1726">
          <cell r="A1726" t="str">
            <v>AAA3</v>
          </cell>
          <cell r="B1726" t="str">
            <v>ALQUILER BAÑO PORTATIL (INCLUYE TRANSPORTE, INSTALACION, LIMPIEZA SEMANAL, DESCARGUE Y TRANSPORTE DE LIQUIDOS Y SOLIDOS)</v>
          </cell>
          <cell r="C1726" t="str">
            <v>Equipo</v>
          </cell>
          <cell r="D1726" t="str">
            <v>mes</v>
          </cell>
          <cell r="E1726">
            <v>610269</v>
          </cell>
          <cell r="F1726">
            <v>512830.6724127208</v>
          </cell>
          <cell r="G1726">
            <v>0.19</v>
          </cell>
          <cell r="H1726" t="str">
            <v>X</v>
          </cell>
          <cell r="I1726" t="str">
            <v>X</v>
          </cell>
          <cell r="J1726" t="str">
            <v>X</v>
          </cell>
          <cell r="K1726" t="str">
            <v>X</v>
          </cell>
          <cell r="L1726" t="str">
            <v>no aplica</v>
          </cell>
          <cell r="M1726" t="str">
            <v>no aplica</v>
          </cell>
          <cell r="N1726">
            <v>43937</v>
          </cell>
        </row>
        <row r="1727">
          <cell r="A1727" t="str">
            <v>AAA4</v>
          </cell>
          <cell r="B1727" t="str">
            <v>ENTIBADO METALICO TIPO CAJON 6.10 X 2.44 X 0.15</v>
          </cell>
          <cell r="C1727" t="str">
            <v>Equipo</v>
          </cell>
          <cell r="D1727" t="str">
            <v>mes</v>
          </cell>
          <cell r="E1727">
            <v>159146</v>
          </cell>
          <cell r="F1727">
            <v>133736.07489287801</v>
          </cell>
          <cell r="G1727">
            <v>0.19</v>
          </cell>
          <cell r="H1727" t="str">
            <v>X</v>
          </cell>
          <cell r="I1727" t="str">
            <v>X</v>
          </cell>
          <cell r="J1727" t="str">
            <v>X</v>
          </cell>
          <cell r="K1727" t="str">
            <v>X</v>
          </cell>
          <cell r="L1727" t="str">
            <v>no aplica</v>
          </cell>
          <cell r="M1727" t="str">
            <v>no aplica</v>
          </cell>
          <cell r="N1727">
            <v>43937</v>
          </cell>
        </row>
        <row r="1728">
          <cell r="A1728" t="str">
            <v>AAA5</v>
          </cell>
          <cell r="B1728" t="str">
            <v>PULPO PARA ARMADO DE ENTIBADO METALICO TIPO CAJON</v>
          </cell>
          <cell r="C1728" t="str">
            <v>Equipo</v>
          </cell>
          <cell r="D1728" t="str">
            <v>mes</v>
          </cell>
          <cell r="E1728">
            <v>26524</v>
          </cell>
          <cell r="F1728">
            <v>22289.160007446793</v>
          </cell>
          <cell r="G1728">
            <v>0.19</v>
          </cell>
          <cell r="H1728" t="str">
            <v>X</v>
          </cell>
          <cell r="I1728" t="str">
            <v>X</v>
          </cell>
          <cell r="J1728" t="str">
            <v>X</v>
          </cell>
          <cell r="K1728" t="str">
            <v>X</v>
          </cell>
          <cell r="L1728" t="str">
            <v>no aplica</v>
          </cell>
          <cell r="M1728" t="str">
            <v>no aplica</v>
          </cell>
          <cell r="N1728">
            <v>43937</v>
          </cell>
        </row>
        <row r="1729">
          <cell r="A1729" t="str">
            <v>AA38</v>
          </cell>
          <cell r="B1729" t="str">
            <v>PERMISO ANTE ENTE AMBIENTAL (TALA)</v>
          </cell>
          <cell r="C1729" t="str">
            <v xml:space="preserve">Insumo </v>
          </cell>
          <cell r="D1729" t="str">
            <v>und</v>
          </cell>
          <cell r="E1729">
            <v>821548</v>
          </cell>
          <cell r="F1729">
            <v>821548.37327021989</v>
          </cell>
          <cell r="G1729">
            <v>0</v>
          </cell>
          <cell r="H1729" t="str">
            <v>X</v>
          </cell>
          <cell r="I1729" t="str">
            <v>X</v>
          </cell>
          <cell r="J1729" t="str">
            <v>X</v>
          </cell>
          <cell r="K1729" t="str">
            <v>X</v>
          </cell>
          <cell r="L1729" t="str">
            <v>no aplica</v>
          </cell>
          <cell r="M1729" t="str">
            <v>no aplica</v>
          </cell>
          <cell r="N1729">
            <v>41608</v>
          </cell>
        </row>
        <row r="1730">
          <cell r="A1730" t="str">
            <v>AA48</v>
          </cell>
          <cell r="B1730" t="str">
            <v>EEPP PARA TAREAS DE ALTO RIESGO: TRABAJO SEGURO EN ALTURAS, INCLUYE ARNÉS DE 6 ARGOLLAS (ESPACIO CONFINADO), LÍNEA DE VIDA EN POLIAMIDA, ARRESTADOR DE CAÍDA, ESLINGA EN Y, 3 MOSQUETONES CON CIERRE AUTOMÁTICO DE TRES PASOS</v>
          </cell>
          <cell r="C1730" t="str">
            <v xml:space="preserve">Insumo </v>
          </cell>
          <cell r="D1730" t="str">
            <v>und</v>
          </cell>
          <cell r="E1730">
            <v>4944</v>
          </cell>
          <cell r="F1730">
            <v>4154.4797636926423</v>
          </cell>
          <cell r="G1730">
            <v>0.19</v>
          </cell>
          <cell r="H1730" t="str">
            <v>X</v>
          </cell>
          <cell r="I1730" t="str">
            <v>X</v>
          </cell>
          <cell r="J1730" t="str">
            <v>X</v>
          </cell>
          <cell r="K1730" t="str">
            <v>X</v>
          </cell>
          <cell r="L1730" t="str">
            <v>no aplica</v>
          </cell>
          <cell r="M1730" t="str">
            <v>no aplica</v>
          </cell>
          <cell r="N1730">
            <v>41608</v>
          </cell>
        </row>
        <row r="1731">
          <cell r="A1731" t="str">
            <v>AA39</v>
          </cell>
          <cell r="B1731" t="str">
            <v>ALQUILER DE BODEGA PARA CAMPAMENTO</v>
          </cell>
          <cell r="C1731" t="str">
            <v>Equipo</v>
          </cell>
          <cell r="D1731" t="str">
            <v>mes</v>
          </cell>
          <cell r="E1731">
            <v>316179</v>
          </cell>
          <cell r="F1731">
            <v>265696.73541771527</v>
          </cell>
          <cell r="G1731">
            <v>0.19</v>
          </cell>
          <cell r="H1731" t="str">
            <v>X</v>
          </cell>
          <cell r="I1731" t="str">
            <v>X</v>
          </cell>
          <cell r="J1731" t="str">
            <v>X</v>
          </cell>
          <cell r="K1731" t="str">
            <v>X</v>
          </cell>
          <cell r="L1731" t="str">
            <v>no aplica</v>
          </cell>
          <cell r="M1731" t="str">
            <v>no aplica</v>
          </cell>
          <cell r="N1731">
            <v>41608</v>
          </cell>
        </row>
        <row r="1732">
          <cell r="A1732" t="str">
            <v>AA41</v>
          </cell>
          <cell r="B1732" t="str">
            <v>CONTENEDOR 24 PIES</v>
          </cell>
          <cell r="C1732" t="str">
            <v>Equipo</v>
          </cell>
          <cell r="D1732" t="str">
            <v>mes</v>
          </cell>
          <cell r="E1732">
            <v>433619</v>
          </cell>
          <cell r="F1732">
            <v>364385.33479496936</v>
          </cell>
          <cell r="G1732">
            <v>0.19</v>
          </cell>
          <cell r="H1732" t="str">
            <v>X</v>
          </cell>
          <cell r="I1732" t="str">
            <v>X</v>
          </cell>
          <cell r="J1732" t="str">
            <v>X</v>
          </cell>
          <cell r="K1732" t="str">
            <v>X</v>
          </cell>
          <cell r="L1732" t="str">
            <v>no aplica</v>
          </cell>
          <cell r="M1732" t="str">
            <v>no aplica</v>
          </cell>
          <cell r="N1732">
            <v>41608</v>
          </cell>
        </row>
        <row r="1733">
          <cell r="A1733" t="str">
            <v>AA42</v>
          </cell>
          <cell r="B1733" t="str">
            <v>SERVICIO DE AGUA</v>
          </cell>
          <cell r="C1733" t="str">
            <v xml:space="preserve">Insumo </v>
          </cell>
          <cell r="D1733" t="str">
            <v>mes</v>
          </cell>
          <cell r="E1733">
            <v>82155</v>
          </cell>
          <cell r="F1733">
            <v>82154.837327021989</v>
          </cell>
          <cell r="G1733">
            <v>0</v>
          </cell>
          <cell r="H1733" t="str">
            <v>X</v>
          </cell>
          <cell r="I1733" t="str">
            <v>X</v>
          </cell>
          <cell r="J1733" t="str">
            <v>X</v>
          </cell>
          <cell r="K1733" t="str">
            <v>X</v>
          </cell>
          <cell r="L1733" t="str">
            <v>no aplica</v>
          </cell>
          <cell r="M1733" t="str">
            <v>no aplica</v>
          </cell>
          <cell r="N1733">
            <v>41608</v>
          </cell>
        </row>
        <row r="1734">
          <cell r="A1734" t="str">
            <v>AA43</v>
          </cell>
          <cell r="B1734" t="str">
            <v>SERVICIO DE ENERGIA</v>
          </cell>
          <cell r="C1734" t="str">
            <v xml:space="preserve">Insumo </v>
          </cell>
          <cell r="D1734" t="str">
            <v>mes</v>
          </cell>
          <cell r="E1734">
            <v>73025</v>
          </cell>
          <cell r="F1734">
            <v>73025.368046307398</v>
          </cell>
          <cell r="G1734">
            <v>0</v>
          </cell>
          <cell r="H1734" t="str">
            <v>X</v>
          </cell>
          <cell r="I1734" t="str">
            <v>X</v>
          </cell>
          <cell r="J1734" t="str">
            <v>X</v>
          </cell>
          <cell r="K1734" t="str">
            <v>X</v>
          </cell>
          <cell r="L1734" t="str">
            <v>no aplica</v>
          </cell>
          <cell r="M1734" t="str">
            <v>no aplica</v>
          </cell>
          <cell r="N1734">
            <v>41608</v>
          </cell>
        </row>
        <row r="1735">
          <cell r="A1735" t="str">
            <v>AA47</v>
          </cell>
          <cell r="B1735" t="str">
            <v>PERMISO USO DE ESCOMBRERA</v>
          </cell>
          <cell r="C1735" t="str">
            <v xml:space="preserve">Insumo </v>
          </cell>
          <cell r="D1735" t="str">
            <v>m3</v>
          </cell>
          <cell r="E1735">
            <v>912</v>
          </cell>
          <cell r="F1735">
            <v>912.25451477750926</v>
          </cell>
          <cell r="G1735">
            <v>0</v>
          </cell>
          <cell r="H1735" t="str">
            <v>X</v>
          </cell>
          <cell r="I1735" t="str">
            <v>X</v>
          </cell>
          <cell r="J1735" t="str">
            <v>X</v>
          </cell>
          <cell r="K1735" t="str">
            <v>X</v>
          </cell>
          <cell r="L1735" t="str">
            <v>no aplica</v>
          </cell>
          <cell r="M1735" t="str">
            <v>no aplica</v>
          </cell>
          <cell r="N1735">
            <v>41608</v>
          </cell>
        </row>
        <row r="1736">
          <cell r="A1736" t="str">
            <v>I09</v>
          </cell>
          <cell r="B1736" t="str">
            <v>COMISION TOPOGRAFICA PERMANENTE ( INCLUYE TOPOGRAFO, CADENERO Y EQUIPO TOPOGRAFICO (ESTACIÓN Y NIVEL)).</v>
          </cell>
          <cell r="C1736" t="str">
            <v>Mano de Obra</v>
          </cell>
          <cell r="D1736" t="str">
            <v>m2</v>
          </cell>
          <cell r="E1736">
            <v>2077</v>
          </cell>
          <cell r="F1736">
            <v>2077.2398818463212</v>
          </cell>
          <cell r="H1736" t="str">
            <v>X</v>
          </cell>
          <cell r="I1736" t="str">
            <v>X</v>
          </cell>
          <cell r="J1736" t="str">
            <v>X</v>
          </cell>
          <cell r="K1736" t="str">
            <v>X</v>
          </cell>
          <cell r="L1736" t="str">
            <v>no aplica</v>
          </cell>
          <cell r="M1736" t="str">
            <v>no aplica</v>
          </cell>
          <cell r="N1736">
            <v>41608</v>
          </cell>
        </row>
        <row r="1737">
          <cell r="A1737" t="str">
            <v>I10</v>
          </cell>
          <cell r="B1737" t="str">
            <v>COMISION TOPOGRAFICA (INCLUYE TOPOGRAFO, CADENERO Y EQUIPO TOPOGRAFÍA (ESTACIÓN Y NIVEL)).</v>
          </cell>
          <cell r="C1737" t="str">
            <v>Mano de Obra</v>
          </cell>
          <cell r="D1737" t="str">
            <v>dia</v>
          </cell>
          <cell r="E1737">
            <v>780000</v>
          </cell>
          <cell r="F1737">
            <v>780000</v>
          </cell>
          <cell r="H1737" t="str">
            <v>X</v>
          </cell>
          <cell r="I1737" t="str">
            <v>X</v>
          </cell>
          <cell r="J1737" t="str">
            <v>X</v>
          </cell>
          <cell r="K1737" t="str">
            <v>X</v>
          </cell>
          <cell r="L1737" t="str">
            <v>no aplica</v>
          </cell>
          <cell r="M1737" t="str">
            <v>no aplica</v>
          </cell>
          <cell r="N1737">
            <v>41608</v>
          </cell>
        </row>
        <row r="1738">
          <cell r="A1738" t="str">
            <v>I23</v>
          </cell>
          <cell r="B1738" t="str">
            <v>CONTROL DE AGUAS</v>
          </cell>
          <cell r="C1738" t="str">
            <v>Mano de Obra</v>
          </cell>
          <cell r="D1738" t="str">
            <v>und</v>
          </cell>
          <cell r="E1738">
            <v>30293</v>
          </cell>
          <cell r="F1738">
            <v>30293.081610258843</v>
          </cell>
          <cell r="H1738" t="str">
            <v>X</v>
          </cell>
          <cell r="I1738" t="str">
            <v>X</v>
          </cell>
          <cell r="J1738" t="str">
            <v>X</v>
          </cell>
          <cell r="K1738" t="str">
            <v>X</v>
          </cell>
          <cell r="L1738" t="str">
            <v>no aplica</v>
          </cell>
          <cell r="M1738" t="str">
            <v>no aplica</v>
          </cell>
          <cell r="N1738">
            <v>41608</v>
          </cell>
        </row>
        <row r="1739">
          <cell r="A1739" t="str">
            <v>I24</v>
          </cell>
          <cell r="B1739" t="str">
            <v>ENTIBADO</v>
          </cell>
          <cell r="C1739" t="str">
            <v>Mano de Obra</v>
          </cell>
          <cell r="D1739" t="str">
            <v>und</v>
          </cell>
          <cell r="E1739">
            <v>6924</v>
          </cell>
          <cell r="F1739">
            <v>6924.1329394877348</v>
          </cell>
          <cell r="H1739" t="str">
            <v>X</v>
          </cell>
          <cell r="I1739" t="str">
            <v>X</v>
          </cell>
          <cell r="J1739" t="str">
            <v>X</v>
          </cell>
          <cell r="K1739" t="str">
            <v>X</v>
          </cell>
          <cell r="L1739" t="str">
            <v>no aplica</v>
          </cell>
          <cell r="M1739" t="str">
            <v>no aplica</v>
          </cell>
          <cell r="N1739">
            <v>41608</v>
          </cell>
        </row>
        <row r="1740">
          <cell r="A1740" t="str">
            <v>I26</v>
          </cell>
          <cell r="B1740" t="str">
            <v>ACARREO INTERNO</v>
          </cell>
          <cell r="C1740" t="str">
            <v>Mano de Obra</v>
          </cell>
          <cell r="D1740" t="str">
            <v>und</v>
          </cell>
          <cell r="E1740">
            <v>1731</v>
          </cell>
          <cell r="F1740">
            <v>1731.0332348719337</v>
          </cell>
          <cell r="H1740" t="str">
            <v>X</v>
          </cell>
          <cell r="I1740" t="str">
            <v>X</v>
          </cell>
          <cell r="J1740" t="str">
            <v>X</v>
          </cell>
          <cell r="K1740" t="str">
            <v>X</v>
          </cell>
          <cell r="L1740" t="str">
            <v>no aplica</v>
          </cell>
          <cell r="M1740" t="str">
            <v>no aplica</v>
          </cell>
          <cell r="N1740">
            <v>41608</v>
          </cell>
        </row>
        <row r="1741">
          <cell r="A1741" t="str">
            <v>I28</v>
          </cell>
          <cell r="B1741" t="str">
            <v>CURADO DEL CONCRETO</v>
          </cell>
          <cell r="C1741" t="str">
            <v>Mano de Obra</v>
          </cell>
          <cell r="D1741" t="str">
            <v>m3</v>
          </cell>
          <cell r="E1741">
            <v>2669</v>
          </cell>
          <cell r="F1741">
            <v>2669.253248172522</v>
          </cell>
          <cell r="H1741" t="str">
            <v>X</v>
          </cell>
          <cell r="I1741" t="str">
            <v>X</v>
          </cell>
          <cell r="J1741" t="str">
            <v>X</v>
          </cell>
          <cell r="K1741" t="str">
            <v>X</v>
          </cell>
          <cell r="L1741" t="str">
            <v>no aplica</v>
          </cell>
          <cell r="M1741" t="str">
            <v>no aplica</v>
          </cell>
          <cell r="N1741">
            <v>41608</v>
          </cell>
        </row>
        <row r="1742">
          <cell r="A1742" t="str">
            <v>S245</v>
          </cell>
          <cell r="B1742" t="str">
            <v>MANEJO TUBERIA PVC CORRUGADA 6  U.C</v>
          </cell>
          <cell r="C1742" t="str">
            <v>Mano de Obra</v>
          </cell>
          <cell r="D1742" t="str">
            <v>m</v>
          </cell>
          <cell r="E1742">
            <v>27110</v>
          </cell>
          <cell r="F1742">
            <v>27109.711491329355</v>
          </cell>
          <cell r="I1742" t="str">
            <v>X</v>
          </cell>
          <cell r="L1742" t="str">
            <v>no aplica</v>
          </cell>
          <cell r="M1742" t="str">
            <v>no aplica</v>
          </cell>
          <cell r="N1742">
            <v>41608</v>
          </cell>
        </row>
        <row r="1743">
          <cell r="A1743" t="str">
            <v>S246</v>
          </cell>
          <cell r="B1743" t="str">
            <v>MANEJO TUBERIA PVC CORRUGADA 8 U.C</v>
          </cell>
          <cell r="C1743" t="str">
            <v>Mano de Obra</v>
          </cell>
          <cell r="D1743" t="str">
            <v>m</v>
          </cell>
          <cell r="E1743">
            <v>39630</v>
          </cell>
          <cell r="F1743">
            <v>39630.274879158052</v>
          </cell>
          <cell r="I1743" t="str">
            <v>X</v>
          </cell>
          <cell r="L1743" t="str">
            <v>no aplica</v>
          </cell>
          <cell r="M1743" t="str">
            <v>no aplica</v>
          </cell>
          <cell r="N1743">
            <v>41608</v>
          </cell>
        </row>
        <row r="1744">
          <cell r="A1744" t="str">
            <v>S247</v>
          </cell>
          <cell r="B1744" t="str">
            <v>MANEJO TUBERIA PVC CORRUGADA 10 U.C</v>
          </cell>
          <cell r="C1744" t="str">
            <v>Mano de Obra</v>
          </cell>
          <cell r="D1744" t="str">
            <v>m</v>
          </cell>
          <cell r="E1744">
            <v>57737</v>
          </cell>
          <cell r="F1744">
            <v>57736.882515918493</v>
          </cell>
          <cell r="I1744" t="str">
            <v>X</v>
          </cell>
          <cell r="L1744" t="str">
            <v>no aplica</v>
          </cell>
          <cell r="M1744" t="str">
            <v>no aplica</v>
          </cell>
          <cell r="N1744">
            <v>41608</v>
          </cell>
        </row>
        <row r="1745">
          <cell r="A1745" t="str">
            <v>S248</v>
          </cell>
          <cell r="B1745" t="str">
            <v>MANEJO DE TUBERIA  PVC CORRUGADA 12 U.C</v>
          </cell>
          <cell r="C1745" t="str">
            <v>Mano de Obra</v>
          </cell>
          <cell r="D1745" t="str">
            <v>m</v>
          </cell>
          <cell r="E1745">
            <v>85433</v>
          </cell>
          <cell r="F1745">
            <v>85433.414273869421</v>
          </cell>
          <cell r="I1745" t="str">
            <v>X</v>
          </cell>
          <cell r="L1745" t="str">
            <v>no aplica</v>
          </cell>
          <cell r="M1745" t="str">
            <v>no aplica</v>
          </cell>
          <cell r="N1745">
            <v>41608</v>
          </cell>
        </row>
        <row r="1746">
          <cell r="A1746" t="str">
            <v>S249</v>
          </cell>
          <cell r="B1746" t="str">
            <v>MANEJO DE TUBERIA PVC CORRUGADA 14 U.C</v>
          </cell>
          <cell r="C1746" t="str">
            <v>Mano de Obra</v>
          </cell>
          <cell r="D1746" t="str">
            <v>m</v>
          </cell>
          <cell r="E1746">
            <v>98688</v>
          </cell>
          <cell r="F1746">
            <v>98687.935753283848</v>
          </cell>
          <cell r="I1746" t="str">
            <v>X</v>
          </cell>
          <cell r="L1746" t="str">
            <v>no aplica</v>
          </cell>
          <cell r="M1746" t="str">
            <v>no aplica</v>
          </cell>
          <cell r="N1746">
            <v>41608</v>
          </cell>
        </row>
        <row r="1747">
          <cell r="A1747" t="str">
            <v>S250</v>
          </cell>
          <cell r="B1747" t="str">
            <v xml:space="preserve">MANEJO DE TUBERIA PVC CORRUGADA 16 U.C </v>
          </cell>
          <cell r="C1747" t="str">
            <v>Mano de Obra</v>
          </cell>
          <cell r="D1747" t="str">
            <v>m</v>
          </cell>
          <cell r="E1747">
            <v>132343</v>
          </cell>
          <cell r="F1747">
            <v>132342.68390566396</v>
          </cell>
          <cell r="I1747" t="str">
            <v>X</v>
          </cell>
          <cell r="L1747" t="str">
            <v>no aplica</v>
          </cell>
          <cell r="M1747" t="str">
            <v>no aplica</v>
          </cell>
          <cell r="N1747">
            <v>41608</v>
          </cell>
        </row>
        <row r="1748">
          <cell r="A1748" t="str">
            <v>S251</v>
          </cell>
          <cell r="B1748" t="str">
            <v>MANEJO DE TUBERIA PVC CORRUGADA 18 U.C</v>
          </cell>
          <cell r="C1748" t="str">
            <v>Mano de Obra</v>
          </cell>
          <cell r="D1748" t="str">
            <v>m</v>
          </cell>
          <cell r="E1748">
            <v>174035</v>
          </cell>
          <cell r="F1748">
            <v>174034.61936755446</v>
          </cell>
          <cell r="I1748" t="str">
            <v>X</v>
          </cell>
          <cell r="L1748" t="str">
            <v>no aplica</v>
          </cell>
          <cell r="M1748" t="str">
            <v>no aplica</v>
          </cell>
          <cell r="N1748">
            <v>41608</v>
          </cell>
        </row>
        <row r="1749">
          <cell r="A1749" t="str">
            <v>S252</v>
          </cell>
          <cell r="B1749" t="str">
            <v>MANEJO DE TUBERIA PVC CORRUGADA 20 U.C</v>
          </cell>
          <cell r="C1749" t="str">
            <v>Mano de Obra</v>
          </cell>
          <cell r="D1749" t="str">
            <v>m</v>
          </cell>
          <cell r="E1749">
            <v>216026</v>
          </cell>
          <cell r="F1749">
            <v>216026.02357907785</v>
          </cell>
          <cell r="I1749" t="str">
            <v>X</v>
          </cell>
          <cell r="L1749" t="str">
            <v>no aplica</v>
          </cell>
          <cell r="M1749" t="str">
            <v>no aplica</v>
          </cell>
          <cell r="N1749">
            <v>41608</v>
          </cell>
        </row>
        <row r="1750">
          <cell r="A1750" t="str">
            <v>S253</v>
          </cell>
          <cell r="B1750" t="str">
            <v>MANEJO DE TUBERIA PVC  PERFILADA  30 U.C</v>
          </cell>
          <cell r="C1750" t="str">
            <v>Mano de Obra</v>
          </cell>
          <cell r="D1750" t="str">
            <v>m</v>
          </cell>
          <cell r="E1750">
            <v>423724</v>
          </cell>
          <cell r="F1750">
            <v>423724.04626518692</v>
          </cell>
          <cell r="I1750" t="str">
            <v>X</v>
          </cell>
          <cell r="L1750" t="str">
            <v>no aplica</v>
          </cell>
          <cell r="M1750" t="str">
            <v>no aplica</v>
          </cell>
          <cell r="N1750">
            <v>41608</v>
          </cell>
        </row>
        <row r="1751">
          <cell r="A1751" t="str">
            <v>S254</v>
          </cell>
          <cell r="B1751" t="str">
            <v>MANEJO DE TUBERIA PVC PERFILADA 42 U.C</v>
          </cell>
          <cell r="C1751" t="str">
            <v>Mano de Obra</v>
          </cell>
          <cell r="D1751" t="str">
            <v>m</v>
          </cell>
          <cell r="E1751">
            <v>1119497</v>
          </cell>
          <cell r="F1751">
            <v>1119497.2757228469</v>
          </cell>
          <cell r="I1751" t="str">
            <v>X</v>
          </cell>
          <cell r="L1751" t="str">
            <v>no aplica</v>
          </cell>
          <cell r="M1751" t="str">
            <v>no aplica</v>
          </cell>
          <cell r="N1751">
            <v>41608</v>
          </cell>
        </row>
        <row r="1752">
          <cell r="A1752" t="str">
            <v>S255</v>
          </cell>
          <cell r="B1752" t="str">
            <v>MANEJO SILLETA PVC CORRUGADA DE 250X160 M.M</v>
          </cell>
          <cell r="C1752" t="str">
            <v>Mano de Obra</v>
          </cell>
          <cell r="D1752" t="str">
            <v>m</v>
          </cell>
          <cell r="E1752">
            <v>152487</v>
          </cell>
          <cell r="F1752">
            <v>152486.71765986865</v>
          </cell>
          <cell r="I1752" t="str">
            <v>X</v>
          </cell>
          <cell r="L1752" t="str">
            <v>no aplica</v>
          </cell>
          <cell r="M1752" t="str">
            <v>no aplica</v>
          </cell>
          <cell r="N1752">
            <v>41608</v>
          </cell>
        </row>
        <row r="1753">
          <cell r="A1753" t="str">
            <v>S255A</v>
          </cell>
          <cell r="B1753" t="str">
            <v>MANEJO SILLETA PVC CORRUGADA DE 355X160 M.M</v>
          </cell>
          <cell r="C1753" t="str">
            <v>Mano de Obra</v>
          </cell>
          <cell r="D1753" t="str">
            <v>m</v>
          </cell>
          <cell r="E1753">
            <v>207724</v>
          </cell>
          <cell r="F1753">
            <v>207723.98818463209</v>
          </cell>
          <cell r="I1753" t="str">
            <v>X</v>
          </cell>
          <cell r="L1753" t="str">
            <v>no aplica</v>
          </cell>
          <cell r="M1753" t="str">
            <v>no aplica</v>
          </cell>
          <cell r="N1753">
            <v>41608</v>
          </cell>
        </row>
        <row r="1754">
          <cell r="A1754" t="str">
            <v>S256</v>
          </cell>
          <cell r="B1754" t="str">
            <v>MANEJO SILLETA PVC CORRUGADA DE 400X160 M.M</v>
          </cell>
          <cell r="C1754" t="str">
            <v>Mano de Obra</v>
          </cell>
          <cell r="D1754" t="str">
            <v>m</v>
          </cell>
          <cell r="E1754">
            <v>255689</v>
          </cell>
          <cell r="F1754">
            <v>255689.18808969849</v>
          </cell>
          <cell r="I1754" t="str">
            <v>X</v>
          </cell>
          <cell r="L1754" t="str">
            <v>no aplica</v>
          </cell>
          <cell r="M1754" t="str">
            <v>no aplica</v>
          </cell>
          <cell r="N1754">
            <v>41608</v>
          </cell>
        </row>
        <row r="1755">
          <cell r="A1755" t="str">
            <v>S257</v>
          </cell>
          <cell r="B1755" t="str">
            <v>MANEJO SILLETA PVC CORRUGADA DE 450X160 M.M</v>
          </cell>
          <cell r="C1755" t="str">
            <v>Mano de Obra</v>
          </cell>
          <cell r="D1755" t="str">
            <v>m</v>
          </cell>
          <cell r="E1755">
            <v>273489</v>
          </cell>
          <cell r="F1755">
            <v>273489.40284388652</v>
          </cell>
          <cell r="I1755" t="str">
            <v>X</v>
          </cell>
          <cell r="L1755" t="str">
            <v>no aplica</v>
          </cell>
          <cell r="M1755" t="str">
            <v>no aplica</v>
          </cell>
          <cell r="N1755">
            <v>41608</v>
          </cell>
        </row>
        <row r="1756">
          <cell r="A1756" t="str">
            <v>S258</v>
          </cell>
          <cell r="B1756" t="str">
            <v>MANEJO SILLETA PVC CORRUGADA DE 500X160 M.M</v>
          </cell>
          <cell r="C1756" t="str">
            <v>Mano de Obra</v>
          </cell>
          <cell r="D1756" t="str">
            <v>m</v>
          </cell>
          <cell r="E1756">
            <v>417215</v>
          </cell>
          <cell r="F1756">
            <v>417215.36130206828</v>
          </cell>
          <cell r="I1756" t="str">
            <v>X</v>
          </cell>
          <cell r="L1756" t="str">
            <v>no aplica</v>
          </cell>
          <cell r="M1756" t="str">
            <v>no aplica</v>
          </cell>
          <cell r="N1756">
            <v>41608</v>
          </cell>
        </row>
        <row r="1757">
          <cell r="A1757" t="str">
            <v>S259</v>
          </cell>
          <cell r="B1757" t="str">
            <v>MANEJO TUBERIA PVC UNION MECANICA RDE 21 DE 4"</v>
          </cell>
          <cell r="C1757" t="str">
            <v>Mano de Obra</v>
          </cell>
          <cell r="D1757" t="str">
            <v>m</v>
          </cell>
          <cell r="E1757">
            <v>29994</v>
          </cell>
          <cell r="F1757">
            <v>29993.612860626003</v>
          </cell>
          <cell r="I1757" t="str">
            <v>X</v>
          </cell>
          <cell r="L1757" t="str">
            <v>no aplica</v>
          </cell>
          <cell r="M1757" t="str">
            <v>no aplica</v>
          </cell>
          <cell r="N1757">
            <v>41608</v>
          </cell>
        </row>
        <row r="1758">
          <cell r="A1758" t="str">
            <v>S260</v>
          </cell>
          <cell r="B1758" t="str">
            <v>MANEJO TUBERIA PVC UNION MECANICA RDE 21 DE 8"</v>
          </cell>
          <cell r="C1758" t="str">
            <v>Mano de Obra</v>
          </cell>
          <cell r="D1758" t="str">
            <v>m</v>
          </cell>
          <cell r="E1758">
            <v>110971</v>
          </cell>
          <cell r="F1758">
            <v>110971.34758793506</v>
          </cell>
          <cell r="I1758" t="str">
            <v>X</v>
          </cell>
          <cell r="L1758" t="str">
            <v>no aplica</v>
          </cell>
          <cell r="M1758" t="str">
            <v>no aplica</v>
          </cell>
          <cell r="N1758">
            <v>41608</v>
          </cell>
        </row>
        <row r="1759">
          <cell r="A1759" t="str">
            <v>S261</v>
          </cell>
          <cell r="B1759" t="str">
            <v>MANEJO TUBERIA PVC UNION MECANICA RDE 21 DE 10"</v>
          </cell>
          <cell r="C1759" t="str">
            <v>Mano de Obra</v>
          </cell>
          <cell r="D1759" t="str">
            <v>m</v>
          </cell>
          <cell r="E1759">
            <v>174701</v>
          </cell>
          <cell r="F1759">
            <v>174701.06716298021</v>
          </cell>
          <cell r="I1759" t="str">
            <v>X</v>
          </cell>
          <cell r="L1759" t="str">
            <v>no aplica</v>
          </cell>
          <cell r="M1759" t="str">
            <v>no aplica</v>
          </cell>
          <cell r="N1759">
            <v>41608</v>
          </cell>
        </row>
        <row r="1760">
          <cell r="A1760" t="str">
            <v>S262</v>
          </cell>
          <cell r="B1760" t="str">
            <v>MANEJO TUBERIA PVC UNION MECANICA RDE 21 DE 12"</v>
          </cell>
          <cell r="C1760" t="str">
            <v>Mano de Obra</v>
          </cell>
          <cell r="D1760" t="str">
            <v>m</v>
          </cell>
          <cell r="E1760">
            <v>244441</v>
          </cell>
          <cell r="F1760">
            <v>244440.93412950065</v>
          </cell>
          <cell r="I1760" t="str">
            <v>X</v>
          </cell>
          <cell r="L1760" t="str">
            <v>no aplica</v>
          </cell>
          <cell r="M1760" t="str">
            <v>no aplica</v>
          </cell>
          <cell r="N1760">
            <v>41608</v>
          </cell>
        </row>
        <row r="1761">
          <cell r="A1761" t="str">
            <v>S263</v>
          </cell>
          <cell r="B1761" t="str">
            <v>MANEJO TUBERIA PVC UNION MECANICA RDE 21 DE 14"</v>
          </cell>
          <cell r="C1761" t="str">
            <v>Mano de Obra</v>
          </cell>
          <cell r="D1761" t="str">
            <v>m</v>
          </cell>
          <cell r="E1761">
            <v>303144</v>
          </cell>
          <cell r="F1761">
            <v>303143.73319047765</v>
          </cell>
          <cell r="I1761" t="str">
            <v>X</v>
          </cell>
          <cell r="L1761" t="str">
            <v>no aplica</v>
          </cell>
          <cell r="M1761" t="str">
            <v>no aplica</v>
          </cell>
          <cell r="N1761">
            <v>41608</v>
          </cell>
        </row>
        <row r="1762">
          <cell r="A1762" t="str">
            <v>S264</v>
          </cell>
          <cell r="B1762" t="str">
            <v>MANEJO TUBERIA PVC UNION MECANICA RDE 21 DE 16"</v>
          </cell>
          <cell r="C1762" t="str">
            <v>Mano de Obra</v>
          </cell>
          <cell r="D1762" t="str">
            <v>m</v>
          </cell>
          <cell r="E1762">
            <v>397857</v>
          </cell>
          <cell r="F1762">
            <v>397857.21663649549</v>
          </cell>
          <cell r="I1762" t="str">
            <v>X</v>
          </cell>
          <cell r="L1762" t="str">
            <v>no aplica</v>
          </cell>
          <cell r="M1762" t="str">
            <v>no aplica</v>
          </cell>
          <cell r="N1762">
            <v>41608</v>
          </cell>
        </row>
        <row r="1763">
          <cell r="A1763" t="str">
            <v>S265</v>
          </cell>
          <cell r="B1763" t="str">
            <v>MANEJO TUBERIA PVC BIAXIAL PR 200 DE 3"</v>
          </cell>
          <cell r="C1763" t="str">
            <v>Mano de Obra</v>
          </cell>
          <cell r="D1763" t="str">
            <v>m</v>
          </cell>
          <cell r="E1763">
            <v>18661</v>
          </cell>
          <cell r="F1763">
            <v>18660.538271919449</v>
          </cell>
          <cell r="I1763" t="str">
            <v>X</v>
          </cell>
          <cell r="L1763" t="str">
            <v>no aplica</v>
          </cell>
          <cell r="M1763" t="str">
            <v>no aplica</v>
          </cell>
          <cell r="N1763">
            <v>41608</v>
          </cell>
        </row>
        <row r="1764">
          <cell r="A1764" t="str">
            <v>S266</v>
          </cell>
          <cell r="B1764" t="str">
            <v>MANEJO TUBERIA PVC BIAXIAL PR 200 DE 4"</v>
          </cell>
          <cell r="C1764" t="str">
            <v>Mano de Obra</v>
          </cell>
          <cell r="D1764" t="str">
            <v>m</v>
          </cell>
          <cell r="E1764">
            <v>30788</v>
          </cell>
          <cell r="F1764">
            <v>30788.157115432212</v>
          </cell>
          <cell r="I1764" t="str">
            <v>X</v>
          </cell>
          <cell r="L1764" t="str">
            <v>no aplica</v>
          </cell>
          <cell r="M1764" t="str">
            <v>no aplica</v>
          </cell>
          <cell r="N1764">
            <v>41608</v>
          </cell>
        </row>
        <row r="1765">
          <cell r="A1765" t="str">
            <v>S267</v>
          </cell>
          <cell r="B1765" t="str">
            <v>MANEJO TUBERIA PVC BIAXIAL PR 200 DE 6"</v>
          </cell>
          <cell r="C1765" t="str">
            <v>Mano de Obra</v>
          </cell>
          <cell r="D1765" t="str">
            <v>m</v>
          </cell>
          <cell r="E1765">
            <v>65326</v>
          </cell>
          <cell r="F1765">
            <v>65325.732217597062</v>
          </cell>
          <cell r="I1765" t="str">
            <v>X</v>
          </cell>
          <cell r="L1765" t="str">
            <v>no aplica</v>
          </cell>
          <cell r="M1765" t="str">
            <v>no aplica</v>
          </cell>
          <cell r="N1765">
            <v>41608</v>
          </cell>
        </row>
        <row r="1766">
          <cell r="A1766" t="str">
            <v>S268</v>
          </cell>
          <cell r="B1766" t="str">
            <v>MANEJO TUBERIA PVC BIAXIAL PR 200 DE 8"</v>
          </cell>
          <cell r="C1766" t="str">
            <v>Mano de Obra</v>
          </cell>
          <cell r="D1766" t="str">
            <v>m</v>
          </cell>
          <cell r="E1766">
            <v>110971</v>
          </cell>
          <cell r="F1766">
            <v>110971.34758793506</v>
          </cell>
          <cell r="I1766" t="str">
            <v>X</v>
          </cell>
          <cell r="L1766" t="str">
            <v>no aplica</v>
          </cell>
          <cell r="M1766" t="str">
            <v>no aplica</v>
          </cell>
          <cell r="N1766">
            <v>41608</v>
          </cell>
        </row>
        <row r="1767">
          <cell r="A1767" t="str">
            <v>S269</v>
          </cell>
          <cell r="B1767" t="str">
            <v>MANEJO TUBERIA PVC BIAXIAL PR 200 DE 10"</v>
          </cell>
          <cell r="C1767" t="str">
            <v>Mano de Obra</v>
          </cell>
          <cell r="D1767" t="str">
            <v>m</v>
          </cell>
          <cell r="E1767">
            <v>174701</v>
          </cell>
          <cell r="F1767">
            <v>174701.06716298021</v>
          </cell>
          <cell r="I1767" t="str">
            <v>X</v>
          </cell>
          <cell r="L1767" t="str">
            <v>no aplica</v>
          </cell>
          <cell r="M1767" t="str">
            <v>no aplica</v>
          </cell>
          <cell r="N1767">
            <v>41608</v>
          </cell>
        </row>
        <row r="1768">
          <cell r="A1768" t="str">
            <v>S270</v>
          </cell>
          <cell r="B1768" t="str">
            <v>MANEJO TUBERIA PVC BIAXIAL PR 200 DE 12"</v>
          </cell>
          <cell r="C1768" t="str">
            <v>Mano de Obra</v>
          </cell>
          <cell r="D1768" t="str">
            <v>m</v>
          </cell>
          <cell r="E1768">
            <v>244441</v>
          </cell>
          <cell r="F1768">
            <v>244440.93412950065</v>
          </cell>
          <cell r="I1768" t="str">
            <v>X</v>
          </cell>
          <cell r="L1768" t="str">
            <v>no aplica</v>
          </cell>
          <cell r="M1768" t="str">
            <v>no aplica</v>
          </cell>
          <cell r="N1768">
            <v>41608</v>
          </cell>
        </row>
        <row r="1769">
          <cell r="A1769" t="str">
            <v>S271</v>
          </cell>
          <cell r="B1769" t="str">
            <v>MANEJO TUBERIA PVC BIAXIAL PR 200 DE 14"</v>
          </cell>
          <cell r="C1769" t="str">
            <v>Mano de Obra</v>
          </cell>
          <cell r="D1769" t="str">
            <v>m</v>
          </cell>
          <cell r="E1769">
            <v>303144</v>
          </cell>
          <cell r="F1769">
            <v>303143.73319047765</v>
          </cell>
          <cell r="I1769" t="str">
            <v>X</v>
          </cell>
          <cell r="L1769" t="str">
            <v>no aplica</v>
          </cell>
          <cell r="M1769" t="str">
            <v>no aplica</v>
          </cell>
          <cell r="N1769">
            <v>41608</v>
          </cell>
        </row>
        <row r="1770">
          <cell r="A1770" t="str">
            <v>S272</v>
          </cell>
          <cell r="B1770" t="str">
            <v>MANEJO TUBERIA PVC BIAXIAL PR 200 DE 16"</v>
          </cell>
          <cell r="C1770" t="str">
            <v>Mano de Obra</v>
          </cell>
          <cell r="D1770" t="str">
            <v>m</v>
          </cell>
          <cell r="E1770">
            <v>397857</v>
          </cell>
          <cell r="F1770">
            <v>397857.21663649549</v>
          </cell>
          <cell r="I1770" t="str">
            <v>X</v>
          </cell>
          <cell r="L1770" t="str">
            <v>no aplica</v>
          </cell>
          <cell r="M1770" t="str">
            <v>no aplica</v>
          </cell>
          <cell r="N1770">
            <v>41608</v>
          </cell>
        </row>
        <row r="1771">
          <cell r="A1771" t="str">
            <v>S273</v>
          </cell>
          <cell r="B1771" t="str">
            <v>MANEJO TUBERIA PVC BIAXIAL PR 200 DE 18"</v>
          </cell>
          <cell r="C1771" t="str">
            <v>Mano de Obra</v>
          </cell>
          <cell r="D1771" t="str">
            <v>m</v>
          </cell>
          <cell r="E1771">
            <v>524003</v>
          </cell>
          <cell r="F1771">
            <v>524002.80156131793</v>
          </cell>
          <cell r="I1771" t="str">
            <v>X</v>
          </cell>
          <cell r="L1771" t="str">
            <v>no aplica</v>
          </cell>
          <cell r="M1771" t="str">
            <v>no aplica</v>
          </cell>
          <cell r="N1771">
            <v>41608</v>
          </cell>
        </row>
        <row r="1772">
          <cell r="A1772" t="str">
            <v>S274</v>
          </cell>
          <cell r="B1772" t="str">
            <v>MANEJO TUBERIA POLIETILENO PE 100 DE 355 MM</v>
          </cell>
          <cell r="C1772" t="str">
            <v>Mano de Obra</v>
          </cell>
          <cell r="D1772" t="str">
            <v>m</v>
          </cell>
          <cell r="E1772">
            <v>442336</v>
          </cell>
          <cell r="F1772">
            <v>442336.11560652987</v>
          </cell>
          <cell r="I1772" t="str">
            <v>X</v>
          </cell>
          <cell r="L1772" t="str">
            <v>no aplica</v>
          </cell>
          <cell r="M1772" t="str">
            <v>no aplica</v>
          </cell>
          <cell r="N1772">
            <v>41608</v>
          </cell>
        </row>
        <row r="1773">
          <cell r="A1773" t="str">
            <v>S275</v>
          </cell>
          <cell r="B1773" t="str">
            <v>MANEJO TUBERIA POLIETILENO  250 MM</v>
          </cell>
          <cell r="C1773" t="str">
            <v>Mano de Obra</v>
          </cell>
          <cell r="D1773" t="str">
            <v>m</v>
          </cell>
          <cell r="E1773">
            <v>219298</v>
          </cell>
          <cell r="F1773">
            <v>219297.67639298583</v>
          </cell>
          <cell r="I1773" t="str">
            <v>X</v>
          </cell>
          <cell r="L1773" t="str">
            <v>no aplica</v>
          </cell>
          <cell r="M1773" t="str">
            <v>no aplica</v>
          </cell>
          <cell r="N1773">
            <v>41608</v>
          </cell>
        </row>
        <row r="1774">
          <cell r="A1774" t="str">
            <v>S276</v>
          </cell>
          <cell r="B1774" t="str">
            <v>MANEJO TUBERIA POLIETILENO  90 MM</v>
          </cell>
          <cell r="C1774" t="str">
            <v>Mano de Obra</v>
          </cell>
          <cell r="D1774" t="str">
            <v>m</v>
          </cell>
          <cell r="E1774">
            <v>27911</v>
          </cell>
          <cell r="F1774">
            <v>27911.179879075062</v>
          </cell>
          <cell r="I1774" t="str">
            <v>X</v>
          </cell>
          <cell r="L1774" t="str">
            <v>no aplica</v>
          </cell>
          <cell r="M1774" t="str">
            <v>no aplica</v>
          </cell>
          <cell r="N1774">
            <v>41608</v>
          </cell>
        </row>
        <row r="1775">
          <cell r="A1775" t="str">
            <v>S277</v>
          </cell>
          <cell r="B1775" t="str">
            <v>MANEJO TUBERIA POLIETILENO  75 MM</v>
          </cell>
          <cell r="C1775" t="str">
            <v>Mano de Obra</v>
          </cell>
          <cell r="D1775" t="str">
            <v>m</v>
          </cell>
          <cell r="E1775">
            <v>23603</v>
          </cell>
          <cell r="F1775">
            <v>23602.638157478821</v>
          </cell>
          <cell r="I1775" t="str">
            <v>X</v>
          </cell>
          <cell r="L1775" t="str">
            <v>no aplica</v>
          </cell>
          <cell r="M1775" t="str">
            <v>no aplica</v>
          </cell>
          <cell r="N1775">
            <v>41608</v>
          </cell>
        </row>
        <row r="1776">
          <cell r="A1776" t="str">
            <v>S278</v>
          </cell>
          <cell r="B1776" t="str">
            <v>MANEJO TUBERIA POLIETILENO  63 MM</v>
          </cell>
          <cell r="C1776" t="str">
            <v>Mano de Obra</v>
          </cell>
          <cell r="D1776" t="str">
            <v>m</v>
          </cell>
          <cell r="E1776">
            <v>14998</v>
          </cell>
          <cell r="F1776">
            <v>14997.671946930432</v>
          </cell>
          <cell r="I1776" t="str">
            <v>X</v>
          </cell>
          <cell r="L1776" t="str">
            <v>no aplica</v>
          </cell>
          <cell r="M1776" t="str">
            <v>no aplica</v>
          </cell>
          <cell r="N1776">
            <v>41608</v>
          </cell>
        </row>
        <row r="1777">
          <cell r="A1777" t="str">
            <v>S279</v>
          </cell>
          <cell r="B1777" t="str">
            <v>MANEJO DE VALVULA HF DE 6"</v>
          </cell>
          <cell r="C1777" t="str">
            <v>Mano de Obra</v>
          </cell>
          <cell r="D1777" t="str">
            <v>und</v>
          </cell>
          <cell r="E1777">
            <v>1522565</v>
          </cell>
          <cell r="F1777">
            <v>1522564.9023963071</v>
          </cell>
          <cell r="I1777" t="str">
            <v>X</v>
          </cell>
          <cell r="L1777" t="str">
            <v>no aplica</v>
          </cell>
          <cell r="M1777" t="str">
            <v>no aplica</v>
          </cell>
          <cell r="N1777">
            <v>41608</v>
          </cell>
        </row>
        <row r="1778">
          <cell r="A1778" t="str">
            <v>S280</v>
          </cell>
          <cell r="B1778" t="str">
            <v>MANEJO DE VALVULA HF DE 4"</v>
          </cell>
          <cell r="C1778" t="str">
            <v>Mano de Obra</v>
          </cell>
          <cell r="D1778" t="str">
            <v>und</v>
          </cell>
          <cell r="E1778">
            <v>843962</v>
          </cell>
          <cell r="F1778">
            <v>843961.79159534152</v>
          </cell>
          <cell r="I1778" t="str">
            <v>X</v>
          </cell>
          <cell r="L1778" t="str">
            <v>no aplica</v>
          </cell>
          <cell r="M1778" t="str">
            <v>no aplica</v>
          </cell>
          <cell r="N1778">
            <v>41608</v>
          </cell>
        </row>
        <row r="1779">
          <cell r="A1779" t="str">
            <v>S281</v>
          </cell>
          <cell r="B1779" t="str">
            <v>MANEJO DE VALVULA HF DE 3"</v>
          </cell>
          <cell r="C1779" t="str">
            <v>Mano de Obra</v>
          </cell>
          <cell r="D1779" t="str">
            <v>und</v>
          </cell>
          <cell r="E1779">
            <v>650592</v>
          </cell>
          <cell r="F1779">
            <v>650591.53099426767</v>
          </cell>
          <cell r="I1779" t="str">
            <v>X</v>
          </cell>
          <cell r="L1779" t="str">
            <v>no aplica</v>
          </cell>
          <cell r="M1779" t="str">
            <v>no aplica</v>
          </cell>
          <cell r="N1779">
            <v>41608</v>
          </cell>
        </row>
        <row r="1780">
          <cell r="A1780" t="str">
            <v>S282</v>
          </cell>
          <cell r="B1780" t="str">
            <v>MANEJO DE VALVULA HF DE 8" BRIDADA</v>
          </cell>
          <cell r="C1780" t="str">
            <v>Mano de Obra</v>
          </cell>
          <cell r="D1780" t="str">
            <v>und</v>
          </cell>
          <cell r="E1780">
            <v>2501163</v>
          </cell>
          <cell r="F1780">
            <v>2501162.9969335175</v>
          </cell>
          <cell r="I1780" t="str">
            <v>X</v>
          </cell>
          <cell r="L1780" t="str">
            <v>no aplica</v>
          </cell>
          <cell r="M1780" t="str">
            <v>no aplica</v>
          </cell>
          <cell r="N1780">
            <v>41608</v>
          </cell>
        </row>
        <row r="1781">
          <cell r="A1781" t="str">
            <v>S283</v>
          </cell>
          <cell r="B1781" t="str">
            <v>MANEJO DE VALVULA HF DE 6" BRIDADA</v>
          </cell>
          <cell r="C1781" t="str">
            <v>Mano de Obra</v>
          </cell>
          <cell r="D1781" t="str">
            <v>und</v>
          </cell>
          <cell r="E1781">
            <v>1781898</v>
          </cell>
          <cell r="F1781">
            <v>1781897.9154454111</v>
          </cell>
          <cell r="I1781" t="str">
            <v>X</v>
          </cell>
          <cell r="L1781" t="str">
            <v>no aplica</v>
          </cell>
          <cell r="M1781" t="str">
            <v>no aplica</v>
          </cell>
          <cell r="N1781">
            <v>41608</v>
          </cell>
        </row>
        <row r="1782">
          <cell r="A1782" t="str">
            <v>S284</v>
          </cell>
          <cell r="B1782" t="str">
            <v>MANEJO DE VALVULA HF DE 4" BRIDADA</v>
          </cell>
          <cell r="C1782" t="str">
            <v>Mano de Obra</v>
          </cell>
          <cell r="D1782" t="str">
            <v>und</v>
          </cell>
          <cell r="E1782">
            <v>952394</v>
          </cell>
          <cell r="F1782">
            <v>952393.71342771943</v>
          </cell>
          <cell r="I1782" t="str">
            <v>X</v>
          </cell>
          <cell r="L1782" t="str">
            <v>no aplica</v>
          </cell>
          <cell r="M1782" t="str">
            <v>no aplica</v>
          </cell>
          <cell r="N1782">
            <v>41608</v>
          </cell>
        </row>
        <row r="1783">
          <cell r="A1783" t="str">
            <v>S285</v>
          </cell>
          <cell r="B1783" t="str">
            <v>MANEJO DE VALVULA HF DE 3"BRIDADA</v>
          </cell>
          <cell r="C1783" t="str">
            <v>Mano de Obra</v>
          </cell>
          <cell r="D1783" t="str">
            <v>und</v>
          </cell>
          <cell r="E1783">
            <v>763541</v>
          </cell>
          <cell r="F1783">
            <v>763541.44956966117</v>
          </cell>
          <cell r="I1783" t="str">
            <v>X</v>
          </cell>
          <cell r="L1783" t="str">
            <v>no aplica</v>
          </cell>
          <cell r="M1783" t="str">
            <v>no aplica</v>
          </cell>
          <cell r="N1783">
            <v>41608</v>
          </cell>
        </row>
        <row r="1784">
          <cell r="A1784" t="str">
            <v>S286</v>
          </cell>
          <cell r="B1784" t="str">
            <v>MANEJO DE VALVULA HF DE 2" BRIDADA</v>
          </cell>
          <cell r="C1784" t="str">
            <v>Mano de Obra</v>
          </cell>
          <cell r="D1784" t="str">
            <v>und</v>
          </cell>
          <cell r="E1784">
            <v>506919</v>
          </cell>
          <cell r="F1784">
            <v>506919.23456636682</v>
          </cell>
          <cell r="I1784" t="str">
            <v>X</v>
          </cell>
          <cell r="L1784" t="str">
            <v>no aplica</v>
          </cell>
          <cell r="M1784" t="str">
            <v>no aplica</v>
          </cell>
          <cell r="N1784">
            <v>41608</v>
          </cell>
        </row>
        <row r="1785">
          <cell r="A1785" t="str">
            <v>S287</v>
          </cell>
          <cell r="B1785" t="str">
            <v>MANEJO HIDRANTE BRIDADO HF TIPO TRÁFICO DE 4"</v>
          </cell>
          <cell r="C1785" t="str">
            <v>Mano de Obra</v>
          </cell>
          <cell r="D1785" t="str">
            <v>und</v>
          </cell>
          <cell r="E1785">
            <v>4014692</v>
          </cell>
          <cell r="F1785">
            <v>4014691.9058437934</v>
          </cell>
          <cell r="I1785" t="str">
            <v>X</v>
          </cell>
          <cell r="L1785" t="str">
            <v>no aplica</v>
          </cell>
          <cell r="M1785" t="str">
            <v>no aplica</v>
          </cell>
          <cell r="N1785">
            <v>41608</v>
          </cell>
        </row>
        <row r="1786">
          <cell r="A1786" t="str">
            <v>S288</v>
          </cell>
          <cell r="B1786" t="str">
            <v xml:space="preserve">MANEJO HIDRANTE BRIDADO HF TIPO MILÁN DE 3" </v>
          </cell>
          <cell r="C1786" t="str">
            <v>Mano de Obra</v>
          </cell>
          <cell r="D1786" t="str">
            <v>und</v>
          </cell>
          <cell r="E1786">
            <v>2730677</v>
          </cell>
          <cell r="F1786">
            <v>2730677.2314787181</v>
          </cell>
          <cell r="I1786" t="str">
            <v>X</v>
          </cell>
          <cell r="L1786" t="str">
            <v>no aplica</v>
          </cell>
          <cell r="M1786" t="str">
            <v>no aplica</v>
          </cell>
          <cell r="N1786">
            <v>41608</v>
          </cell>
        </row>
        <row r="1787">
          <cell r="A1787" t="str">
            <v>S288A</v>
          </cell>
          <cell r="B1787" t="str">
            <v xml:space="preserve">MANEJO HIDRANTE EXTREMO LISO DE 3" </v>
          </cell>
          <cell r="C1787" t="str">
            <v>Mano de Obra</v>
          </cell>
          <cell r="D1787" t="str">
            <v>und</v>
          </cell>
          <cell r="E1787">
            <v>2730677</v>
          </cell>
          <cell r="F1787">
            <v>2730676.9026034279</v>
          </cell>
          <cell r="I1787" t="str">
            <v>X</v>
          </cell>
          <cell r="L1787" t="str">
            <v>no aplica</v>
          </cell>
        </row>
        <row r="1788">
          <cell r="A1788" t="str">
            <v>S287A</v>
          </cell>
          <cell r="B1788" t="str">
            <v xml:space="preserve">MANEJO HIDRANTE EXTREMO LISO DE 4" </v>
          </cell>
          <cell r="C1788" t="str">
            <v>Mano de Obra</v>
          </cell>
          <cell r="D1788" t="str">
            <v>und</v>
          </cell>
          <cell r="E1788">
            <v>4014692</v>
          </cell>
          <cell r="F1788">
            <v>4014692.3396400553</v>
          </cell>
          <cell r="I1788" t="str">
            <v>X</v>
          </cell>
          <cell r="L1788" t="str">
            <v>no aplica</v>
          </cell>
        </row>
        <row r="1789">
          <cell r="A1789" t="str">
            <v>S289</v>
          </cell>
          <cell r="B1789" t="str">
            <v>MANEJO TAPA PORTAVÁLVULA HD</v>
          </cell>
          <cell r="C1789" t="str">
            <v>Mano de Obra</v>
          </cell>
          <cell r="D1789" t="str">
            <v>und</v>
          </cell>
          <cell r="E1789">
            <v>164656</v>
          </cell>
          <cell r="F1789">
            <v>164655.88130101835</v>
          </cell>
          <cell r="I1789" t="str">
            <v>X</v>
          </cell>
          <cell r="L1789" t="str">
            <v>no aplica</v>
          </cell>
          <cell r="M1789" t="str">
            <v>no aplica</v>
          </cell>
          <cell r="N1789">
            <v>41608</v>
          </cell>
        </row>
        <row r="1790">
          <cell r="A1790" t="str">
            <v>S290</v>
          </cell>
          <cell r="B1790" t="str">
            <v>MANEJO CAJA RECTANGULAR HF CON LOGOTIPO DE AGUAS DE MZALES</v>
          </cell>
          <cell r="C1790" t="str">
            <v>Mano de Obra</v>
          </cell>
          <cell r="D1790" t="str">
            <v>und</v>
          </cell>
          <cell r="E1790">
            <v>83332</v>
          </cell>
          <cell r="F1790">
            <v>83331.939926734907</v>
          </cell>
          <cell r="I1790" t="str">
            <v>X</v>
          </cell>
          <cell r="L1790" t="str">
            <v>no aplica</v>
          </cell>
          <cell r="M1790" t="str">
            <v>no aplica</v>
          </cell>
          <cell r="N1790">
            <v>41608</v>
          </cell>
        </row>
        <row r="1791">
          <cell r="A1791" t="str">
            <v>M</v>
          </cell>
          <cell r="B1791" t="str">
            <v>HERRAMIENTA MENOR</v>
          </cell>
          <cell r="E1791">
            <v>0</v>
          </cell>
          <cell r="F1791">
            <v>0</v>
          </cell>
          <cell r="N1791">
            <v>41608</v>
          </cell>
        </row>
        <row r="1792">
          <cell r="A1792" t="str">
            <v>M10</v>
          </cell>
          <cell r="B1792" t="str">
            <v>EQUIPO BASICO ( CONSTRUCCIÓN )</v>
          </cell>
          <cell r="C1792" t="str">
            <v>Herramienta</v>
          </cell>
          <cell r="D1792" t="str">
            <v>und</v>
          </cell>
          <cell r="E1792">
            <v>3826</v>
          </cell>
          <cell r="F1792">
            <v>3215</v>
          </cell>
          <cell r="G1792">
            <v>0.19</v>
          </cell>
          <cell r="H1792" t="str">
            <v>X</v>
          </cell>
          <cell r="I1792" t="str">
            <v>X</v>
          </cell>
          <cell r="J1792" t="str">
            <v>X</v>
          </cell>
          <cell r="K1792" t="str">
            <v>X</v>
          </cell>
          <cell r="L1792" t="str">
            <v>no aplica</v>
          </cell>
          <cell r="M1792" t="str">
            <v>VER ARCHIVO ANALISIS HERRAMIENTA MENOR</v>
          </cell>
          <cell r="N1792">
            <v>41608</v>
          </cell>
        </row>
        <row r="1793">
          <cell r="A1793" t="str">
            <v>M03</v>
          </cell>
          <cell r="B1793" t="str">
            <v>EQUIPO BASICO ( HERRAMIENTA MENOR )</v>
          </cell>
          <cell r="C1793" t="str">
            <v>Herramienta</v>
          </cell>
          <cell r="D1793" t="str">
            <v>und</v>
          </cell>
          <cell r="E1793">
            <v>3826</v>
          </cell>
          <cell r="F1793">
            <v>3215</v>
          </cell>
          <cell r="G1793">
            <v>0.19</v>
          </cell>
          <cell r="H1793" t="str">
            <v>X</v>
          </cell>
          <cell r="I1793" t="str">
            <v>X</v>
          </cell>
          <cell r="J1793" t="str">
            <v>X</v>
          </cell>
          <cell r="K1793" t="str">
            <v>X</v>
          </cell>
          <cell r="L1793" t="str">
            <v>no aplica</v>
          </cell>
          <cell r="M1793" t="str">
            <v>VER ARCHIVO ANALISIS HERRAMIENTA MENOR</v>
          </cell>
          <cell r="N1793">
            <v>41608</v>
          </cell>
        </row>
        <row r="1794">
          <cell r="A1794" t="str">
            <v>I</v>
          </cell>
          <cell r="B1794" t="str">
            <v>CUADRILLAS Y JORNALES</v>
          </cell>
          <cell r="E1794">
            <v>0</v>
          </cell>
          <cell r="N1794">
            <v>41608</v>
          </cell>
        </row>
        <row r="1795">
          <cell r="A1795" t="str">
            <v>I65</v>
          </cell>
          <cell r="B1795" t="str">
            <v>OFICIAL AA (Albañileria)</v>
          </cell>
          <cell r="C1795" t="str">
            <v>Mano de Obra</v>
          </cell>
          <cell r="D1795" t="str">
            <v>hr</v>
          </cell>
          <cell r="E1795">
            <v>15979</v>
          </cell>
          <cell r="F1795">
            <v>15979</v>
          </cell>
          <cell r="H1795" t="str">
            <v>X</v>
          </cell>
          <cell r="I1795" t="str">
            <v>X</v>
          </cell>
          <cell r="J1795" t="str">
            <v>X</v>
          </cell>
          <cell r="K1795" t="str">
            <v>X</v>
          </cell>
          <cell r="L1795" t="str">
            <v>no aplica</v>
          </cell>
          <cell r="M1795" t="str">
            <v>VER ANALISIS MANO DE OBRA</v>
          </cell>
          <cell r="N1795">
            <v>41608</v>
          </cell>
        </row>
        <row r="1796">
          <cell r="A1796" t="str">
            <v>I66</v>
          </cell>
          <cell r="B1796" t="str">
            <v>OFICIAL BB (Instalaciones)</v>
          </cell>
          <cell r="C1796" t="str">
            <v>Mano de Obra</v>
          </cell>
          <cell r="D1796" t="str">
            <v>hr</v>
          </cell>
          <cell r="E1796">
            <v>17577</v>
          </cell>
          <cell r="F1796">
            <v>17577</v>
          </cell>
          <cell r="H1796" t="str">
            <v>X</v>
          </cell>
          <cell r="I1796" t="str">
            <v>X</v>
          </cell>
          <cell r="J1796" t="str">
            <v>X</v>
          </cell>
          <cell r="K1796" t="str">
            <v>X</v>
          </cell>
          <cell r="L1796" t="str">
            <v>no aplica</v>
          </cell>
          <cell r="M1796" t="str">
            <v>VER ANALISIS MANO DE OBRA</v>
          </cell>
          <cell r="N1796">
            <v>41608</v>
          </cell>
        </row>
        <row r="1797">
          <cell r="A1797" t="str">
            <v>I67</v>
          </cell>
          <cell r="B1797" t="str">
            <v>OFICIAL CC (Pintura)</v>
          </cell>
          <cell r="C1797" t="str">
            <v>Mano de Obra</v>
          </cell>
          <cell r="D1797" t="str">
            <v>hr</v>
          </cell>
          <cell r="E1797">
            <v>18376</v>
          </cell>
          <cell r="F1797">
            <v>18376</v>
          </cell>
          <cell r="H1797" t="str">
            <v>X</v>
          </cell>
          <cell r="I1797" t="str">
            <v>X</v>
          </cell>
          <cell r="J1797" t="str">
            <v>X</v>
          </cell>
          <cell r="K1797" t="str">
            <v>X</v>
          </cell>
          <cell r="L1797" t="str">
            <v>no aplica</v>
          </cell>
          <cell r="M1797" t="str">
            <v>VER ANALISIS MANO DE OBRA</v>
          </cell>
          <cell r="N1797">
            <v>41608</v>
          </cell>
        </row>
        <row r="1798">
          <cell r="A1798" t="str">
            <v>I68</v>
          </cell>
          <cell r="B1798" t="str">
            <v>OFICIAL DD (Carpinteria)</v>
          </cell>
          <cell r="C1798" t="str">
            <v>Mano de Obra</v>
          </cell>
          <cell r="D1798" t="str">
            <v>hr</v>
          </cell>
          <cell r="E1798">
            <v>18376</v>
          </cell>
          <cell r="F1798">
            <v>18376</v>
          </cell>
          <cell r="H1798" t="str">
            <v>X</v>
          </cell>
          <cell r="I1798" t="str">
            <v>X</v>
          </cell>
          <cell r="J1798" t="str">
            <v>X</v>
          </cell>
          <cell r="K1798" t="str">
            <v>X</v>
          </cell>
          <cell r="L1798" t="str">
            <v>no aplica</v>
          </cell>
          <cell r="M1798" t="str">
            <v>VER ANALISIS MANO DE OBRA</v>
          </cell>
          <cell r="N1798">
            <v>41608</v>
          </cell>
        </row>
        <row r="1799">
          <cell r="A1799" t="str">
            <v>I69</v>
          </cell>
          <cell r="B1799" t="str">
            <v>OFICIAL EE (Dry Wall)</v>
          </cell>
          <cell r="C1799" t="str">
            <v>Mano de Obra</v>
          </cell>
          <cell r="D1799" t="str">
            <v>hr</v>
          </cell>
          <cell r="E1799">
            <v>17896</v>
          </cell>
          <cell r="F1799">
            <v>17896</v>
          </cell>
          <cell r="H1799" t="str">
            <v>X</v>
          </cell>
          <cell r="I1799" t="str">
            <v>X</v>
          </cell>
          <cell r="J1799" t="str">
            <v>X</v>
          </cell>
          <cell r="K1799" t="str">
            <v>X</v>
          </cell>
          <cell r="L1799" t="str">
            <v>no aplica</v>
          </cell>
          <cell r="M1799" t="str">
            <v>VER ANALISIS MANO DE OBRA</v>
          </cell>
          <cell r="N1799">
            <v>41608</v>
          </cell>
        </row>
        <row r="1800">
          <cell r="A1800" t="str">
            <v>I70</v>
          </cell>
          <cell r="B1800" t="str">
            <v>OFICIAL FF (Electricas)</v>
          </cell>
          <cell r="C1800" t="str">
            <v>Mano de Obra</v>
          </cell>
          <cell r="D1800" t="str">
            <v>hr</v>
          </cell>
          <cell r="E1800">
            <v>21523</v>
          </cell>
          <cell r="F1800">
            <v>21523</v>
          </cell>
          <cell r="H1800" t="str">
            <v>X</v>
          </cell>
          <cell r="I1800" t="str">
            <v>X</v>
          </cell>
          <cell r="J1800" t="str">
            <v>X</v>
          </cell>
          <cell r="K1800" t="str">
            <v>X</v>
          </cell>
          <cell r="L1800" t="str">
            <v>no aplica</v>
          </cell>
          <cell r="M1800" t="str">
            <v>VER ANALISIS MANO DE OBRA</v>
          </cell>
          <cell r="N1800">
            <v>41608</v>
          </cell>
        </row>
        <row r="1801">
          <cell r="A1801" t="str">
            <v>I71</v>
          </cell>
          <cell r="B1801" t="str">
            <v>OFICIAL GG (Alumbrado Publico)</v>
          </cell>
          <cell r="C1801" t="str">
            <v>Mano de Obra</v>
          </cell>
          <cell r="D1801" t="str">
            <v>hr</v>
          </cell>
          <cell r="E1801">
            <v>35871</v>
          </cell>
          <cell r="F1801">
            <v>35871</v>
          </cell>
          <cell r="H1801" t="str">
            <v>X</v>
          </cell>
          <cell r="I1801" t="str">
            <v>X</v>
          </cell>
          <cell r="J1801" t="str">
            <v>X</v>
          </cell>
          <cell r="K1801" t="str">
            <v>X</v>
          </cell>
          <cell r="L1801" t="str">
            <v>no aplica</v>
          </cell>
          <cell r="M1801" t="str">
            <v>VER ANALISIS MANO DE OBRA</v>
          </cell>
          <cell r="N1801">
            <v>41608</v>
          </cell>
        </row>
        <row r="1802">
          <cell r="A1802" t="str">
            <v>I72</v>
          </cell>
          <cell r="B1802" t="str">
            <v>AYUDANTE AA (Albañileria)</v>
          </cell>
          <cell r="C1802" t="str">
            <v>Mano de Obra</v>
          </cell>
          <cell r="D1802" t="str">
            <v>hr</v>
          </cell>
          <cell r="E1802">
            <v>9987</v>
          </cell>
          <cell r="F1802">
            <v>9987</v>
          </cell>
          <cell r="H1802" t="str">
            <v>X</v>
          </cell>
          <cell r="I1802" t="str">
            <v>X</v>
          </cell>
          <cell r="J1802" t="str">
            <v>X</v>
          </cell>
          <cell r="K1802" t="str">
            <v>X</v>
          </cell>
          <cell r="L1802" t="str">
            <v>no aplica</v>
          </cell>
          <cell r="M1802" t="str">
            <v>VER ANALISIS MANO DE OBRA</v>
          </cell>
          <cell r="N1802">
            <v>41608</v>
          </cell>
        </row>
        <row r="1803">
          <cell r="A1803" t="str">
            <v>I73</v>
          </cell>
          <cell r="B1803" t="str">
            <v>AYUDANTE BB (Instalaciones)</v>
          </cell>
          <cell r="C1803" t="str">
            <v>Mano de Obra</v>
          </cell>
          <cell r="D1803" t="str">
            <v>hr</v>
          </cell>
          <cell r="E1803">
            <v>10985</v>
          </cell>
          <cell r="F1803">
            <v>10985</v>
          </cell>
          <cell r="H1803" t="str">
            <v>X</v>
          </cell>
          <cell r="I1803" t="str">
            <v>X</v>
          </cell>
          <cell r="J1803" t="str">
            <v>X</v>
          </cell>
          <cell r="K1803" t="str">
            <v>X</v>
          </cell>
          <cell r="L1803" t="str">
            <v>no aplica</v>
          </cell>
          <cell r="M1803" t="str">
            <v>VER ANALISIS MANO DE OBRA</v>
          </cell>
          <cell r="N1803">
            <v>41608</v>
          </cell>
        </row>
        <row r="1804">
          <cell r="A1804" t="str">
            <v>I74</v>
          </cell>
          <cell r="B1804" t="str">
            <v>AYUDANTE CC (Pintura)</v>
          </cell>
          <cell r="C1804" t="str">
            <v>Mano de Obra</v>
          </cell>
          <cell r="D1804" t="str">
            <v>hr</v>
          </cell>
          <cell r="E1804">
            <v>11485</v>
          </cell>
          <cell r="F1804">
            <v>11485</v>
          </cell>
          <cell r="H1804" t="str">
            <v>X</v>
          </cell>
          <cell r="I1804" t="str">
            <v>X</v>
          </cell>
          <cell r="J1804" t="str">
            <v>X</v>
          </cell>
          <cell r="K1804" t="str">
            <v>X</v>
          </cell>
          <cell r="L1804" t="str">
            <v>no aplica</v>
          </cell>
          <cell r="M1804" t="str">
            <v>VER ANALISIS MANO DE OBRA</v>
          </cell>
          <cell r="N1804">
            <v>41608</v>
          </cell>
        </row>
        <row r="1805">
          <cell r="A1805" t="str">
            <v>I75</v>
          </cell>
          <cell r="B1805" t="str">
            <v>AYUDANTE DD (Carpinteria)</v>
          </cell>
          <cell r="C1805" t="str">
            <v>Mano de Obra</v>
          </cell>
          <cell r="D1805" t="str">
            <v>hr</v>
          </cell>
          <cell r="E1805">
            <v>11485</v>
          </cell>
          <cell r="F1805">
            <v>11485</v>
          </cell>
          <cell r="H1805" t="str">
            <v>X</v>
          </cell>
          <cell r="I1805" t="str">
            <v>X</v>
          </cell>
          <cell r="J1805" t="str">
            <v>X</v>
          </cell>
          <cell r="K1805" t="str">
            <v>X</v>
          </cell>
          <cell r="L1805" t="str">
            <v>no aplica</v>
          </cell>
          <cell r="M1805" t="str">
            <v>VER ANALISIS MANO DE OBRA</v>
          </cell>
          <cell r="N1805">
            <v>41608</v>
          </cell>
        </row>
        <row r="1806">
          <cell r="A1806" t="str">
            <v>I76</v>
          </cell>
          <cell r="B1806" t="str">
            <v>AYUDANTE EE (Dry Wall)</v>
          </cell>
          <cell r="C1806" t="str">
            <v>Mano de Obra</v>
          </cell>
          <cell r="D1806" t="str">
            <v>hr</v>
          </cell>
          <cell r="E1806">
            <v>11185</v>
          </cell>
          <cell r="F1806">
            <v>11185</v>
          </cell>
          <cell r="H1806" t="str">
            <v>X</v>
          </cell>
          <cell r="I1806" t="str">
            <v>X</v>
          </cell>
          <cell r="J1806" t="str">
            <v>X</v>
          </cell>
          <cell r="K1806" t="str">
            <v>X</v>
          </cell>
          <cell r="L1806" t="str">
            <v>no aplica</v>
          </cell>
          <cell r="M1806" t="str">
            <v>VER ANALISIS MANO DE OBRA</v>
          </cell>
          <cell r="N1806">
            <v>41608</v>
          </cell>
        </row>
        <row r="1807">
          <cell r="A1807" t="str">
            <v>I77</v>
          </cell>
          <cell r="B1807" t="str">
            <v>AYUDANTE FF (Electricas)</v>
          </cell>
          <cell r="C1807" t="str">
            <v>Mano de Obra</v>
          </cell>
          <cell r="D1807" t="str">
            <v>hr</v>
          </cell>
          <cell r="E1807">
            <v>14980</v>
          </cell>
          <cell r="F1807">
            <v>14980</v>
          </cell>
          <cell r="H1807" t="str">
            <v>X</v>
          </cell>
          <cell r="I1807" t="str">
            <v>X</v>
          </cell>
          <cell r="J1807" t="str">
            <v>X</v>
          </cell>
          <cell r="K1807" t="str">
            <v>X</v>
          </cell>
          <cell r="L1807" t="str">
            <v>no aplica</v>
          </cell>
          <cell r="M1807" t="str">
            <v>VER ANALISIS MANO DE OBRA</v>
          </cell>
          <cell r="N1807">
            <v>41608</v>
          </cell>
        </row>
        <row r="1808">
          <cell r="A1808" t="str">
            <v>I78</v>
          </cell>
          <cell r="B1808" t="str">
            <v>AYUDANTE GG (Alumbrado Publico)</v>
          </cell>
          <cell r="C1808" t="str">
            <v>Mano de Obra</v>
          </cell>
          <cell r="D1808" t="str">
            <v>hr</v>
          </cell>
          <cell r="E1808">
            <v>19973</v>
          </cell>
          <cell r="F1808">
            <v>19973</v>
          </cell>
          <cell r="H1808" t="str">
            <v>X</v>
          </cell>
          <cell r="I1808" t="str">
            <v>X</v>
          </cell>
          <cell r="J1808" t="str">
            <v>X</v>
          </cell>
          <cell r="K1808" t="str">
            <v>X</v>
          </cell>
          <cell r="L1808" t="str">
            <v>no aplica</v>
          </cell>
          <cell r="M1808" t="str">
            <v>VER ANALISIS MANO DE OBRA</v>
          </cell>
          <cell r="N1808">
            <v>41608</v>
          </cell>
        </row>
        <row r="1809">
          <cell r="A1809" t="str">
            <v>I79</v>
          </cell>
          <cell r="B1809" t="str">
            <v>REGULADOR DE TRANSITO</v>
          </cell>
          <cell r="C1809" t="str">
            <v>Mano de Obra</v>
          </cell>
          <cell r="D1809" t="str">
            <v>mes</v>
          </cell>
          <cell r="E1809">
            <v>2396810</v>
          </cell>
          <cell r="F1809">
            <v>2396810</v>
          </cell>
        </row>
        <row r="1810">
          <cell r="A1810" t="str">
            <v>I03</v>
          </cell>
          <cell r="B1810" t="str">
            <v>CUADRILLA AA TIPO 1 (1 OFICIAL + 1 AYUDANTE) (Albañileria)</v>
          </cell>
          <cell r="C1810" t="str">
            <v>Mano de Obra</v>
          </cell>
          <cell r="D1810" t="str">
            <v>hr</v>
          </cell>
          <cell r="E1810">
            <v>25966</v>
          </cell>
          <cell r="F1810">
            <v>25966</v>
          </cell>
          <cell r="H1810" t="str">
            <v>X</v>
          </cell>
          <cell r="I1810" t="str">
            <v>X</v>
          </cell>
          <cell r="J1810" t="str">
            <v>X</v>
          </cell>
          <cell r="K1810" t="str">
            <v>X</v>
          </cell>
          <cell r="L1810" t="str">
            <v>no aplica</v>
          </cell>
          <cell r="M1810" t="str">
            <v>VER ANALISIS MANO DE OBRA</v>
          </cell>
          <cell r="N1810">
            <v>41608</v>
          </cell>
        </row>
        <row r="1811">
          <cell r="A1811" t="str">
            <v>I04</v>
          </cell>
          <cell r="B1811" t="str">
            <v>CUADRILLA BB TIPO 1 (1 OFICIAL + 1 AYUDANTE) (Instalaciones)</v>
          </cell>
          <cell r="C1811" t="str">
            <v>Mano de Obra</v>
          </cell>
          <cell r="D1811" t="str">
            <v>hr</v>
          </cell>
          <cell r="E1811">
            <v>28562</v>
          </cell>
          <cell r="F1811">
            <v>28562</v>
          </cell>
          <cell r="H1811" t="str">
            <v>X</v>
          </cell>
          <cell r="I1811" t="str">
            <v>X</v>
          </cell>
          <cell r="J1811" t="str">
            <v>X</v>
          </cell>
          <cell r="K1811" t="str">
            <v>X</v>
          </cell>
          <cell r="L1811" t="str">
            <v>no aplica</v>
          </cell>
          <cell r="M1811" t="str">
            <v>VER ANALISIS MANO DE OBRA</v>
          </cell>
          <cell r="N1811">
            <v>41608</v>
          </cell>
        </row>
        <row r="1812">
          <cell r="A1812" t="str">
            <v>I05</v>
          </cell>
          <cell r="B1812" t="str">
            <v>CUADRILLA CC TIPO 1 (1 OFICIAL + 1 AYUDANTE) (Pintura)</v>
          </cell>
          <cell r="C1812" t="str">
            <v>Mano de Obra</v>
          </cell>
          <cell r="D1812" t="str">
            <v>hr</v>
          </cell>
          <cell r="E1812">
            <v>29861</v>
          </cell>
          <cell r="F1812">
            <v>29861</v>
          </cell>
          <cell r="H1812" t="str">
            <v>X</v>
          </cell>
          <cell r="I1812" t="str">
            <v>X</v>
          </cell>
          <cell r="J1812" t="str">
            <v>X</v>
          </cell>
          <cell r="K1812" t="str">
            <v>X</v>
          </cell>
          <cell r="L1812" t="str">
            <v>no aplica</v>
          </cell>
          <cell r="M1812" t="str">
            <v>VER ANALISIS MANO DE OBRA</v>
          </cell>
          <cell r="N1812">
            <v>41608</v>
          </cell>
        </row>
        <row r="1813">
          <cell r="A1813" t="str">
            <v>I06</v>
          </cell>
          <cell r="B1813" t="str">
            <v>CUADRILLA DD TIPO 1 (1 OFICIAL + 1 AYUDANTE) (Carpinteria)</v>
          </cell>
          <cell r="C1813" t="str">
            <v>Mano de Obra</v>
          </cell>
          <cell r="D1813" t="str">
            <v>hr</v>
          </cell>
          <cell r="E1813">
            <v>29861</v>
          </cell>
          <cell r="F1813">
            <v>29861</v>
          </cell>
          <cell r="H1813" t="str">
            <v>X</v>
          </cell>
          <cell r="I1813" t="str">
            <v>X</v>
          </cell>
          <cell r="J1813" t="str">
            <v>X</v>
          </cell>
          <cell r="K1813" t="str">
            <v>X</v>
          </cell>
          <cell r="L1813" t="str">
            <v>no aplica</v>
          </cell>
          <cell r="M1813" t="str">
            <v>VER ANALISIS MANO DE OBRA</v>
          </cell>
          <cell r="N1813">
            <v>41608</v>
          </cell>
        </row>
        <row r="1814">
          <cell r="A1814" t="str">
            <v>I07</v>
          </cell>
          <cell r="B1814" t="str">
            <v>CUADRILLA EE TIPO 1 (1 OFICIAL + 1 AYUDANTE) (Dry Wall)</v>
          </cell>
          <cell r="C1814" t="str">
            <v>Mano de Obra</v>
          </cell>
          <cell r="D1814" t="str">
            <v>hr</v>
          </cell>
          <cell r="E1814">
            <v>29081</v>
          </cell>
          <cell r="F1814">
            <v>29081</v>
          </cell>
          <cell r="H1814" t="str">
            <v>X</v>
          </cell>
          <cell r="I1814" t="str">
            <v>X</v>
          </cell>
          <cell r="J1814" t="str">
            <v>X</v>
          </cell>
          <cell r="K1814" t="str">
            <v>X</v>
          </cell>
          <cell r="L1814" t="str">
            <v>no aplica</v>
          </cell>
          <cell r="M1814" t="str">
            <v>VER ANALISIS MANO DE OBRA</v>
          </cell>
          <cell r="N1814">
            <v>41608</v>
          </cell>
        </row>
        <row r="1815">
          <cell r="A1815" t="str">
            <v>I08</v>
          </cell>
          <cell r="B1815" t="str">
            <v>CUADRILLA FF TIPO 1 (1 OFICIAL + 1 AYUDANTE) (Electricas)</v>
          </cell>
          <cell r="C1815" t="str">
            <v>Mano de Obra</v>
          </cell>
          <cell r="D1815" t="str">
            <v>hr</v>
          </cell>
          <cell r="E1815">
            <v>36503</v>
          </cell>
          <cell r="F1815">
            <v>36503</v>
          </cell>
          <cell r="H1815" t="str">
            <v>X</v>
          </cell>
          <cell r="I1815" t="str">
            <v>X</v>
          </cell>
          <cell r="J1815" t="str">
            <v>X</v>
          </cell>
          <cell r="K1815" t="str">
            <v>X</v>
          </cell>
          <cell r="L1815" t="str">
            <v>no aplica</v>
          </cell>
          <cell r="M1815" t="str">
            <v>VER ANALISIS MANO DE OBRA</v>
          </cell>
          <cell r="N1815">
            <v>41608</v>
          </cell>
        </row>
        <row r="1816">
          <cell r="A1816" t="str">
            <v>I19</v>
          </cell>
          <cell r="B1816" t="str">
            <v>CUADRILLA GG TIPO 1 (1 OFICIAL + 1 AYUDANTE) (Alumbrado Publico)</v>
          </cell>
          <cell r="C1816" t="str">
            <v>Mano de Obra</v>
          </cell>
          <cell r="D1816" t="str">
            <v>hr</v>
          </cell>
          <cell r="E1816">
            <v>55844</v>
          </cell>
          <cell r="F1816">
            <v>55844</v>
          </cell>
          <cell r="H1816" t="str">
            <v>X</v>
          </cell>
          <cell r="I1816" t="str">
            <v>X</v>
          </cell>
          <cell r="J1816" t="str">
            <v>X</v>
          </cell>
          <cell r="K1816" t="str">
            <v>X</v>
          </cell>
          <cell r="L1816" t="str">
            <v>no aplica</v>
          </cell>
          <cell r="M1816" t="str">
            <v>VER ANALISIS MANO DE OBRA</v>
          </cell>
          <cell r="N1816">
            <v>41608</v>
          </cell>
        </row>
        <row r="1817">
          <cell r="A1817" t="str">
            <v>I30</v>
          </cell>
          <cell r="B1817" t="str">
            <v>CUADRILLA AA TIPO 2 (1 OFICIAL + 2 AYUDANTE) (Albañileria)</v>
          </cell>
          <cell r="C1817" t="str">
            <v>Mano de Obra</v>
          </cell>
          <cell r="D1817" t="str">
            <v>hr</v>
          </cell>
          <cell r="E1817">
            <v>35953</v>
          </cell>
          <cell r="F1817">
            <v>35953</v>
          </cell>
          <cell r="H1817" t="str">
            <v>X</v>
          </cell>
          <cell r="I1817" t="str">
            <v>X</v>
          </cell>
          <cell r="J1817" t="str">
            <v>X</v>
          </cell>
          <cell r="K1817" t="str">
            <v>X</v>
          </cell>
          <cell r="L1817" t="str">
            <v>no aplica</v>
          </cell>
          <cell r="M1817" t="str">
            <v>VER ANALISIS MANO DE OBRA</v>
          </cell>
          <cell r="N1817">
            <v>41608</v>
          </cell>
        </row>
        <row r="1818">
          <cell r="A1818" t="str">
            <v>I31</v>
          </cell>
          <cell r="B1818" t="str">
            <v>CUADRILLA BB TIPO 2 (1 OFICIAL + 2 AYUDANTE) (Instalaciones)</v>
          </cell>
          <cell r="C1818" t="str">
            <v>Mano de Obra</v>
          </cell>
          <cell r="D1818" t="str">
            <v>hr</v>
          </cell>
          <cell r="E1818">
            <v>39547</v>
          </cell>
          <cell r="F1818">
            <v>39547</v>
          </cell>
          <cell r="H1818" t="str">
            <v>X</v>
          </cell>
          <cell r="I1818" t="str">
            <v>X</v>
          </cell>
          <cell r="J1818" t="str">
            <v>X</v>
          </cell>
          <cell r="K1818" t="str">
            <v>X</v>
          </cell>
          <cell r="L1818" t="str">
            <v>no aplica</v>
          </cell>
          <cell r="M1818" t="str">
            <v>VER ANALISIS MANO DE OBRA</v>
          </cell>
          <cell r="N1818">
            <v>41608</v>
          </cell>
        </row>
        <row r="1819">
          <cell r="A1819" t="str">
            <v>I32</v>
          </cell>
          <cell r="B1819" t="str">
            <v>CUADRILLA CC TIPO 2 (1 OFICIAL + 2 AYUDANTE) (Pintura)</v>
          </cell>
          <cell r="C1819" t="str">
            <v>Mano de Obra</v>
          </cell>
          <cell r="D1819" t="str">
            <v>hr</v>
          </cell>
          <cell r="E1819">
            <v>41346</v>
          </cell>
          <cell r="F1819">
            <v>41346</v>
          </cell>
          <cell r="H1819" t="str">
            <v>X</v>
          </cell>
          <cell r="I1819" t="str">
            <v>X</v>
          </cell>
          <cell r="J1819" t="str">
            <v>X</v>
          </cell>
          <cell r="K1819" t="str">
            <v>X</v>
          </cell>
          <cell r="L1819" t="str">
            <v>no aplica</v>
          </cell>
          <cell r="M1819" t="str">
            <v>VER ANALISIS MANO DE OBRA</v>
          </cell>
          <cell r="N1819">
            <v>41608</v>
          </cell>
        </row>
        <row r="1820">
          <cell r="A1820" t="str">
            <v>I33</v>
          </cell>
          <cell r="B1820" t="str">
            <v>CUADRILLA DD TIPO 2 (1 OFICIAL + 2 AYUDANTE) (Carpinteria)</v>
          </cell>
          <cell r="C1820" t="str">
            <v>Mano de Obra</v>
          </cell>
          <cell r="D1820" t="str">
            <v>hr</v>
          </cell>
          <cell r="E1820">
            <v>41346</v>
          </cell>
          <cell r="F1820">
            <v>41346</v>
          </cell>
          <cell r="H1820" t="str">
            <v>X</v>
          </cell>
          <cell r="I1820" t="str">
            <v>X</v>
          </cell>
          <cell r="J1820" t="str">
            <v>X</v>
          </cell>
          <cell r="K1820" t="str">
            <v>X</v>
          </cell>
          <cell r="L1820" t="str">
            <v>no aplica</v>
          </cell>
          <cell r="M1820" t="str">
            <v>VER ANALISIS MANO DE OBRA</v>
          </cell>
          <cell r="N1820">
            <v>41608</v>
          </cell>
        </row>
        <row r="1821">
          <cell r="A1821" t="str">
            <v>I34</v>
          </cell>
          <cell r="B1821" t="str">
            <v>CUADRILLA EE TIPO 2 (1 OFICIAL + 2 AYUDANTE) (Dry Wall)</v>
          </cell>
          <cell r="C1821" t="str">
            <v>Mano de Obra</v>
          </cell>
          <cell r="D1821" t="str">
            <v>hr</v>
          </cell>
          <cell r="E1821">
            <v>40266</v>
          </cell>
          <cell r="F1821">
            <v>40266</v>
          </cell>
          <cell r="H1821" t="str">
            <v>X</v>
          </cell>
          <cell r="I1821" t="str">
            <v>X</v>
          </cell>
          <cell r="J1821" t="str">
            <v>X</v>
          </cell>
          <cell r="K1821" t="str">
            <v>X</v>
          </cell>
          <cell r="L1821" t="str">
            <v>no aplica</v>
          </cell>
          <cell r="M1821" t="str">
            <v>VER ANALISIS MANO DE OBRA</v>
          </cell>
          <cell r="N1821">
            <v>41608</v>
          </cell>
        </row>
        <row r="1822">
          <cell r="A1822" t="str">
            <v>I35</v>
          </cell>
          <cell r="B1822" t="str">
            <v>CUADRILLA FF TIPO 2 (1 OFICIAL + 2 AYUDANTE) (Electricas)</v>
          </cell>
          <cell r="C1822" t="str">
            <v>Mano de Obra</v>
          </cell>
          <cell r="D1822" t="str">
            <v>hr</v>
          </cell>
          <cell r="E1822">
            <v>51483</v>
          </cell>
          <cell r="F1822">
            <v>51483</v>
          </cell>
          <cell r="H1822" t="str">
            <v>X</v>
          </cell>
          <cell r="I1822" t="str">
            <v>X</v>
          </cell>
          <cell r="J1822" t="str">
            <v>X</v>
          </cell>
          <cell r="K1822" t="str">
            <v>X</v>
          </cell>
          <cell r="L1822" t="str">
            <v>no aplica</v>
          </cell>
          <cell r="M1822" t="str">
            <v>VER ANALISIS MANO DE OBRA</v>
          </cell>
          <cell r="N1822">
            <v>41608</v>
          </cell>
        </row>
        <row r="1823">
          <cell r="A1823" t="str">
            <v>I36</v>
          </cell>
          <cell r="B1823" t="str">
            <v>CUADRILLA GG TIPO 2 (1 OFICIAL + 2 AYUDANTE) (Alumbrado Publico)</v>
          </cell>
          <cell r="C1823" t="str">
            <v>Mano de Obra</v>
          </cell>
          <cell r="D1823" t="str">
            <v>hr</v>
          </cell>
          <cell r="E1823">
            <v>75817</v>
          </cell>
          <cell r="F1823">
            <v>75817</v>
          </cell>
          <cell r="H1823" t="str">
            <v>X</v>
          </cell>
          <cell r="I1823" t="str">
            <v>X</v>
          </cell>
          <cell r="J1823" t="str">
            <v>X</v>
          </cell>
          <cell r="K1823" t="str">
            <v>X</v>
          </cell>
          <cell r="L1823" t="str">
            <v>no aplica</v>
          </cell>
          <cell r="M1823" t="str">
            <v>VER ANALISIS MANO DE OBRA</v>
          </cell>
          <cell r="N1823">
            <v>41608</v>
          </cell>
        </row>
        <row r="1824">
          <cell r="A1824" t="str">
            <v>I37</v>
          </cell>
          <cell r="B1824" t="str">
            <v>CUADRILLA AA TIPO 3 (1 OFICIAL + 3 AYUDANTE) (Albañileria)</v>
          </cell>
          <cell r="C1824" t="str">
            <v>Mano de Obra</v>
          </cell>
          <cell r="D1824" t="str">
            <v>hr</v>
          </cell>
          <cell r="E1824">
            <v>45940</v>
          </cell>
          <cell r="F1824">
            <v>45940</v>
          </cell>
          <cell r="H1824" t="str">
            <v>X</v>
          </cell>
          <cell r="I1824" t="str">
            <v>X</v>
          </cell>
          <cell r="J1824" t="str">
            <v>X</v>
          </cell>
          <cell r="K1824" t="str">
            <v>X</v>
          </cell>
          <cell r="L1824" t="str">
            <v>no aplica</v>
          </cell>
          <cell r="M1824" t="str">
            <v>VER ANALISIS MANO DE OBRA</v>
          </cell>
          <cell r="N1824">
            <v>41608</v>
          </cell>
        </row>
        <row r="1825">
          <cell r="A1825" t="str">
            <v>I38</v>
          </cell>
          <cell r="B1825" t="str">
            <v>CUADRILLA BB TIPO 3 (1 OFICIAL + 3 AYUDANTE) (Instalaciones)</v>
          </cell>
          <cell r="C1825" t="str">
            <v>Mano de Obra</v>
          </cell>
          <cell r="D1825" t="str">
            <v>hr</v>
          </cell>
          <cell r="E1825">
            <v>50532</v>
          </cell>
          <cell r="F1825">
            <v>50532</v>
          </cell>
          <cell r="H1825" t="str">
            <v>X</v>
          </cell>
          <cell r="I1825" t="str">
            <v>X</v>
          </cell>
          <cell r="J1825" t="str">
            <v>X</v>
          </cell>
          <cell r="K1825" t="str">
            <v>X</v>
          </cell>
          <cell r="L1825" t="str">
            <v>no aplica</v>
          </cell>
          <cell r="M1825" t="str">
            <v>VER ANALISIS MANO DE OBRA</v>
          </cell>
          <cell r="N1825">
            <v>41608</v>
          </cell>
        </row>
        <row r="1826">
          <cell r="A1826" t="str">
            <v>I39</v>
          </cell>
          <cell r="B1826" t="str">
            <v>CUADRILLA CC TIPO 3 (1 OFICIAL + 3 AYUDANTE) (Pintura)</v>
          </cell>
          <cell r="C1826" t="str">
            <v>Mano de Obra</v>
          </cell>
          <cell r="D1826" t="str">
            <v>hr</v>
          </cell>
          <cell r="E1826">
            <v>52831</v>
          </cell>
          <cell r="F1826">
            <v>52831</v>
          </cell>
          <cell r="H1826" t="str">
            <v>X</v>
          </cell>
          <cell r="I1826" t="str">
            <v>X</v>
          </cell>
          <cell r="J1826" t="str">
            <v>X</v>
          </cell>
          <cell r="K1826" t="str">
            <v>X</v>
          </cell>
          <cell r="L1826" t="str">
            <v>no aplica</v>
          </cell>
          <cell r="M1826" t="str">
            <v>VER ANALISIS MANO DE OBRA</v>
          </cell>
          <cell r="N1826">
            <v>41608</v>
          </cell>
        </row>
        <row r="1827">
          <cell r="A1827" t="str">
            <v>I40</v>
          </cell>
          <cell r="B1827" t="str">
            <v>CUADRILLA DD TIPO 3 (1 OFICIAL + 3 AYUDANTE) (Carpinteria)</v>
          </cell>
          <cell r="C1827" t="str">
            <v>Mano de Obra</v>
          </cell>
          <cell r="D1827" t="str">
            <v>hr</v>
          </cell>
          <cell r="E1827">
            <v>52831</v>
          </cell>
          <cell r="F1827">
            <v>52831</v>
          </cell>
          <cell r="H1827" t="str">
            <v>X</v>
          </cell>
          <cell r="I1827" t="str">
            <v>X</v>
          </cell>
          <cell r="J1827" t="str">
            <v>X</v>
          </cell>
          <cell r="K1827" t="str">
            <v>X</v>
          </cell>
          <cell r="L1827" t="str">
            <v>no aplica</v>
          </cell>
          <cell r="M1827" t="str">
            <v>VER ANALISIS MANO DE OBRA</v>
          </cell>
          <cell r="N1827">
            <v>41608</v>
          </cell>
        </row>
        <row r="1828">
          <cell r="A1828" t="str">
            <v>I41</v>
          </cell>
          <cell r="B1828" t="str">
            <v>CUADRILLA EE TIPO 3 (1 OFICIAL + 3 AYUDANTE) (Dry Wall)</v>
          </cell>
          <cell r="C1828" t="str">
            <v>Mano de Obra</v>
          </cell>
          <cell r="D1828" t="str">
            <v>hr</v>
          </cell>
          <cell r="E1828">
            <v>51451</v>
          </cell>
          <cell r="F1828">
            <v>51451</v>
          </cell>
          <cell r="H1828" t="str">
            <v>X</v>
          </cell>
          <cell r="I1828" t="str">
            <v>X</v>
          </cell>
          <cell r="J1828" t="str">
            <v>X</v>
          </cell>
          <cell r="K1828" t="str">
            <v>X</v>
          </cell>
          <cell r="L1828" t="str">
            <v>no aplica</v>
          </cell>
          <cell r="M1828" t="str">
            <v>VER ANALISIS MANO DE OBRA</v>
          </cell>
          <cell r="N1828">
            <v>41608</v>
          </cell>
        </row>
        <row r="1829">
          <cell r="A1829" t="str">
            <v>I42</v>
          </cell>
          <cell r="B1829" t="str">
            <v>CUADRILLA FF TIPO 3 (1 OFICIAL + 3 AYUDANTE) (Electricas)</v>
          </cell>
          <cell r="C1829" t="str">
            <v>Mano de Obra</v>
          </cell>
          <cell r="D1829" t="str">
            <v>hr</v>
          </cell>
          <cell r="E1829">
            <v>66463</v>
          </cell>
          <cell r="F1829">
            <v>66463</v>
          </cell>
          <cell r="H1829" t="str">
            <v>X</v>
          </cell>
          <cell r="I1829" t="str">
            <v>X</v>
          </cell>
          <cell r="J1829" t="str">
            <v>X</v>
          </cell>
          <cell r="K1829" t="str">
            <v>X</v>
          </cell>
          <cell r="L1829" t="str">
            <v>no aplica</v>
          </cell>
          <cell r="M1829" t="str">
            <v>VER ANALISIS MANO DE OBRA</v>
          </cell>
          <cell r="N1829">
            <v>41608</v>
          </cell>
        </row>
        <row r="1830">
          <cell r="A1830" t="str">
            <v>I43</v>
          </cell>
          <cell r="B1830" t="str">
            <v>CUADRILLA GG TIPO 3 (1 OFICIAL + 3 AYUDANTE) (Alumbrado Publico)</v>
          </cell>
          <cell r="C1830" t="str">
            <v>Mano de Obra</v>
          </cell>
          <cell r="D1830" t="str">
            <v>hr</v>
          </cell>
          <cell r="E1830">
            <v>95790</v>
          </cell>
          <cell r="F1830">
            <v>95790</v>
          </cell>
          <cell r="H1830" t="str">
            <v>X</v>
          </cell>
          <cell r="I1830" t="str">
            <v>X</v>
          </cell>
          <cell r="J1830" t="str">
            <v>X</v>
          </cell>
          <cell r="K1830" t="str">
            <v>X</v>
          </cell>
          <cell r="L1830" t="str">
            <v>no aplica</v>
          </cell>
          <cell r="M1830" t="str">
            <v>VER ANALISIS MANO DE OBRA</v>
          </cell>
          <cell r="N1830">
            <v>41608</v>
          </cell>
        </row>
        <row r="1831">
          <cell r="A1831" t="str">
            <v>I44</v>
          </cell>
          <cell r="B1831" t="str">
            <v>CUADRILLA AA TIPO 4 (1 OFICIAL + 4 AYUDANTE) (Albañileria)</v>
          </cell>
          <cell r="C1831" t="str">
            <v>Mano de Obra</v>
          </cell>
          <cell r="D1831" t="str">
            <v>hr</v>
          </cell>
          <cell r="E1831">
            <v>55927</v>
          </cell>
          <cell r="F1831">
            <v>55927</v>
          </cell>
          <cell r="H1831" t="str">
            <v>X</v>
          </cell>
          <cell r="I1831" t="str">
            <v>X</v>
          </cell>
          <cell r="J1831" t="str">
            <v>X</v>
          </cell>
          <cell r="K1831" t="str">
            <v>X</v>
          </cell>
          <cell r="L1831" t="str">
            <v>no aplica</v>
          </cell>
          <cell r="M1831" t="str">
            <v>VER ANALISIS MANO DE OBRA</v>
          </cell>
          <cell r="N1831">
            <v>41608</v>
          </cell>
        </row>
        <row r="1832">
          <cell r="A1832" t="str">
            <v>I45</v>
          </cell>
          <cell r="B1832" t="str">
            <v>CUADRILLA BB TIPO 4 (1 OFICIAL + 4 AYUDANTE) (Instalaciones)</v>
          </cell>
          <cell r="C1832" t="str">
            <v>Mano de Obra</v>
          </cell>
          <cell r="D1832" t="str">
            <v>hr</v>
          </cell>
          <cell r="E1832">
            <v>61517</v>
          </cell>
          <cell r="F1832">
            <v>61517</v>
          </cell>
          <cell r="H1832" t="str">
            <v>X</v>
          </cell>
          <cell r="I1832" t="str">
            <v>X</v>
          </cell>
          <cell r="J1832" t="str">
            <v>X</v>
          </cell>
          <cell r="K1832" t="str">
            <v>X</v>
          </cell>
          <cell r="L1832" t="str">
            <v>no aplica</v>
          </cell>
          <cell r="M1832" t="str">
            <v>VER ANALISIS MANO DE OBRA</v>
          </cell>
          <cell r="N1832">
            <v>41608</v>
          </cell>
        </row>
        <row r="1833">
          <cell r="A1833" t="str">
            <v>I46</v>
          </cell>
          <cell r="B1833" t="str">
            <v>CUADRILLA CC TIPO 4 (1 OFICIAL + 4 AYUDANTE) (Pintura)</v>
          </cell>
          <cell r="C1833" t="str">
            <v>Mano de Obra</v>
          </cell>
          <cell r="D1833" t="str">
            <v>hr</v>
          </cell>
          <cell r="E1833">
            <v>64316</v>
          </cell>
          <cell r="F1833">
            <v>64316</v>
          </cell>
          <cell r="H1833" t="str">
            <v>X</v>
          </cell>
          <cell r="I1833" t="str">
            <v>X</v>
          </cell>
          <cell r="J1833" t="str">
            <v>X</v>
          </cell>
          <cell r="K1833" t="str">
            <v>X</v>
          </cell>
          <cell r="L1833" t="str">
            <v>no aplica</v>
          </cell>
          <cell r="M1833" t="str">
            <v>VER ANALISIS MANO DE OBRA</v>
          </cell>
          <cell r="N1833">
            <v>41608</v>
          </cell>
        </row>
        <row r="1834">
          <cell r="A1834" t="str">
            <v>I47</v>
          </cell>
          <cell r="B1834" t="str">
            <v>CUADRILLA DD TIPO 4 (1 OFICIAL + 4 AYUDANTE) (Carpinteria)</v>
          </cell>
          <cell r="C1834" t="str">
            <v>Mano de Obra</v>
          </cell>
          <cell r="D1834" t="str">
            <v>hr</v>
          </cell>
          <cell r="E1834">
            <v>64316</v>
          </cell>
          <cell r="F1834">
            <v>64316</v>
          </cell>
          <cell r="H1834" t="str">
            <v>X</v>
          </cell>
          <cell r="I1834" t="str">
            <v>X</v>
          </cell>
          <cell r="J1834" t="str">
            <v>X</v>
          </cell>
          <cell r="K1834" t="str">
            <v>X</v>
          </cell>
          <cell r="L1834" t="str">
            <v>no aplica</v>
          </cell>
          <cell r="M1834" t="str">
            <v>VER ANALISIS MANO DE OBRA</v>
          </cell>
          <cell r="N1834">
            <v>41608</v>
          </cell>
        </row>
        <row r="1835">
          <cell r="A1835" t="str">
            <v>I48</v>
          </cell>
          <cell r="B1835" t="str">
            <v>CUADRILLA EE TIPO 4 (1 OFICIAL + 4 AYUDANTE) (Dry Wall)</v>
          </cell>
          <cell r="C1835" t="str">
            <v>Mano de Obra</v>
          </cell>
          <cell r="D1835" t="str">
            <v>hr</v>
          </cell>
          <cell r="E1835">
            <v>62636</v>
          </cell>
          <cell r="F1835">
            <v>62636</v>
          </cell>
          <cell r="H1835" t="str">
            <v>X</v>
          </cell>
          <cell r="I1835" t="str">
            <v>X</v>
          </cell>
          <cell r="J1835" t="str">
            <v>X</v>
          </cell>
          <cell r="K1835" t="str">
            <v>X</v>
          </cell>
          <cell r="L1835" t="str">
            <v>no aplica</v>
          </cell>
          <cell r="M1835" t="str">
            <v>VER ANALISIS MANO DE OBRA</v>
          </cell>
          <cell r="N1835">
            <v>41608</v>
          </cell>
        </row>
        <row r="1836">
          <cell r="A1836" t="str">
            <v>I49</v>
          </cell>
          <cell r="B1836" t="str">
            <v>CUADRILLA FF TIPO 4 (1 OFICIAL + 4 AYUDANTE) (Electricas)</v>
          </cell>
          <cell r="C1836" t="str">
            <v>Mano de Obra</v>
          </cell>
          <cell r="D1836" t="str">
            <v>hr</v>
          </cell>
          <cell r="E1836">
            <v>81443</v>
          </cell>
          <cell r="F1836">
            <v>81443</v>
          </cell>
          <cell r="H1836" t="str">
            <v>X</v>
          </cell>
          <cell r="I1836" t="str">
            <v>X</v>
          </cell>
          <cell r="J1836" t="str">
            <v>X</v>
          </cell>
          <cell r="K1836" t="str">
            <v>X</v>
          </cell>
          <cell r="L1836" t="str">
            <v>no aplica</v>
          </cell>
          <cell r="M1836" t="str">
            <v>VER ANALISIS MANO DE OBRA</v>
          </cell>
          <cell r="N1836">
            <v>41608</v>
          </cell>
        </row>
        <row r="1837">
          <cell r="A1837" t="str">
            <v>I50</v>
          </cell>
          <cell r="B1837" t="str">
            <v>CUADRILLA GG TIPO 4 (1 OFICIAL + 4 AYUDANTE) (Alumbrado Publico)</v>
          </cell>
          <cell r="C1837" t="str">
            <v>Mano de Obra</v>
          </cell>
          <cell r="D1837" t="str">
            <v>hr</v>
          </cell>
          <cell r="E1837">
            <v>115763</v>
          </cell>
          <cell r="F1837">
            <v>115763</v>
          </cell>
          <cell r="H1837" t="str">
            <v>X</v>
          </cell>
          <cell r="I1837" t="str">
            <v>X</v>
          </cell>
          <cell r="J1837" t="str">
            <v>X</v>
          </cell>
          <cell r="K1837" t="str">
            <v>X</v>
          </cell>
          <cell r="L1837" t="str">
            <v>no aplica</v>
          </cell>
          <cell r="M1837" t="str">
            <v>VER ANALISIS MANO DE OBRA</v>
          </cell>
          <cell r="N1837">
            <v>41608</v>
          </cell>
        </row>
        <row r="1838">
          <cell r="A1838" t="str">
            <v>I51</v>
          </cell>
          <cell r="B1838" t="str">
            <v>CUADRILLA AA TIPO 5 (1 OFICIAL + 5 AYUDANTE) (Albañileria)</v>
          </cell>
          <cell r="C1838" t="str">
            <v>Mano de Obra</v>
          </cell>
          <cell r="D1838" t="str">
            <v>hr</v>
          </cell>
          <cell r="E1838">
            <v>65914</v>
          </cell>
          <cell r="F1838">
            <v>65914</v>
          </cell>
          <cell r="H1838" t="str">
            <v>X</v>
          </cell>
          <cell r="I1838" t="str">
            <v>X</v>
          </cell>
          <cell r="J1838" t="str">
            <v>X</v>
          </cell>
          <cell r="K1838" t="str">
            <v>X</v>
          </cell>
          <cell r="L1838" t="str">
            <v>no aplica</v>
          </cell>
          <cell r="M1838" t="str">
            <v>VER ANALISIS MANO DE OBRA</v>
          </cell>
          <cell r="N1838">
            <v>41608</v>
          </cell>
        </row>
        <row r="1839">
          <cell r="A1839" t="str">
            <v>I52</v>
          </cell>
          <cell r="B1839" t="str">
            <v>CUADRILLA BB TIPO 5 (1 OFICIAL + 5 AYUDANTE) (Instalaciones)</v>
          </cell>
          <cell r="C1839" t="str">
            <v>Mano de Obra</v>
          </cell>
          <cell r="D1839" t="str">
            <v>hr</v>
          </cell>
          <cell r="E1839">
            <v>72502</v>
          </cell>
          <cell r="F1839">
            <v>72502</v>
          </cell>
          <cell r="H1839" t="str">
            <v>X</v>
          </cell>
          <cell r="I1839" t="str">
            <v>X</v>
          </cell>
          <cell r="J1839" t="str">
            <v>X</v>
          </cell>
          <cell r="K1839" t="str">
            <v>X</v>
          </cell>
          <cell r="L1839" t="str">
            <v>no aplica</v>
          </cell>
          <cell r="M1839" t="str">
            <v>VER ANALISIS MANO DE OBRA</v>
          </cell>
          <cell r="N1839">
            <v>41608</v>
          </cell>
        </row>
        <row r="1840">
          <cell r="A1840" t="str">
            <v>I53</v>
          </cell>
          <cell r="B1840" t="str">
            <v>CUADRILLA CC TIPO 5 (1 OFICIAL + 5 AYUDANTE) (Pintura)</v>
          </cell>
          <cell r="C1840" t="str">
            <v>Mano de Obra</v>
          </cell>
          <cell r="D1840" t="str">
            <v>hr</v>
          </cell>
          <cell r="E1840">
            <v>75801</v>
          </cell>
          <cell r="F1840">
            <v>75801</v>
          </cell>
          <cell r="H1840" t="str">
            <v>X</v>
          </cell>
          <cell r="I1840" t="str">
            <v>X</v>
          </cell>
          <cell r="J1840" t="str">
            <v>X</v>
          </cell>
          <cell r="K1840" t="str">
            <v>X</v>
          </cell>
          <cell r="L1840" t="str">
            <v>no aplica</v>
          </cell>
          <cell r="M1840" t="str">
            <v>VER ANALISIS MANO DE OBRA</v>
          </cell>
          <cell r="N1840">
            <v>41608</v>
          </cell>
        </row>
        <row r="1841">
          <cell r="A1841" t="str">
            <v>I54</v>
          </cell>
          <cell r="B1841" t="str">
            <v>CUADRILLA DD TIPO 5 (1 OFICIAL + 5 AYUDANTE) (Carpinteria)</v>
          </cell>
          <cell r="C1841" t="str">
            <v>Mano de Obra</v>
          </cell>
          <cell r="D1841" t="str">
            <v>hr</v>
          </cell>
          <cell r="E1841">
            <v>75801</v>
          </cell>
          <cell r="F1841">
            <v>75801</v>
          </cell>
          <cell r="H1841" t="str">
            <v>X</v>
          </cell>
          <cell r="I1841" t="str">
            <v>X</v>
          </cell>
          <cell r="J1841" t="str">
            <v>X</v>
          </cell>
          <cell r="K1841" t="str">
            <v>X</v>
          </cell>
          <cell r="L1841" t="str">
            <v>no aplica</v>
          </cell>
          <cell r="M1841" t="str">
            <v>VER ANALISIS MANO DE OBRA</v>
          </cell>
          <cell r="N1841">
            <v>41608</v>
          </cell>
        </row>
        <row r="1842">
          <cell r="A1842" t="str">
            <v>I55</v>
          </cell>
          <cell r="B1842" t="str">
            <v>CUADRILLA EE TIPO 5 (1 OFICIAL + 5 AYUDANTE) (Dry Wall)</v>
          </cell>
          <cell r="C1842" t="str">
            <v>Mano de Obra</v>
          </cell>
          <cell r="D1842" t="str">
            <v>hr</v>
          </cell>
          <cell r="E1842">
            <v>73821</v>
          </cell>
          <cell r="F1842">
            <v>73821</v>
          </cell>
          <cell r="H1842" t="str">
            <v>X</v>
          </cell>
          <cell r="I1842" t="str">
            <v>X</v>
          </cell>
          <cell r="J1842" t="str">
            <v>X</v>
          </cell>
          <cell r="K1842" t="str">
            <v>X</v>
          </cell>
          <cell r="L1842" t="str">
            <v>no aplica</v>
          </cell>
          <cell r="M1842" t="str">
            <v>VER ANALISIS MANO DE OBRA</v>
          </cell>
          <cell r="N1842">
            <v>41608</v>
          </cell>
        </row>
        <row r="1843">
          <cell r="A1843" t="str">
            <v>I56</v>
          </cell>
          <cell r="B1843" t="str">
            <v>CUADRILLA FF TIPO 5 (1 OFICIAL + 5 AYUDANTE) (Electricas)</v>
          </cell>
          <cell r="C1843" t="str">
            <v>Mano de Obra</v>
          </cell>
          <cell r="D1843" t="str">
            <v>hr</v>
          </cell>
          <cell r="E1843">
            <v>96423</v>
          </cell>
          <cell r="F1843">
            <v>96423</v>
          </cell>
          <cell r="H1843" t="str">
            <v>X</v>
          </cell>
          <cell r="I1843" t="str">
            <v>X</v>
          </cell>
          <cell r="J1843" t="str">
            <v>X</v>
          </cell>
          <cell r="K1843" t="str">
            <v>X</v>
          </cell>
          <cell r="L1843" t="str">
            <v>no aplica</v>
          </cell>
          <cell r="M1843" t="str">
            <v>VER ANALISIS MANO DE OBRA</v>
          </cell>
          <cell r="N1843">
            <v>41608</v>
          </cell>
        </row>
        <row r="1844">
          <cell r="A1844" t="str">
            <v>I57</v>
          </cell>
          <cell r="B1844" t="str">
            <v>CUADRILLA GG TIPO 5 (1 OFICIAL + 5 AYUDANTE) (Alumbrado Publico)</v>
          </cell>
          <cell r="C1844" t="str">
            <v>Mano de Obra</v>
          </cell>
          <cell r="D1844" t="str">
            <v>hr</v>
          </cell>
          <cell r="E1844">
            <v>135736</v>
          </cell>
          <cell r="F1844">
            <v>135736</v>
          </cell>
          <cell r="H1844" t="str">
            <v>X</v>
          </cell>
          <cell r="I1844" t="str">
            <v>X</v>
          </cell>
          <cell r="J1844" t="str">
            <v>X</v>
          </cell>
          <cell r="K1844" t="str">
            <v>X</v>
          </cell>
          <cell r="L1844" t="str">
            <v>no aplica</v>
          </cell>
          <cell r="M1844" t="str">
            <v>VER ANALISIS MANO DE OBRA</v>
          </cell>
          <cell r="N1844">
            <v>41608</v>
          </cell>
        </row>
        <row r="1845">
          <cell r="A1845" t="str">
            <v>I58</v>
          </cell>
          <cell r="B1845" t="str">
            <v>CUADRILLA AA TIPO 6 (1 OFICIAL + 6 AYUDANTE) (Albañileria)</v>
          </cell>
          <cell r="C1845" t="str">
            <v>Mano de Obra</v>
          </cell>
          <cell r="D1845" t="str">
            <v>hr</v>
          </cell>
          <cell r="E1845">
            <v>75901</v>
          </cell>
          <cell r="F1845">
            <v>75901</v>
          </cell>
          <cell r="H1845" t="str">
            <v>X</v>
          </cell>
          <cell r="I1845" t="str">
            <v>X</v>
          </cell>
          <cell r="J1845" t="str">
            <v>X</v>
          </cell>
          <cell r="K1845" t="str">
            <v>X</v>
          </cell>
          <cell r="L1845" t="str">
            <v>no aplica</v>
          </cell>
          <cell r="M1845" t="str">
            <v>VER ANALISIS MANO DE OBRA</v>
          </cell>
          <cell r="N1845">
            <v>41608</v>
          </cell>
        </row>
        <row r="1846">
          <cell r="A1846" t="str">
            <v>I59</v>
          </cell>
          <cell r="B1846" t="str">
            <v>CUADRILLA BB TIPO 6 (1 OFICIAL + 6 AYUDANTE) (Instalaciones)</v>
          </cell>
          <cell r="C1846" t="str">
            <v>Mano de Obra</v>
          </cell>
          <cell r="D1846" t="str">
            <v>hr</v>
          </cell>
          <cell r="E1846">
            <v>83487</v>
          </cell>
          <cell r="F1846">
            <v>83487</v>
          </cell>
          <cell r="H1846" t="str">
            <v>X</v>
          </cell>
          <cell r="I1846" t="str">
            <v>X</v>
          </cell>
          <cell r="J1846" t="str">
            <v>X</v>
          </cell>
          <cell r="K1846" t="str">
            <v>X</v>
          </cell>
          <cell r="L1846" t="str">
            <v>no aplica</v>
          </cell>
          <cell r="M1846" t="str">
            <v>VER ANALISIS MANO DE OBRA</v>
          </cell>
          <cell r="N1846">
            <v>41608</v>
          </cell>
        </row>
        <row r="1847">
          <cell r="A1847" t="str">
            <v>I60</v>
          </cell>
          <cell r="B1847" t="str">
            <v>CUADRILLA CC TIPO 6 (1 OFICIAL + 6 AYUDANTE) (Pintura)</v>
          </cell>
          <cell r="C1847" t="str">
            <v>Mano de Obra</v>
          </cell>
          <cell r="D1847" t="str">
            <v>hr</v>
          </cell>
          <cell r="E1847">
            <v>87286</v>
          </cell>
          <cell r="F1847">
            <v>87286</v>
          </cell>
          <cell r="H1847" t="str">
            <v>X</v>
          </cell>
          <cell r="I1847" t="str">
            <v>X</v>
          </cell>
          <cell r="J1847" t="str">
            <v>X</v>
          </cell>
          <cell r="K1847" t="str">
            <v>X</v>
          </cell>
          <cell r="L1847" t="str">
            <v>no aplica</v>
          </cell>
          <cell r="M1847" t="str">
            <v>VER ANALISIS MANO DE OBRA</v>
          </cell>
          <cell r="N1847">
            <v>41608</v>
          </cell>
        </row>
        <row r="1848">
          <cell r="A1848" t="str">
            <v>I61</v>
          </cell>
          <cell r="B1848" t="str">
            <v>CUADRILLA DD TIPO 6 (1 OFICIAL + 6 AYUDANTE) (Carpinteria)</v>
          </cell>
          <cell r="C1848" t="str">
            <v>Mano de Obra</v>
          </cell>
          <cell r="D1848" t="str">
            <v>hr</v>
          </cell>
          <cell r="E1848">
            <v>87286</v>
          </cell>
          <cell r="F1848">
            <v>87286</v>
          </cell>
          <cell r="H1848" t="str">
            <v>X</v>
          </cell>
          <cell r="I1848" t="str">
            <v>X</v>
          </cell>
          <cell r="J1848" t="str">
            <v>X</v>
          </cell>
          <cell r="K1848" t="str">
            <v>X</v>
          </cell>
          <cell r="L1848" t="str">
            <v>no aplica</v>
          </cell>
          <cell r="M1848" t="str">
            <v>VER ANALISIS MANO DE OBRA</v>
          </cell>
          <cell r="N1848">
            <v>41608</v>
          </cell>
        </row>
        <row r="1849">
          <cell r="A1849" t="str">
            <v>I62</v>
          </cell>
          <cell r="B1849" t="str">
            <v>CUADRILLA EE TIPO 6 (1 OFICIAL + 6 AYUDANTE) (Dry Wall)</v>
          </cell>
          <cell r="C1849" t="str">
            <v>Mano de Obra</v>
          </cell>
          <cell r="D1849" t="str">
            <v>hr</v>
          </cell>
          <cell r="E1849">
            <v>85006</v>
          </cell>
          <cell r="F1849">
            <v>85006</v>
          </cell>
          <cell r="H1849" t="str">
            <v>X</v>
          </cell>
          <cell r="I1849" t="str">
            <v>X</v>
          </cell>
          <cell r="J1849" t="str">
            <v>X</v>
          </cell>
          <cell r="K1849" t="str">
            <v>X</v>
          </cell>
          <cell r="L1849" t="str">
            <v>no aplica</v>
          </cell>
          <cell r="M1849" t="str">
            <v>VER ANALISIS MANO DE OBRA</v>
          </cell>
          <cell r="N1849">
            <v>41608</v>
          </cell>
        </row>
        <row r="1850">
          <cell r="A1850" t="str">
            <v>I63</v>
          </cell>
          <cell r="B1850" t="str">
            <v>CUADRILLA FF TIPO 6 (1 OFICIAL + 6 AYUDANTE) (Electricas)</v>
          </cell>
          <cell r="C1850" t="str">
            <v>Mano de Obra</v>
          </cell>
          <cell r="D1850" t="str">
            <v>hr</v>
          </cell>
          <cell r="E1850">
            <v>111403</v>
          </cell>
          <cell r="F1850">
            <v>111403</v>
          </cell>
          <cell r="H1850" t="str">
            <v>X</v>
          </cell>
          <cell r="I1850" t="str">
            <v>X</v>
          </cell>
          <cell r="J1850" t="str">
            <v>X</v>
          </cell>
          <cell r="K1850" t="str">
            <v>X</v>
          </cell>
          <cell r="L1850" t="str">
            <v>no aplica</v>
          </cell>
          <cell r="M1850" t="str">
            <v>VER ANALISIS MANO DE OBRA</v>
          </cell>
          <cell r="N1850">
            <v>41608</v>
          </cell>
        </row>
        <row r="1851">
          <cell r="A1851" t="str">
            <v>I64</v>
          </cell>
          <cell r="B1851" t="str">
            <v>CUADRILLA GG TIPO 6 (1 OFICIAL + 6 AYUDANTE) (Alumbrado Publico)</v>
          </cell>
          <cell r="C1851" t="str">
            <v>Mano de Obra</v>
          </cell>
          <cell r="D1851" t="str">
            <v>hr</v>
          </cell>
          <cell r="E1851">
            <v>155709</v>
          </cell>
          <cell r="F1851">
            <v>155709</v>
          </cell>
          <cell r="H1851" t="str">
            <v>X</v>
          </cell>
          <cell r="I1851" t="str">
            <v>X</v>
          </cell>
          <cell r="J1851" t="str">
            <v>X</v>
          </cell>
          <cell r="K1851" t="str">
            <v>X</v>
          </cell>
          <cell r="L1851" t="str">
            <v>no aplica</v>
          </cell>
          <cell r="M1851" t="str">
            <v>VER ANALISIS MANO DE OBRA</v>
          </cell>
          <cell r="N1851">
            <v>41608</v>
          </cell>
        </row>
        <row r="1852">
          <cell r="A1852" t="str">
            <v>AA</v>
          </cell>
          <cell r="B1852" t="str">
            <v>ANALISIS BASICOS O INSUMOS PROCESADOS</v>
          </cell>
          <cell r="E1852">
            <v>0</v>
          </cell>
          <cell r="N1852">
            <v>41608</v>
          </cell>
        </row>
        <row r="1853">
          <cell r="A1853" t="str">
            <v>A13</v>
          </cell>
          <cell r="B1853" t="str">
            <v>ACERO 60.000 PSI (Incluye alambre negro y figuración )</v>
          </cell>
          <cell r="C1853" t="str">
            <v>Analisis</v>
          </cell>
          <cell r="D1853" t="str">
            <v>kg</v>
          </cell>
          <cell r="E1853">
            <v>6718</v>
          </cell>
          <cell r="F1853">
            <v>6718.0655063571194</v>
          </cell>
          <cell r="H1853" t="str">
            <v>X</v>
          </cell>
          <cell r="I1853" t="str">
            <v>X</v>
          </cell>
          <cell r="J1853" t="str">
            <v>X</v>
          </cell>
          <cell r="K1853" t="str">
            <v>X</v>
          </cell>
          <cell r="L1853" t="str">
            <v>VER ARCHIVO ANEXO</v>
          </cell>
          <cell r="M1853" t="str">
            <v>VER APU</v>
          </cell>
          <cell r="N1853">
            <v>41608</v>
          </cell>
        </row>
        <row r="1854">
          <cell r="A1854" t="str">
            <v>H18</v>
          </cell>
          <cell r="B1854" t="str">
            <v>CONCRETO 1500 psi - 10.5 Mpa</v>
          </cell>
          <cell r="C1854" t="str">
            <v>Analisis</v>
          </cell>
          <cell r="D1854" t="str">
            <v>m3</v>
          </cell>
          <cell r="E1854">
            <v>431423</v>
          </cell>
          <cell r="F1854">
            <v>431423</v>
          </cell>
          <cell r="H1854" t="str">
            <v>X</v>
          </cell>
          <cell r="I1854" t="str">
            <v>X</v>
          </cell>
          <cell r="J1854" t="str">
            <v>X</v>
          </cell>
          <cell r="K1854" t="str">
            <v>X</v>
          </cell>
          <cell r="L1854" t="str">
            <v>VER ARCHIVO ANEXO</v>
          </cell>
          <cell r="M1854" t="str">
            <v>VER APU</v>
          </cell>
          <cell r="N1854">
            <v>41608</v>
          </cell>
        </row>
        <row r="1855">
          <cell r="A1855" t="str">
            <v>H19</v>
          </cell>
          <cell r="B1855" t="str">
            <v>CONCRETO 2000 psi - 14 Mpa</v>
          </cell>
          <cell r="C1855" t="str">
            <v>Analisis</v>
          </cell>
          <cell r="D1855" t="str">
            <v>m3</v>
          </cell>
          <cell r="E1855">
            <v>445256</v>
          </cell>
          <cell r="F1855">
            <v>445256</v>
          </cell>
          <cell r="H1855" t="str">
            <v>X</v>
          </cell>
          <cell r="I1855" t="str">
            <v>X</v>
          </cell>
          <cell r="J1855" t="str">
            <v>X</v>
          </cell>
          <cell r="K1855" t="str">
            <v>X</v>
          </cell>
          <cell r="L1855" t="str">
            <v>VER ARCHIVO ANEXO</v>
          </cell>
          <cell r="M1855" t="str">
            <v>VER APU</v>
          </cell>
          <cell r="N1855">
            <v>41608</v>
          </cell>
        </row>
        <row r="1856">
          <cell r="A1856" t="str">
            <v>H20</v>
          </cell>
          <cell r="B1856" t="str">
            <v>CONCRETO 2500 psi - 17.5 Mpa</v>
          </cell>
          <cell r="C1856" t="str">
            <v>Analisis</v>
          </cell>
          <cell r="D1856" t="str">
            <v>m3</v>
          </cell>
          <cell r="E1856">
            <v>500154</v>
          </cell>
          <cell r="F1856">
            <v>500154</v>
          </cell>
          <cell r="H1856" t="str">
            <v>X</v>
          </cell>
          <cell r="I1856" t="str">
            <v>X</v>
          </cell>
          <cell r="J1856" t="str">
            <v>X</v>
          </cell>
          <cell r="K1856" t="str">
            <v>X</v>
          </cell>
          <cell r="L1856" t="str">
            <v>VER ARCHIVO ANEXO</v>
          </cell>
          <cell r="M1856" t="str">
            <v>VER APU</v>
          </cell>
          <cell r="N1856">
            <v>41608</v>
          </cell>
        </row>
        <row r="1857">
          <cell r="A1857" t="str">
            <v>H21</v>
          </cell>
          <cell r="B1857" t="str">
            <v>CONCRETO 3000 psi - 21 Mpa</v>
          </cell>
          <cell r="C1857" t="str">
            <v>Analisis</v>
          </cell>
          <cell r="D1857" t="str">
            <v>m3</v>
          </cell>
          <cell r="E1857">
            <v>552907</v>
          </cell>
          <cell r="F1857">
            <v>552907</v>
          </cell>
          <cell r="H1857" t="str">
            <v>X</v>
          </cell>
          <cell r="I1857" t="str">
            <v>X</v>
          </cell>
          <cell r="J1857" t="str">
            <v>X</v>
          </cell>
          <cell r="K1857" t="str">
            <v>X</v>
          </cell>
          <cell r="L1857" t="str">
            <v>VER ARCHIVO ANEXO</v>
          </cell>
          <cell r="M1857" t="str">
            <v>VER APU</v>
          </cell>
          <cell r="N1857">
            <v>41608</v>
          </cell>
        </row>
        <row r="1858">
          <cell r="A1858" t="str">
            <v>H22</v>
          </cell>
          <cell r="B1858" t="str">
            <v>CONCRETO 3500 psi - 24.5 Mpa</v>
          </cell>
          <cell r="C1858" t="str">
            <v>Analisis</v>
          </cell>
          <cell r="D1858" t="str">
            <v>m3</v>
          </cell>
          <cell r="E1858">
            <v>602246</v>
          </cell>
          <cell r="F1858">
            <v>602246</v>
          </cell>
          <cell r="H1858" t="str">
            <v>X</v>
          </cell>
          <cell r="I1858" t="str">
            <v>X</v>
          </cell>
          <cell r="J1858" t="str">
            <v>X</v>
          </cell>
          <cell r="K1858" t="str">
            <v>X</v>
          </cell>
          <cell r="L1858" t="str">
            <v>VER ARCHIVO ANEXO</v>
          </cell>
          <cell r="M1858" t="str">
            <v>VER APU</v>
          </cell>
          <cell r="N1858">
            <v>41608</v>
          </cell>
        </row>
        <row r="1859">
          <cell r="A1859" t="str">
            <v>H23</v>
          </cell>
          <cell r="B1859" t="str">
            <v>CONCRETO 4000 psi - 28 Mpa</v>
          </cell>
          <cell r="C1859" t="str">
            <v>Analisis</v>
          </cell>
          <cell r="D1859" t="str">
            <v>m3</v>
          </cell>
          <cell r="E1859">
            <v>620842</v>
          </cell>
          <cell r="F1859">
            <v>620842</v>
          </cell>
          <cell r="H1859" t="str">
            <v>X</v>
          </cell>
          <cell r="I1859" t="str">
            <v>X</v>
          </cell>
          <cell r="J1859" t="str">
            <v>X</v>
          </cell>
          <cell r="K1859" t="str">
            <v>X</v>
          </cell>
          <cell r="L1859" t="str">
            <v>VER ARCHIVO ANEXO</v>
          </cell>
          <cell r="M1859" t="str">
            <v>VER APU</v>
          </cell>
          <cell r="N1859">
            <v>41608</v>
          </cell>
        </row>
        <row r="1860">
          <cell r="A1860" t="str">
            <v>H24</v>
          </cell>
          <cell r="B1860" t="str">
            <v>CONCRETO 1500 psi - 10.5 Mpa Impermeabilizado</v>
          </cell>
          <cell r="C1860" t="str">
            <v>Analisis</v>
          </cell>
          <cell r="D1860" t="str">
            <v>m3</v>
          </cell>
          <cell r="E1860">
            <v>454609</v>
          </cell>
          <cell r="F1860">
            <v>454609</v>
          </cell>
          <cell r="H1860" t="str">
            <v>X</v>
          </cell>
          <cell r="I1860" t="str">
            <v>X</v>
          </cell>
          <cell r="J1860" t="str">
            <v>X</v>
          </cell>
          <cell r="K1860" t="str">
            <v>X</v>
          </cell>
          <cell r="L1860" t="str">
            <v>VER ARCHIVO ANEXO</v>
          </cell>
          <cell r="M1860" t="str">
            <v>VER APU</v>
          </cell>
          <cell r="N1860">
            <v>41608</v>
          </cell>
        </row>
        <row r="1861">
          <cell r="A1861" t="str">
            <v>H25</v>
          </cell>
          <cell r="B1861" t="str">
            <v>CONCRETO 2000 psi - 14 Mpa Impermeabilizado</v>
          </cell>
          <cell r="C1861" t="str">
            <v>Analisis</v>
          </cell>
          <cell r="D1861" t="str">
            <v>m3</v>
          </cell>
          <cell r="E1861">
            <v>468442</v>
          </cell>
          <cell r="F1861">
            <v>468442</v>
          </cell>
          <cell r="H1861" t="str">
            <v>X</v>
          </cell>
          <cell r="I1861" t="str">
            <v>X</v>
          </cell>
          <cell r="J1861" t="str">
            <v>X</v>
          </cell>
          <cell r="K1861" t="str">
            <v>X</v>
          </cell>
          <cell r="L1861" t="str">
            <v>VER ARCHIVO ANEXO</v>
          </cell>
          <cell r="M1861" t="str">
            <v>VER APU</v>
          </cell>
          <cell r="N1861">
            <v>41608</v>
          </cell>
        </row>
        <row r="1862">
          <cell r="A1862" t="str">
            <v>H26</v>
          </cell>
          <cell r="B1862" t="str">
            <v>CONCRETO 2500 psi - 17.5 Mpa Impermeabilizado</v>
          </cell>
          <cell r="C1862" t="str">
            <v>Analisis</v>
          </cell>
          <cell r="D1862" t="str">
            <v>m3</v>
          </cell>
          <cell r="E1862">
            <v>523340</v>
          </cell>
          <cell r="F1862">
            <v>523340</v>
          </cell>
          <cell r="H1862" t="str">
            <v>X</v>
          </cell>
          <cell r="I1862" t="str">
            <v>X</v>
          </cell>
          <cell r="J1862" t="str">
            <v>X</v>
          </cell>
          <cell r="K1862" t="str">
            <v>X</v>
          </cell>
          <cell r="L1862" t="str">
            <v>VER ARCHIVO ANEXO</v>
          </cell>
          <cell r="M1862" t="str">
            <v>VER APU</v>
          </cell>
          <cell r="N1862">
            <v>41608</v>
          </cell>
        </row>
        <row r="1863">
          <cell r="A1863" t="str">
            <v>H27</v>
          </cell>
          <cell r="B1863" t="str">
            <v>CONCRETO 3000 psi - 21 Mpa Impermeabilizado</v>
          </cell>
          <cell r="C1863" t="str">
            <v>Analisis</v>
          </cell>
          <cell r="D1863" t="str">
            <v>m3</v>
          </cell>
          <cell r="E1863">
            <v>576093</v>
          </cell>
          <cell r="F1863">
            <v>576093</v>
          </cell>
          <cell r="H1863" t="str">
            <v>X</v>
          </cell>
          <cell r="I1863" t="str">
            <v>X</v>
          </cell>
          <cell r="J1863" t="str">
            <v>X</v>
          </cell>
          <cell r="K1863" t="str">
            <v>X</v>
          </cell>
          <cell r="L1863" t="str">
            <v>VER ARCHIVO ANEXO</v>
          </cell>
          <cell r="M1863" t="str">
            <v>VER APU</v>
          </cell>
          <cell r="N1863">
            <v>41608</v>
          </cell>
        </row>
        <row r="1864">
          <cell r="A1864" t="str">
            <v>H28</v>
          </cell>
          <cell r="B1864" t="str">
            <v>CONCRETO 3500 psi - 24.5 Mpa Impermeabilizado</v>
          </cell>
          <cell r="C1864" t="str">
            <v>Analisis</v>
          </cell>
          <cell r="D1864" t="str">
            <v>m3</v>
          </cell>
          <cell r="E1864">
            <v>625432</v>
          </cell>
          <cell r="F1864">
            <v>625432</v>
          </cell>
          <cell r="H1864" t="str">
            <v>X</v>
          </cell>
          <cell r="I1864" t="str">
            <v>X</v>
          </cell>
          <cell r="J1864" t="str">
            <v>X</v>
          </cell>
          <cell r="K1864" t="str">
            <v>X</v>
          </cell>
          <cell r="L1864" t="str">
            <v>VER ARCHIVO ANEXO</v>
          </cell>
          <cell r="M1864" t="str">
            <v>VER APU</v>
          </cell>
          <cell r="N1864">
            <v>41608</v>
          </cell>
        </row>
        <row r="1865">
          <cell r="A1865" t="str">
            <v>H29</v>
          </cell>
          <cell r="B1865" t="str">
            <v>CONCRETO 4000 psi - 28 Mpa Impermeabilizado</v>
          </cell>
          <cell r="C1865" t="str">
            <v>Analisis</v>
          </cell>
          <cell r="D1865" t="str">
            <v>m3</v>
          </cell>
          <cell r="E1865">
            <v>644028</v>
          </cell>
          <cell r="F1865">
            <v>644028</v>
          </cell>
          <cell r="H1865" t="str">
            <v>X</v>
          </cell>
          <cell r="I1865" t="str">
            <v>X</v>
          </cell>
          <cell r="J1865" t="str">
            <v>X</v>
          </cell>
          <cell r="K1865" t="str">
            <v>X</v>
          </cell>
          <cell r="L1865" t="str">
            <v>VER ARCHIVO ANEXO</v>
          </cell>
          <cell r="M1865" t="str">
            <v>VER APU</v>
          </cell>
          <cell r="N1865">
            <v>41608</v>
          </cell>
        </row>
        <row r="1866">
          <cell r="A1866" t="str">
            <v>H39</v>
          </cell>
          <cell r="B1866" t="str">
            <v>CONCRETO MR 41 kg/cm2</v>
          </cell>
          <cell r="C1866" t="str">
            <v>Analisis</v>
          </cell>
          <cell r="D1866" t="str">
            <v>m3</v>
          </cell>
          <cell r="E1866">
            <v>560505</v>
          </cell>
          <cell r="F1866">
            <v>560505</v>
          </cell>
          <cell r="H1866" t="str">
            <v>X</v>
          </cell>
          <cell r="I1866" t="str">
            <v>X</v>
          </cell>
          <cell r="J1866" t="str">
            <v>X</v>
          </cell>
          <cell r="K1866" t="str">
            <v>X</v>
          </cell>
          <cell r="L1866" t="str">
            <v>VER ARCHIVO ANEXO</v>
          </cell>
          <cell r="M1866" t="str">
            <v>VER APU</v>
          </cell>
          <cell r="N1866">
            <v>41608</v>
          </cell>
        </row>
        <row r="1867">
          <cell r="A1867" t="str">
            <v>H31</v>
          </cell>
          <cell r="B1867" t="str">
            <v>CONCRETO MR 42 kg/cm2</v>
          </cell>
          <cell r="C1867" t="str">
            <v>Analisis</v>
          </cell>
          <cell r="D1867" t="str">
            <v>m3</v>
          </cell>
          <cell r="E1867">
            <v>569855</v>
          </cell>
          <cell r="F1867">
            <v>569855</v>
          </cell>
          <cell r="H1867" t="str">
            <v>X</v>
          </cell>
          <cell r="I1867" t="str">
            <v>X</v>
          </cell>
          <cell r="J1867" t="str">
            <v>X</v>
          </cell>
          <cell r="K1867" t="str">
            <v>X</v>
          </cell>
          <cell r="L1867" t="str">
            <v>VER ARCHIVO ANEXO</v>
          </cell>
          <cell r="M1867" t="str">
            <v>VER APU</v>
          </cell>
          <cell r="N1867">
            <v>41608</v>
          </cell>
        </row>
        <row r="1868">
          <cell r="A1868" t="str">
            <v>H32</v>
          </cell>
          <cell r="B1868" t="str">
            <v>CONCRETO MR 45 kg/cm2</v>
          </cell>
          <cell r="C1868" t="str">
            <v>Analisis</v>
          </cell>
          <cell r="D1868" t="str">
            <v>m3</v>
          </cell>
          <cell r="E1868">
            <v>584616</v>
          </cell>
          <cell r="F1868">
            <v>584616</v>
          </cell>
          <cell r="H1868" t="str">
            <v>X</v>
          </cell>
          <cell r="I1868" t="str">
            <v>X</v>
          </cell>
          <cell r="J1868" t="str">
            <v>X</v>
          </cell>
          <cell r="K1868" t="str">
            <v>X</v>
          </cell>
          <cell r="L1868" t="str">
            <v>VER ARCHIVO ANEXO</v>
          </cell>
          <cell r="M1868" t="str">
            <v>VER APU</v>
          </cell>
          <cell r="N1868">
            <v>41608</v>
          </cell>
        </row>
        <row r="1869">
          <cell r="A1869" t="str">
            <v>H33</v>
          </cell>
          <cell r="B1869" t="str">
            <v>CONCRETO 5000 psi - 35 Mpa Impermeabilizado</v>
          </cell>
          <cell r="C1869" t="str">
            <v>Analisis</v>
          </cell>
          <cell r="D1869" t="str">
            <v>m3</v>
          </cell>
          <cell r="E1869">
            <v>737608</v>
          </cell>
          <cell r="F1869">
            <v>737608</v>
          </cell>
          <cell r="H1869" t="str">
            <v>X</v>
          </cell>
          <cell r="I1869" t="str">
            <v>X</v>
          </cell>
          <cell r="J1869" t="str">
            <v>X</v>
          </cell>
          <cell r="K1869" t="str">
            <v>X</v>
          </cell>
          <cell r="L1869" t="str">
            <v>VER ARCHIVO ANEXO</v>
          </cell>
          <cell r="M1869" t="str">
            <v>VER APU</v>
          </cell>
          <cell r="N1869">
            <v>41608</v>
          </cell>
        </row>
        <row r="1870">
          <cell r="A1870" t="str">
            <v>H34</v>
          </cell>
          <cell r="B1870" t="str">
            <v>CONCRETO 5000 psi - 35 Mpa</v>
          </cell>
          <cell r="C1870" t="str">
            <v>Analisis</v>
          </cell>
          <cell r="D1870" t="str">
            <v>m3</v>
          </cell>
          <cell r="E1870">
            <v>714422</v>
          </cell>
          <cell r="F1870">
            <v>714422</v>
          </cell>
          <cell r="H1870" t="str">
            <v>X</v>
          </cell>
          <cell r="I1870" t="str">
            <v>X</v>
          </cell>
          <cell r="J1870" t="str">
            <v>X</v>
          </cell>
          <cell r="K1870" t="str">
            <v>X</v>
          </cell>
          <cell r="L1870" t="str">
            <v>VER ARCHIVO ANEXO</v>
          </cell>
          <cell r="M1870" t="str">
            <v>VER APU</v>
          </cell>
          <cell r="N1870">
            <v>41608</v>
          </cell>
        </row>
        <row r="1871">
          <cell r="A1871" t="str">
            <v>H35</v>
          </cell>
          <cell r="B1871" t="str">
            <v>MORTERO 1:2</v>
          </cell>
          <cell r="C1871" t="str">
            <v>Analisis</v>
          </cell>
          <cell r="D1871" t="str">
            <v>m3</v>
          </cell>
          <cell r="E1871">
            <v>724169</v>
          </cell>
          <cell r="F1871">
            <v>724169</v>
          </cell>
          <cell r="H1871" t="str">
            <v>X</v>
          </cell>
          <cell r="I1871" t="str">
            <v>X</v>
          </cell>
          <cell r="J1871" t="str">
            <v>X</v>
          </cell>
          <cell r="K1871" t="str">
            <v>X</v>
          </cell>
          <cell r="L1871" t="str">
            <v>VER ARCHIVO ANEXO</v>
          </cell>
          <cell r="M1871" t="str">
            <v>VER APU</v>
          </cell>
          <cell r="N1871">
            <v>41608</v>
          </cell>
        </row>
        <row r="1872">
          <cell r="A1872" t="str">
            <v>H36</v>
          </cell>
          <cell r="B1872" t="str">
            <v>SUMINISTRO, TRANSPORTE E INSTALACION DE MORTERO 1:3</v>
          </cell>
          <cell r="C1872" t="str">
            <v>Analisis</v>
          </cell>
          <cell r="D1872" t="str">
            <v>m3</v>
          </cell>
          <cell r="E1872">
            <v>588534</v>
          </cell>
          <cell r="F1872">
            <v>588534</v>
          </cell>
          <cell r="H1872" t="str">
            <v>X</v>
          </cell>
          <cell r="I1872" t="str">
            <v>X</v>
          </cell>
          <cell r="J1872" t="str">
            <v>X</v>
          </cell>
          <cell r="K1872" t="str">
            <v>X</v>
          </cell>
          <cell r="L1872" t="str">
            <v>VER ARCHIVO ANEXO</v>
          </cell>
          <cell r="M1872" t="str">
            <v>VER APU</v>
          </cell>
          <cell r="N1872">
            <v>41608</v>
          </cell>
        </row>
        <row r="1873">
          <cell r="A1873" t="str">
            <v>H37</v>
          </cell>
          <cell r="B1873" t="str">
            <v>MORTERO 1:4</v>
          </cell>
          <cell r="C1873" t="str">
            <v>Analisis</v>
          </cell>
          <cell r="D1873" t="str">
            <v>m3</v>
          </cell>
          <cell r="E1873">
            <v>510349</v>
          </cell>
          <cell r="F1873">
            <v>510349</v>
          </cell>
          <cell r="H1873" t="str">
            <v>X</v>
          </cell>
          <cell r="I1873" t="str">
            <v>X</v>
          </cell>
          <cell r="J1873" t="str">
            <v>X</v>
          </cell>
          <cell r="K1873" t="str">
            <v>X</v>
          </cell>
          <cell r="L1873" t="str">
            <v>VER ARCHIVO ANEXO</v>
          </cell>
          <cell r="M1873" t="str">
            <v>VER APU</v>
          </cell>
          <cell r="N1873">
            <v>41608</v>
          </cell>
        </row>
        <row r="1874">
          <cell r="A1874" t="str">
            <v>H38</v>
          </cell>
          <cell r="B1874" t="str">
            <v>MORTERO 1:5</v>
          </cell>
          <cell r="C1874" t="str">
            <v>Analisis</v>
          </cell>
          <cell r="D1874" t="str">
            <v>m3</v>
          </cell>
          <cell r="E1874">
            <v>455548</v>
          </cell>
          <cell r="F1874">
            <v>455548</v>
          </cell>
          <cell r="H1874" t="str">
            <v>X</v>
          </cell>
          <cell r="I1874" t="str">
            <v>X</v>
          </cell>
          <cell r="J1874" t="str">
            <v>X</v>
          </cell>
          <cell r="K1874" t="str">
            <v>X</v>
          </cell>
          <cell r="L1874" t="str">
            <v>VER ARCHIVO ANEXO</v>
          </cell>
          <cell r="M1874" t="str">
            <v>VER APU</v>
          </cell>
          <cell r="N1874">
            <v>41608</v>
          </cell>
        </row>
        <row r="1875">
          <cell r="A1875" t="str">
            <v>AD1</v>
          </cell>
          <cell r="B1875" t="str">
            <v xml:space="preserve">Comisión de Topografía con Equipos </v>
          </cell>
          <cell r="C1875" t="str">
            <v xml:space="preserve">Insumo </v>
          </cell>
          <cell r="D1875" t="str">
            <v>Día</v>
          </cell>
          <cell r="E1875">
            <v>922060</v>
          </cell>
          <cell r="F1875">
            <v>774840.26720102003</v>
          </cell>
          <cell r="G1875">
            <v>0.19</v>
          </cell>
          <cell r="I1875" t="str">
            <v>X</v>
          </cell>
        </row>
        <row r="1876">
          <cell r="A1876" t="str">
            <v>AD2</v>
          </cell>
          <cell r="B1876" t="str">
            <v>Dibujo de planos</v>
          </cell>
          <cell r="C1876" t="str">
            <v xml:space="preserve">Insumo </v>
          </cell>
          <cell r="D1876" t="str">
            <v>Un</v>
          </cell>
          <cell r="E1876">
            <v>1040000</v>
          </cell>
          <cell r="F1876">
            <v>873949.57983193279</v>
          </cell>
          <cell r="G1876">
            <v>0.19</v>
          </cell>
          <cell r="I1876" t="str">
            <v>X</v>
          </cell>
        </row>
        <row r="1877">
          <cell r="A1877" t="str">
            <v>AD3</v>
          </cell>
          <cell r="B1877" t="str">
            <v>Tapa D= 0,58 m en polipropileno reciclado</v>
          </cell>
          <cell r="C1877" t="str">
            <v xml:space="preserve">Insumo </v>
          </cell>
          <cell r="D1877" t="str">
            <v>Un</v>
          </cell>
          <cell r="E1877">
            <v>311195</v>
          </cell>
          <cell r="F1877">
            <v>261508.59018034424</v>
          </cell>
          <cell r="G1877">
            <v>0.19</v>
          </cell>
          <cell r="I1877" t="str">
            <v>X</v>
          </cell>
        </row>
        <row r="1878">
          <cell r="A1878" t="str">
            <v>AD4</v>
          </cell>
          <cell r="B1878" t="str">
            <v>Guaya para tapas polipropileno</v>
          </cell>
          <cell r="C1878" t="str">
            <v xml:space="preserve">Insumo </v>
          </cell>
          <cell r="D1878" t="str">
            <v>Un</v>
          </cell>
          <cell r="E1878">
            <v>34577</v>
          </cell>
          <cell r="F1878">
            <v>29056.510020038248</v>
          </cell>
          <cell r="G1878">
            <v>0.19</v>
          </cell>
          <cell r="I1878" t="str">
            <v>X</v>
          </cell>
        </row>
        <row r="1879">
          <cell r="A1879" t="str">
            <v>AD5</v>
          </cell>
          <cell r="B1879" t="str">
            <v xml:space="preserve">Instalaciones provisionales </v>
          </cell>
          <cell r="C1879" t="str">
            <v xml:space="preserve">Insumo </v>
          </cell>
          <cell r="D1879" t="str">
            <v>Gl</v>
          </cell>
          <cell r="E1879">
            <v>25834</v>
          </cell>
          <cell r="F1879">
            <v>21708.886796580304</v>
          </cell>
          <cell r="G1879">
            <v>0.19</v>
          </cell>
          <cell r="I1879" t="str">
            <v>X</v>
          </cell>
        </row>
        <row r="1880">
          <cell r="A1880" t="str">
            <v>AD6</v>
          </cell>
          <cell r="B1880" t="str">
            <v>Guadua-Tabla-Cuartón-Listón-Varillón para campamento</v>
          </cell>
          <cell r="C1880" t="str">
            <v xml:space="preserve">Insumo </v>
          </cell>
          <cell r="D1880" t="str">
            <v>M2</v>
          </cell>
          <cell r="E1880">
            <v>158415</v>
          </cell>
          <cell r="F1880">
            <v>133122.23366536835</v>
          </cell>
          <cell r="G1880">
            <v>0.19</v>
          </cell>
          <cell r="I1880" t="str">
            <v>X</v>
          </cell>
        </row>
        <row r="1881">
          <cell r="A1881" t="str">
            <v>AD7</v>
          </cell>
          <cell r="B1881" t="str">
            <v>Puertas y Ventanas en Tabla para campamento</v>
          </cell>
          <cell r="C1881" t="str">
            <v xml:space="preserve">Insumo </v>
          </cell>
          <cell r="D1881" t="str">
            <v>M2</v>
          </cell>
          <cell r="E1881">
            <v>5032</v>
          </cell>
          <cell r="F1881">
            <v>4228.2231822262556</v>
          </cell>
          <cell r="G1881">
            <v>0.19</v>
          </cell>
          <cell r="I1881" t="str">
            <v>X</v>
          </cell>
        </row>
        <row r="1882">
          <cell r="A1882" t="str">
            <v>AD8</v>
          </cell>
          <cell r="B1882" t="str">
            <v>Material granular para Subdrén</v>
          </cell>
          <cell r="C1882" t="str">
            <v xml:space="preserve">Insumo </v>
          </cell>
          <cell r="D1882" t="str">
            <v>M3</v>
          </cell>
          <cell r="E1882">
            <v>87437</v>
          </cell>
          <cell r="F1882">
            <v>73476.232234579482</v>
          </cell>
          <cell r="G1882">
            <v>0.19</v>
          </cell>
        </row>
        <row r="1883">
          <cell r="A1883" t="str">
            <v>AD9</v>
          </cell>
          <cell r="B1883" t="str">
            <v>MOLINETE</v>
          </cell>
          <cell r="C1883" t="str">
            <v xml:space="preserve">Insumo </v>
          </cell>
          <cell r="D1883" t="str">
            <v>Día</v>
          </cell>
          <cell r="E1883">
            <v>8796</v>
          </cell>
          <cell r="F1883">
            <v>7391.5966386554628</v>
          </cell>
          <cell r="G1883">
            <v>0.19</v>
          </cell>
          <cell r="N1883">
            <v>45306</v>
          </cell>
        </row>
        <row r="1884">
          <cell r="A1884" t="str">
            <v>AD10</v>
          </cell>
          <cell r="B1884" t="str">
            <v>CURSOS ESPACIOS CONFINADOS ENTRANTES SEGÚN RESOLUCION VIGENTE</v>
          </cell>
          <cell r="C1884" t="str">
            <v xml:space="preserve">Insumo </v>
          </cell>
          <cell r="D1884" t="str">
            <v>Un</v>
          </cell>
          <cell r="E1884">
            <v>535500</v>
          </cell>
          <cell r="F1884">
            <v>450000</v>
          </cell>
          <cell r="G1884">
            <v>0.19</v>
          </cell>
        </row>
        <row r="1885">
          <cell r="A1885" t="str">
            <v>AD11</v>
          </cell>
          <cell r="B1885" t="str">
            <v>CURSOS ESPACIOS CONFINADOS VIGIA SEGÚN RESOLUCION VIGENTE</v>
          </cell>
          <cell r="C1885" t="str">
            <v xml:space="preserve">Insumo </v>
          </cell>
          <cell r="D1885" t="str">
            <v>Un</v>
          </cell>
          <cell r="E1885">
            <v>357000</v>
          </cell>
          <cell r="F1885">
            <v>300000</v>
          </cell>
          <cell r="G1885">
            <v>0.19</v>
          </cell>
        </row>
        <row r="1886">
          <cell r="A1886" t="str">
            <v>AD12</v>
          </cell>
          <cell r="B1886" t="str">
            <v>CLORO GRANULAR 70%</v>
          </cell>
          <cell r="C1886" t="str">
            <v xml:space="preserve">Insumo </v>
          </cell>
          <cell r="D1886" t="str">
            <v>Kg</v>
          </cell>
          <cell r="E1886">
            <v>41531</v>
          </cell>
          <cell r="F1886">
            <v>34900</v>
          </cell>
          <cell r="G1886">
            <v>0.19</v>
          </cell>
        </row>
        <row r="1887">
          <cell r="A1887" t="str">
            <v>AD13</v>
          </cell>
          <cell r="B1887" t="str">
            <v>ANALISIS DE LABORATORIO PARA DESINFECCIÓN DE TUBERIAS DE ACUEDUCTO (TURBIEDAD, MICROBIOLOGICA, CONCENTRACION CLORO RESIDUAL LIBRE)</v>
          </cell>
          <cell r="C1887" t="str">
            <v>Analisis</v>
          </cell>
          <cell r="D1887" t="str">
            <v>Un</v>
          </cell>
          <cell r="E1887">
            <v>194109</v>
          </cell>
          <cell r="F1887">
            <v>194109</v>
          </cell>
        </row>
      </sheetData>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A.P.U"/>
      <sheetName val="Hoja1"/>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sheetData sheetId="4" refreshError="1">
        <row r="2">
          <cell r="A2" t="str">
            <v>I1</v>
          </cell>
          <cell r="B2" t="str">
            <v>ACERO 37.000 PSI</v>
          </cell>
          <cell r="C2" t="str">
            <v>Insumos</v>
          </cell>
          <cell r="D2" t="str">
            <v>KG</v>
          </cell>
          <cell r="E2">
            <v>4326</v>
          </cell>
          <cell r="F2">
            <v>3635</v>
          </cell>
        </row>
        <row r="3">
          <cell r="A3" t="str">
            <v>I2</v>
          </cell>
          <cell r="B3" t="str">
            <v>ACERO 60.000 PSI</v>
          </cell>
          <cell r="C3" t="str">
            <v>Insumos</v>
          </cell>
          <cell r="D3" t="str">
            <v>KG</v>
          </cell>
          <cell r="E3">
            <v>4326</v>
          </cell>
          <cell r="F3">
            <v>3635</v>
          </cell>
        </row>
        <row r="4">
          <cell r="A4" t="str">
            <v>I3</v>
          </cell>
          <cell r="B4" t="str">
            <v>ALAMBRE NEGRO NO. 18</v>
          </cell>
          <cell r="C4" t="str">
            <v>Insumos</v>
          </cell>
          <cell r="D4" t="str">
            <v>KG</v>
          </cell>
          <cell r="E4">
            <v>5644</v>
          </cell>
          <cell r="F4">
            <v>4743</v>
          </cell>
        </row>
        <row r="5">
          <cell r="A5" t="str">
            <v>I4</v>
          </cell>
          <cell r="B5" t="str">
            <v xml:space="preserve">GRAFIL 5.5 MM </v>
          </cell>
          <cell r="C5" t="str">
            <v>Insumos</v>
          </cell>
          <cell r="D5" t="str">
            <v>KG</v>
          </cell>
          <cell r="E5">
            <v>4163</v>
          </cell>
          <cell r="F5">
            <v>3498</v>
          </cell>
        </row>
        <row r="6">
          <cell r="A6" t="str">
            <v>I5</v>
          </cell>
          <cell r="B6" t="str">
            <v>MALLA ELECTROSOLDADA H-084  R-2.1  4 MM  15 X 25 CM.</v>
          </cell>
          <cell r="C6" t="str">
            <v>Insumos</v>
          </cell>
          <cell r="D6" t="str">
            <v>KG</v>
          </cell>
          <cell r="E6">
            <v>4117</v>
          </cell>
          <cell r="F6">
            <v>3460</v>
          </cell>
        </row>
        <row r="7">
          <cell r="A7" t="str">
            <v>I6</v>
          </cell>
          <cell r="B7" t="str">
            <v>MALLA ELECTROSOLDADA M-084  Q-2  4 MM  15 X 15 CM.</v>
          </cell>
          <cell r="C7" t="str">
            <v>Insumos</v>
          </cell>
          <cell r="D7" t="str">
            <v>KG</v>
          </cell>
          <cell r="E7">
            <v>6616</v>
          </cell>
          <cell r="F7">
            <v>5560</v>
          </cell>
        </row>
        <row r="8">
          <cell r="A8" t="str">
            <v>I7</v>
          </cell>
          <cell r="B8" t="str">
            <v>MALLA ELECTROSOLDADA M-106  Q-3  4.5 MM 15 X 15 CM.</v>
          </cell>
          <cell r="C8" t="str">
            <v>Insumos</v>
          </cell>
          <cell r="D8" t="str">
            <v>KG</v>
          </cell>
          <cell r="E8">
            <v>4117</v>
          </cell>
          <cell r="F8">
            <v>3460</v>
          </cell>
        </row>
        <row r="9">
          <cell r="A9" t="str">
            <v>I8</v>
          </cell>
          <cell r="B9" t="str">
            <v>MALLA ELECTROSOLDADA XX-131 5.0MM C/ 15 CM EN AMBOS SENTIDOS</v>
          </cell>
          <cell r="C9" t="str">
            <v>Insumos</v>
          </cell>
          <cell r="D9" t="str">
            <v>KG</v>
          </cell>
          <cell r="E9">
            <v>5905</v>
          </cell>
          <cell r="F9">
            <v>4962</v>
          </cell>
        </row>
        <row r="10">
          <cell r="A10" t="str">
            <v>I9</v>
          </cell>
          <cell r="B10" t="str">
            <v xml:space="preserve">MALLA ELECTROSOLDADA M-159  Q-4  5.5 MM 15 X 15 CM. </v>
          </cell>
          <cell r="C10" t="str">
            <v>Insumos</v>
          </cell>
          <cell r="D10" t="str">
            <v>KG</v>
          </cell>
          <cell r="E10">
            <v>4117</v>
          </cell>
          <cell r="F10">
            <v>3460</v>
          </cell>
        </row>
        <row r="11">
          <cell r="A11" t="str">
            <v>I10</v>
          </cell>
          <cell r="B11" t="str">
            <v>MALLA ELECTROSOLDADA M-188. Q-5  6.0MM  15 X 15CM.</v>
          </cell>
          <cell r="C11" t="str">
            <v>Insumos</v>
          </cell>
          <cell r="D11" t="str">
            <v>KG</v>
          </cell>
          <cell r="E11">
            <v>4117</v>
          </cell>
          <cell r="F11">
            <v>3460</v>
          </cell>
        </row>
        <row r="12">
          <cell r="A12" t="str">
            <v>I11</v>
          </cell>
          <cell r="B12" t="str">
            <v>MALLA ELECTROSOLDADA M-221  Q-6  6.5 MM  15 X 15 CM.</v>
          </cell>
          <cell r="C12" t="str">
            <v>Insumos</v>
          </cell>
          <cell r="D12" t="str">
            <v>KG</v>
          </cell>
          <cell r="E12">
            <v>4117</v>
          </cell>
          <cell r="F12">
            <v>3460</v>
          </cell>
        </row>
        <row r="13">
          <cell r="A13" t="str">
            <v>I12</v>
          </cell>
          <cell r="B13" t="str">
            <v>MALLA ELECTROSOLDADA M-257  F 7,0MM C/.15M EN AMBOS SENTIDOS</v>
          </cell>
          <cell r="C13" t="str">
            <v>Insumos</v>
          </cell>
          <cell r="D13" t="str">
            <v>KG</v>
          </cell>
          <cell r="E13">
            <v>4117</v>
          </cell>
          <cell r="F13">
            <v>3460</v>
          </cell>
        </row>
        <row r="14">
          <cell r="A14" t="str">
            <v>I13</v>
          </cell>
          <cell r="B14" t="str">
            <v xml:space="preserve">VARILLA LISA 5/8" </v>
          </cell>
          <cell r="C14" t="str">
            <v>Insumos</v>
          </cell>
          <cell r="D14" t="str">
            <v>M</v>
          </cell>
          <cell r="E14">
            <v>6393</v>
          </cell>
          <cell r="F14">
            <v>5372</v>
          </cell>
        </row>
        <row r="15">
          <cell r="A15" t="str">
            <v>I14</v>
          </cell>
          <cell r="B15" t="str">
            <v xml:space="preserve">VARILLA LISA 3/8" </v>
          </cell>
          <cell r="C15" t="str">
            <v>Insumos</v>
          </cell>
          <cell r="D15" t="str">
            <v>M</v>
          </cell>
          <cell r="E15">
            <v>5149</v>
          </cell>
          <cell r="F15">
            <v>4327</v>
          </cell>
        </row>
        <row r="16">
          <cell r="A16" t="str">
            <v>I15</v>
          </cell>
          <cell r="B16" t="str">
            <v xml:space="preserve">VARILLA LISA 1/2" </v>
          </cell>
          <cell r="C16" t="str">
            <v>Insumos</v>
          </cell>
          <cell r="D16" t="str">
            <v>M</v>
          </cell>
          <cell r="E16">
            <v>5975</v>
          </cell>
          <cell r="F16">
            <v>5021</v>
          </cell>
        </row>
        <row r="17">
          <cell r="A17" t="str">
            <v>I16</v>
          </cell>
          <cell r="B17" t="str">
            <v xml:space="preserve">CONECTORES EN LAMINA </v>
          </cell>
          <cell r="C17" t="str">
            <v>Insumos</v>
          </cell>
          <cell r="D17" t="str">
            <v>UND</v>
          </cell>
          <cell r="E17">
            <v>706</v>
          </cell>
          <cell r="F17">
            <v>593</v>
          </cell>
        </row>
        <row r="18">
          <cell r="A18" t="str">
            <v>I17</v>
          </cell>
          <cell r="B18" t="str">
            <v>BARRAS CORRUGADAS W60X6M D: 1/4"</v>
          </cell>
          <cell r="C18" t="str">
            <v>Insumos</v>
          </cell>
          <cell r="D18" t="str">
            <v>UND</v>
          </cell>
          <cell r="E18">
            <v>3632</v>
          </cell>
          <cell r="F18">
            <v>3052</v>
          </cell>
        </row>
        <row r="19">
          <cell r="A19" t="str">
            <v>I18</v>
          </cell>
          <cell r="B19" t="str">
            <v>BARRAS CORRUGADAS W60X6M D: 8.5 MM</v>
          </cell>
          <cell r="C19" t="str">
            <v>Insumos</v>
          </cell>
          <cell r="D19" t="str">
            <v>UND</v>
          </cell>
          <cell r="E19">
            <v>3632</v>
          </cell>
          <cell r="F19">
            <v>3052</v>
          </cell>
        </row>
        <row r="20">
          <cell r="A20" t="str">
            <v>I19</v>
          </cell>
          <cell r="B20" t="str">
            <v>BARRAS CORRUGADAS W60X6M D: 9MM</v>
          </cell>
          <cell r="C20" t="str">
            <v>Insumos</v>
          </cell>
          <cell r="D20" t="str">
            <v>UND</v>
          </cell>
          <cell r="E20">
            <v>3632</v>
          </cell>
          <cell r="F20">
            <v>3052</v>
          </cell>
        </row>
        <row r="21">
          <cell r="A21" t="str">
            <v>I20</v>
          </cell>
          <cell r="B21" t="str">
            <v>BARRAS CORRUGADAS W60X6M D: 3/8"</v>
          </cell>
          <cell r="C21" t="str">
            <v>Insumos</v>
          </cell>
          <cell r="D21" t="str">
            <v>UND</v>
          </cell>
          <cell r="E21">
            <v>3632</v>
          </cell>
          <cell r="F21">
            <v>3052</v>
          </cell>
        </row>
        <row r="22">
          <cell r="A22" t="str">
            <v>I21</v>
          </cell>
          <cell r="B22" t="str">
            <v>GANCHO DE AGARRE DE 5/8" DE FY 420 MPA</v>
          </cell>
          <cell r="C22" t="str">
            <v>Insumos</v>
          </cell>
          <cell r="D22" t="str">
            <v>UND</v>
          </cell>
          <cell r="E22">
            <v>3727</v>
          </cell>
          <cell r="F22">
            <v>3132</v>
          </cell>
        </row>
        <row r="23">
          <cell r="A23" t="str">
            <v>I22</v>
          </cell>
          <cell r="B23" t="str">
            <v>ESCALONES EN 3/8 DE FY 420 MPA</v>
          </cell>
          <cell r="C23" t="str">
            <v>Insumos</v>
          </cell>
          <cell r="D23" t="str">
            <v>UND</v>
          </cell>
          <cell r="E23">
            <v>3632</v>
          </cell>
          <cell r="F23">
            <v>3052</v>
          </cell>
        </row>
        <row r="24">
          <cell r="A24" t="str">
            <v>I23</v>
          </cell>
          <cell r="B24" t="str">
            <v>MARCO REJA DE VARILLA 1" A.R/ ANGULO/PLATINA</v>
          </cell>
          <cell r="C24" t="str">
            <v>Insumos</v>
          </cell>
          <cell r="D24" t="str">
            <v>UND</v>
          </cell>
          <cell r="E24">
            <v>205994</v>
          </cell>
          <cell r="F24">
            <v>173104</v>
          </cell>
        </row>
        <row r="25">
          <cell r="A25" t="str">
            <v>I24</v>
          </cell>
          <cell r="B25" t="str">
            <v>ARO-TAPA HD DE 0,60 M SELLO ELASTICO- LLAVE-ANTIRUIDO</v>
          </cell>
          <cell r="C25" t="str">
            <v>Insumos</v>
          </cell>
          <cell r="D25" t="str">
            <v>UND</v>
          </cell>
          <cell r="E25">
            <v>1266855</v>
          </cell>
          <cell r="F25">
            <v>1064584</v>
          </cell>
        </row>
        <row r="26">
          <cell r="A26" t="str">
            <v>I25</v>
          </cell>
          <cell r="B26" t="str">
            <v>ARO-TAPA HD DE 0,58 M SELLO ELASTICO- LLAVE-ANTIRUIDO</v>
          </cell>
          <cell r="C26" t="str">
            <v>Insumos</v>
          </cell>
          <cell r="D26" t="str">
            <v>UND</v>
          </cell>
          <cell r="E26">
            <v>617977</v>
          </cell>
          <cell r="F26">
            <v>519308</v>
          </cell>
        </row>
        <row r="27">
          <cell r="A27" t="str">
            <v>I26</v>
          </cell>
          <cell r="B27" t="str">
            <v>TAPA D 0.58 M EN POLIPROPILENO RECICLADO Y ARO EN HF</v>
          </cell>
          <cell r="C27" t="str">
            <v>Insumos</v>
          </cell>
          <cell r="D27" t="str">
            <v>UND</v>
          </cell>
          <cell r="E27">
            <v>267790</v>
          </cell>
          <cell r="F27">
            <v>225034</v>
          </cell>
        </row>
        <row r="28">
          <cell r="A28" t="str">
            <v>I27</v>
          </cell>
          <cell r="B28" t="str">
            <v>HIERRO LISO (DOVELAS)</v>
          </cell>
          <cell r="C28" t="str">
            <v>Insumos</v>
          </cell>
          <cell r="D28" t="str">
            <v>KG</v>
          </cell>
          <cell r="E28">
            <v>5149</v>
          </cell>
          <cell r="F28">
            <v>4327</v>
          </cell>
        </row>
        <row r="29">
          <cell r="A29" t="str">
            <v>I28</v>
          </cell>
          <cell r="B29" t="str">
            <v>ANCLAJES 1/2" X 8" (INCLUYE PERFORACIÓN Y ADHESIVO EPÓXICO)</v>
          </cell>
          <cell r="C29" t="str">
            <v>Insumos</v>
          </cell>
          <cell r="D29" t="str">
            <v>UND</v>
          </cell>
          <cell r="E29">
            <v>16479</v>
          </cell>
          <cell r="F29">
            <v>13848</v>
          </cell>
        </row>
        <row r="30">
          <cell r="A30" t="str">
            <v>I29</v>
          </cell>
          <cell r="B30" t="str">
            <v>CABLE 1/2" x 3 - ALTA RESISTENCIA</v>
          </cell>
          <cell r="C30" t="str">
            <v>Insumos</v>
          </cell>
          <cell r="D30" t="str">
            <v>ML</v>
          </cell>
          <cell r="E30">
            <v>16479</v>
          </cell>
          <cell r="F30">
            <v>13848</v>
          </cell>
        </row>
        <row r="31">
          <cell r="A31" t="str">
            <v>I30</v>
          </cell>
          <cell r="B31" t="str">
            <v>ALAMBRE DE PUA X 350 MTS CL 12</v>
          </cell>
          <cell r="C31" t="str">
            <v>Insumos</v>
          </cell>
          <cell r="D31" t="str">
            <v>ROLLO</v>
          </cell>
          <cell r="E31">
            <v>268821</v>
          </cell>
          <cell r="F31">
            <v>225900</v>
          </cell>
        </row>
        <row r="32">
          <cell r="A32" t="str">
            <v>I31</v>
          </cell>
          <cell r="B32" t="str">
            <v xml:space="preserve">ARENA DE PEÑA </v>
          </cell>
          <cell r="C32" t="str">
            <v>Insumos</v>
          </cell>
          <cell r="D32" t="str">
            <v>M3</v>
          </cell>
          <cell r="E32">
            <v>85215</v>
          </cell>
          <cell r="F32">
            <v>71609</v>
          </cell>
        </row>
        <row r="33">
          <cell r="A33" t="str">
            <v>I32</v>
          </cell>
          <cell r="B33" t="str">
            <v>ARENA LAVADA DE RIO</v>
          </cell>
          <cell r="C33" t="str">
            <v>Insumos</v>
          </cell>
          <cell r="D33" t="str">
            <v>M3</v>
          </cell>
          <cell r="E33">
            <v>121735</v>
          </cell>
          <cell r="F33">
            <v>102298</v>
          </cell>
        </row>
        <row r="34">
          <cell r="A34" t="str">
            <v>I33</v>
          </cell>
          <cell r="B34" t="str">
            <v>ARENA GRUESA</v>
          </cell>
          <cell r="C34" t="str">
            <v>Insumos</v>
          </cell>
          <cell r="D34" t="str">
            <v>M3</v>
          </cell>
          <cell r="E34">
            <v>58600</v>
          </cell>
          <cell r="F34">
            <v>49244</v>
          </cell>
        </row>
        <row r="35">
          <cell r="A35" t="str">
            <v>I34</v>
          </cell>
          <cell r="B35" t="str">
            <v>GRAVILLA COMUN DE RIO</v>
          </cell>
          <cell r="C35" t="str">
            <v>Insumos</v>
          </cell>
          <cell r="D35" t="str">
            <v>M3</v>
          </cell>
          <cell r="E35">
            <v>121735</v>
          </cell>
          <cell r="F35">
            <v>102298</v>
          </cell>
        </row>
        <row r="36">
          <cell r="A36" t="str">
            <v>I35</v>
          </cell>
          <cell r="B36" t="str">
            <v>GRAVILLA FINA 1/2"</v>
          </cell>
          <cell r="C36" t="str">
            <v>Insumos</v>
          </cell>
          <cell r="D36" t="str">
            <v>M3</v>
          </cell>
          <cell r="E36">
            <v>131100</v>
          </cell>
          <cell r="F36">
            <v>110168</v>
          </cell>
        </row>
        <row r="37">
          <cell r="A37" t="str">
            <v>I36</v>
          </cell>
          <cell r="B37" t="str">
            <v>MATERIAL SELECCIONADO DE 4"</v>
          </cell>
          <cell r="C37" t="str">
            <v>Insumos</v>
          </cell>
          <cell r="D37" t="str">
            <v>M3</v>
          </cell>
          <cell r="E37">
            <v>56185</v>
          </cell>
          <cell r="F37">
            <v>47214</v>
          </cell>
        </row>
        <row r="38">
          <cell r="A38" t="str">
            <v>I37</v>
          </cell>
          <cell r="B38" t="str">
            <v>PIEDRA MEDIA ZONGA</v>
          </cell>
          <cell r="C38" t="str">
            <v>Insumos</v>
          </cell>
          <cell r="D38" t="str">
            <v>M3</v>
          </cell>
          <cell r="E38">
            <v>74913</v>
          </cell>
          <cell r="F38">
            <v>62952</v>
          </cell>
        </row>
        <row r="39">
          <cell r="A39" t="str">
            <v>I38</v>
          </cell>
          <cell r="B39" t="str">
            <v>PIEDRA DE MANO</v>
          </cell>
          <cell r="C39" t="str">
            <v>Insumos</v>
          </cell>
          <cell r="D39" t="str">
            <v>M3</v>
          </cell>
          <cell r="E39">
            <v>74582</v>
          </cell>
          <cell r="F39">
            <v>62674</v>
          </cell>
        </row>
        <row r="40">
          <cell r="A40" t="str">
            <v>I39</v>
          </cell>
          <cell r="B40" t="str">
            <v>BASE GRANULAR B-200 NORMA INVIAS</v>
          </cell>
          <cell r="C40" t="str">
            <v>Insumos</v>
          </cell>
          <cell r="D40" t="str">
            <v>M3</v>
          </cell>
          <cell r="E40">
            <v>56185</v>
          </cell>
          <cell r="F40">
            <v>47214</v>
          </cell>
        </row>
        <row r="41">
          <cell r="A41" t="str">
            <v>I40</v>
          </cell>
          <cell r="B41" t="str">
            <v>BASE GRANULAR B-400 NORMA INVIAS</v>
          </cell>
          <cell r="C41" t="str">
            <v>Insumos</v>
          </cell>
          <cell r="D41" t="str">
            <v>M3</v>
          </cell>
          <cell r="E41">
            <v>65549</v>
          </cell>
          <cell r="F41">
            <v>55083</v>
          </cell>
        </row>
        <row r="42">
          <cell r="A42" t="str">
            <v>I41</v>
          </cell>
          <cell r="B42" t="str">
            <v>BASE GRANULAR B-600 NORMA INVIAS</v>
          </cell>
          <cell r="C42" t="str">
            <v>Insumos</v>
          </cell>
          <cell r="D42" t="str">
            <v>M3</v>
          </cell>
          <cell r="E42">
            <v>74913</v>
          </cell>
          <cell r="F42">
            <v>62952</v>
          </cell>
        </row>
        <row r="43">
          <cell r="A43" t="str">
            <v>I42</v>
          </cell>
          <cell r="B43" t="str">
            <v>BASE GRANULAR BG-1  NORMA INVIAS</v>
          </cell>
          <cell r="C43" t="str">
            <v>Insumos</v>
          </cell>
          <cell r="D43" t="str">
            <v>M3</v>
          </cell>
          <cell r="E43">
            <v>131100</v>
          </cell>
          <cell r="F43">
            <v>110168</v>
          </cell>
        </row>
        <row r="44">
          <cell r="A44" t="str">
            <v>I43</v>
          </cell>
          <cell r="B44" t="str">
            <v>SUB BASE GRANULAR SBG-1 NORMA INVIAS</v>
          </cell>
          <cell r="C44" t="str">
            <v>Insumos</v>
          </cell>
          <cell r="D44" t="str">
            <v>M3</v>
          </cell>
          <cell r="E44">
            <v>116115</v>
          </cell>
          <cell r="F44">
            <v>97576</v>
          </cell>
        </row>
        <row r="45">
          <cell r="A45" t="str">
            <v>I44</v>
          </cell>
          <cell r="B45" t="str">
            <v>SUB BASE GRANULAR SBG-4 NORMA INVIAS</v>
          </cell>
          <cell r="C45" t="str">
            <v>Insumos</v>
          </cell>
          <cell r="D45" t="str">
            <v>M3</v>
          </cell>
          <cell r="E45">
            <v>101132</v>
          </cell>
          <cell r="F45">
            <v>84985</v>
          </cell>
        </row>
        <row r="46">
          <cell r="A46" t="str">
            <v>I45</v>
          </cell>
          <cell r="B46" t="str">
            <v>AGUA M3</v>
          </cell>
          <cell r="C46" t="str">
            <v>Insumos</v>
          </cell>
          <cell r="D46" t="str">
            <v>M3</v>
          </cell>
          <cell r="E46">
            <v>2669</v>
          </cell>
          <cell r="F46">
            <v>2669</v>
          </cell>
        </row>
        <row r="47">
          <cell r="A47" t="str">
            <v>I46</v>
          </cell>
          <cell r="B47" t="str">
            <v>MATERIAL COMÚN DE CANTERA DE PRÉSTAMO EN SITIO DE TRANSPORTE/INSTALACIÓN EN OBRA</v>
          </cell>
          <cell r="C47" t="str">
            <v>Insumos</v>
          </cell>
          <cell r="D47" t="str">
            <v>M3</v>
          </cell>
          <cell r="E47">
            <v>22503</v>
          </cell>
          <cell r="F47">
            <v>22503</v>
          </cell>
        </row>
        <row r="48">
          <cell r="A48" t="str">
            <v>I47</v>
          </cell>
          <cell r="B48" t="str">
            <v>MATERIAL DE PRESTAMO CARGADO Y PUESTO EN OBRA</v>
          </cell>
          <cell r="C48" t="str">
            <v>Insumos</v>
          </cell>
          <cell r="D48" t="str">
            <v>M3</v>
          </cell>
          <cell r="E48">
            <v>27697</v>
          </cell>
          <cell r="F48">
            <v>27697</v>
          </cell>
        </row>
        <row r="49">
          <cell r="A49" t="str">
            <v>I48</v>
          </cell>
          <cell r="B49" t="str">
            <v>PIEDRA FILTRO</v>
          </cell>
          <cell r="C49" t="str">
            <v>Insumos</v>
          </cell>
          <cell r="D49" t="str">
            <v>M3</v>
          </cell>
          <cell r="E49">
            <v>76165</v>
          </cell>
          <cell r="F49">
            <v>76165</v>
          </cell>
        </row>
        <row r="50">
          <cell r="A50" t="str">
            <v>I49</v>
          </cell>
          <cell r="B50" t="str">
            <v>AGUA LITRO</v>
          </cell>
          <cell r="C50" t="str">
            <v>Insumos</v>
          </cell>
          <cell r="D50" t="str">
            <v>LT</v>
          </cell>
          <cell r="E50">
            <v>31</v>
          </cell>
          <cell r="F50">
            <v>31</v>
          </cell>
        </row>
        <row r="51">
          <cell r="A51" t="str">
            <v>I50</v>
          </cell>
          <cell r="B51" t="str">
            <v>AFIRMADO NORMA INVIAS</v>
          </cell>
          <cell r="C51" t="str">
            <v>Insumos</v>
          </cell>
          <cell r="D51" t="str">
            <v>M3</v>
          </cell>
          <cell r="E51">
            <v>65778</v>
          </cell>
          <cell r="F51">
            <v>65778</v>
          </cell>
        </row>
        <row r="52">
          <cell r="A52" t="str">
            <v>I51</v>
          </cell>
          <cell r="B52" t="str">
            <v>ARENA LIMPIA SIN SOBRETAMAÑOS</v>
          </cell>
          <cell r="C52" t="str">
            <v>Insumos</v>
          </cell>
          <cell r="D52" t="str">
            <v>M3</v>
          </cell>
          <cell r="E52">
            <v>62317</v>
          </cell>
          <cell r="F52">
            <v>62317</v>
          </cell>
        </row>
        <row r="53">
          <cell r="A53" t="str">
            <v>I52</v>
          </cell>
          <cell r="B53" t="str">
            <v>SUCIO DE RIO PARA AFIRMADOS</v>
          </cell>
          <cell r="C53" t="str">
            <v>Insumos</v>
          </cell>
          <cell r="D53" t="str">
            <v>M3</v>
          </cell>
          <cell r="E53">
            <v>60585</v>
          </cell>
          <cell r="F53">
            <v>60585</v>
          </cell>
        </row>
        <row r="54">
          <cell r="A54" t="str">
            <v>I53</v>
          </cell>
          <cell r="B54" t="str">
            <v>ACCESORIOS DE CONEXION POR ENCIMA PARA SANITARIO TIPO INSTITUCIONAL ELONGADO TIPO TOTO REF. TCDS O SIMILAR</v>
          </cell>
          <cell r="C54" t="str">
            <v>Insumos</v>
          </cell>
          <cell r="D54" t="str">
            <v>UND</v>
          </cell>
          <cell r="E54">
            <v>209760</v>
          </cell>
          <cell r="F54">
            <v>176269</v>
          </cell>
        </row>
        <row r="55">
          <cell r="A55" t="str">
            <v>I54</v>
          </cell>
          <cell r="B55" t="str">
            <v>ACCESORIOS DE CONEXION POSTERIOR PARA SANITARIOS MARCA A&amp;A Y MANCESA</v>
          </cell>
          <cell r="C55" t="str">
            <v>Insumos</v>
          </cell>
          <cell r="D55" t="str">
            <v>UND</v>
          </cell>
          <cell r="E55">
            <v>36495</v>
          </cell>
          <cell r="F55">
            <v>30668</v>
          </cell>
        </row>
        <row r="56">
          <cell r="A56" t="str">
            <v>I55</v>
          </cell>
          <cell r="B56" t="str">
            <v>ACCESORIOS PARA CONECTAR VÁLVULA ORINAL MEDIANO TIPO DOCOL REF. 4 AA TCDO1 O SIMILAR</v>
          </cell>
          <cell r="C56" t="str">
            <v>Insumos</v>
          </cell>
          <cell r="D56" t="str">
            <v>UND</v>
          </cell>
          <cell r="E56">
            <v>86899</v>
          </cell>
          <cell r="F56">
            <v>73024</v>
          </cell>
        </row>
        <row r="57">
          <cell r="A57" t="str">
            <v>I56</v>
          </cell>
          <cell r="B57" t="str">
            <v>BOTON ANTIVANDALICO CON PALANCA PARA MINUSVALIDO METÁLICO CROMADO PARA ACCIONAR VÁLVULA DE DESCARGA TIPO DOCOL REF. 4 AA 0184906 O SIMILAR.</v>
          </cell>
          <cell r="C57" t="str">
            <v>Insumos</v>
          </cell>
          <cell r="D57" t="str">
            <v>UND</v>
          </cell>
          <cell r="E57">
            <v>126120</v>
          </cell>
          <cell r="F57">
            <v>105983</v>
          </cell>
        </row>
        <row r="58">
          <cell r="A58" t="str">
            <v>I57</v>
          </cell>
          <cell r="B58" t="str">
            <v>BOTON ANTIVANDALICO METÁLICO CROMADO PARA ACCIONAR VÁLVULA DE DESCARGA TIPO DOCOL REF. 4 AA 01505006 O SIMILAR.</v>
          </cell>
          <cell r="C58" t="str">
            <v>Insumos</v>
          </cell>
          <cell r="D58" t="str">
            <v>UND</v>
          </cell>
          <cell r="E58">
            <v>444521</v>
          </cell>
          <cell r="F58">
            <v>373547</v>
          </cell>
        </row>
        <row r="59">
          <cell r="A59" t="str">
            <v>I58</v>
          </cell>
          <cell r="B59" t="str">
            <v>CEPILLERO EN PORCELANA TIPO ELITE DE CORONA REF. 06150100-1 O SIMILAR.</v>
          </cell>
          <cell r="C59" t="str">
            <v>Insumos</v>
          </cell>
          <cell r="D59" t="str">
            <v>UND</v>
          </cell>
          <cell r="E59">
            <v>20599</v>
          </cell>
          <cell r="F59">
            <v>17310</v>
          </cell>
        </row>
        <row r="60">
          <cell r="A60" t="str">
            <v>I59</v>
          </cell>
          <cell r="B60" t="str">
            <v>CEPILLERO EN PORCELANA TIPO ESPACIO DE CORONA REF. 04250100-1 O SIMILAR.</v>
          </cell>
          <cell r="C60" t="str">
            <v>Insumos</v>
          </cell>
          <cell r="D60" t="str">
            <v>UND</v>
          </cell>
          <cell r="E60">
            <v>32119</v>
          </cell>
          <cell r="F60">
            <v>26991</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304338</v>
          </cell>
          <cell r="F61">
            <v>255746</v>
          </cell>
        </row>
        <row r="62">
          <cell r="A62" t="str">
            <v>I61</v>
          </cell>
          <cell r="B62" t="str">
            <v>COMBO TIPO AVANTI COLOR BLANCO REF. 30336100K DE CORONA O SIMILAR (INCLUYE SANITARIO AVANTI CON TAPA Y TANQUE, LAVAMANOS DE PEDESTAL AVANTI).</v>
          </cell>
          <cell r="C62" t="str">
            <v>Insumos</v>
          </cell>
          <cell r="D62" t="str">
            <v>UND</v>
          </cell>
          <cell r="E62">
            <v>447616</v>
          </cell>
          <cell r="F62">
            <v>376148</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183541</v>
          </cell>
          <cell r="F63">
            <v>154236</v>
          </cell>
        </row>
        <row r="64">
          <cell r="A64" t="str">
            <v>I63</v>
          </cell>
          <cell r="B64" t="str">
            <v>GRIFERÍA LAVAMANOS ANTIVANDÁLICO CON PICO EXPUESTO REF:701310001 CORONA O SIMILAR</v>
          </cell>
          <cell r="C64" t="str">
            <v>Insumos</v>
          </cell>
          <cell r="D64" t="str">
            <v>UND</v>
          </cell>
          <cell r="E64">
            <v>514217</v>
          </cell>
          <cell r="F64">
            <v>432115</v>
          </cell>
        </row>
        <row r="65">
          <cell r="A65" t="str">
            <v>I64</v>
          </cell>
          <cell r="B65" t="str">
            <v>CONJUNTO GRIFERIA LAVAMANOS PRYSMA 4" CROMO TIPO GRIVAL REF. 54130 O SIMILAR (INCLUYE DESAGUE, SIFÓN BOTELLA Y GRAPAS).</v>
          </cell>
          <cell r="C65" t="str">
            <v>Insumos</v>
          </cell>
          <cell r="D65" t="str">
            <v>UND</v>
          </cell>
          <cell r="E65">
            <v>106561</v>
          </cell>
          <cell r="F65">
            <v>89547</v>
          </cell>
        </row>
        <row r="66">
          <cell r="A66" t="str">
            <v>I65</v>
          </cell>
          <cell r="B66" t="str">
            <v>CONJUNTO SANITARIO TIPO ACUACER COLOR BLANCO DE CORONA O SIMILAR (INCLUYE SANITARIO, TAPA, TANQUE, GRIFERIA, ACCESORIOS DE CONEXIÓN E INSTALACIÓN.)</v>
          </cell>
          <cell r="C66" t="str">
            <v>Insumos</v>
          </cell>
          <cell r="D66" t="str">
            <v>UND</v>
          </cell>
          <cell r="E66">
            <v>341379</v>
          </cell>
          <cell r="F66">
            <v>286873</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690715</v>
          </cell>
          <cell r="F67">
            <v>580433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944634</v>
          </cell>
          <cell r="F68">
            <v>793810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634715</v>
          </cell>
          <cell r="F69">
            <v>533374</v>
          </cell>
        </row>
        <row r="70">
          <cell r="A70" t="str">
            <v>I69</v>
          </cell>
          <cell r="B70" t="str">
            <v>DUCHA MEZCLADORA CROMADA 8" TIPO GALAXIA DE GRIVAL SIN SALIDA BAÑERA REF. 50400001 O SIMILAR (INCLUYE UNIVERSAL, MEZCLADOR Y REGADERA)</v>
          </cell>
          <cell r="C70" t="str">
            <v>Insumos</v>
          </cell>
          <cell r="D70" t="str">
            <v>UND</v>
          </cell>
          <cell r="E70">
            <v>121745</v>
          </cell>
          <cell r="F70">
            <v>102307</v>
          </cell>
        </row>
        <row r="71">
          <cell r="A71" t="str">
            <v>I70</v>
          </cell>
          <cell r="B71" t="str">
            <v>DUCHA ANTIVANDÁLICA CON REGADERA TUBULAR REF: 754000001 CORONA O SIMILAR</v>
          </cell>
          <cell r="C71" t="str">
            <v>Insumos</v>
          </cell>
          <cell r="D71" t="str">
            <v>UND</v>
          </cell>
          <cell r="E71">
            <v>231110</v>
          </cell>
          <cell r="F71">
            <v>194210</v>
          </cell>
        </row>
        <row r="72">
          <cell r="A72" t="str">
            <v>I71</v>
          </cell>
          <cell r="B72" t="str">
            <v>DUCHA SENCILLA GALAXIA REF. 50430001 TIPO GRIVAL O SIMILAR. (INCLUYE UNIVERSAL Y REGADERA)</v>
          </cell>
          <cell r="C72" t="str">
            <v>Insumos</v>
          </cell>
          <cell r="D72" t="str">
            <v>UND</v>
          </cell>
          <cell r="E72">
            <v>56552</v>
          </cell>
          <cell r="F72">
            <v>47523</v>
          </cell>
        </row>
        <row r="73">
          <cell r="A73" t="str">
            <v>I72</v>
          </cell>
          <cell r="B73" t="str">
            <v>GANCHOS  EN PORCELANA TIPO ELITE REF. 06170100-1 DE CORONA O SIMILAR. (JUEGO DE 2 UND)</v>
          </cell>
          <cell r="C73" t="str">
            <v>Insumos</v>
          </cell>
          <cell r="D73" t="str">
            <v>JUEGO</v>
          </cell>
          <cell r="E73">
            <v>33707</v>
          </cell>
          <cell r="F73">
            <v>28325</v>
          </cell>
        </row>
        <row r="74">
          <cell r="A74" t="str">
            <v>I73</v>
          </cell>
          <cell r="B74" t="str">
            <v>GANCHOS  EN PORCELANA TIPO ESPACIO REF. 04270100-1 DE CORONA O SIMILAR. (JUEGO DE 2 UND)</v>
          </cell>
          <cell r="C74" t="str">
            <v>Insumos</v>
          </cell>
          <cell r="D74" t="str">
            <v>JUEGO</v>
          </cell>
          <cell r="E74">
            <v>28763</v>
          </cell>
          <cell r="F74">
            <v>24171</v>
          </cell>
        </row>
        <row r="75">
          <cell r="A75" t="str">
            <v>I74</v>
          </cell>
          <cell r="B75" t="str">
            <v>JABONERA DUCHA EN PORCELANA TIPO ELITE REF. 06110100-1 DE CORONA O SIMILAR.</v>
          </cell>
          <cell r="C75" t="str">
            <v>Insumos</v>
          </cell>
          <cell r="D75" t="str">
            <v>UND</v>
          </cell>
          <cell r="E75">
            <v>37458</v>
          </cell>
          <cell r="F75">
            <v>31477</v>
          </cell>
        </row>
        <row r="76">
          <cell r="A76" t="str">
            <v>I75</v>
          </cell>
          <cell r="B76" t="str">
            <v>JABONERA DUCHA EN PORCELANA TIPO ESPACIO REF. 04210100-1 DE CORONA O SIMILAR.</v>
          </cell>
          <cell r="C76" t="str">
            <v>Insumos</v>
          </cell>
          <cell r="D76" t="str">
            <v>UND</v>
          </cell>
          <cell r="E76">
            <v>18727</v>
          </cell>
          <cell r="F76">
            <v>15737</v>
          </cell>
        </row>
        <row r="77">
          <cell r="A77" t="str">
            <v>I76</v>
          </cell>
          <cell r="B77" t="str">
            <v>JABONERA LAVAMANOS EN PORCELANA TIPO ELITE REF. 06130100-1 DE CORONA O SIMILAR.</v>
          </cell>
          <cell r="C77" t="str">
            <v>Insumos</v>
          </cell>
          <cell r="D77" t="str">
            <v>UND</v>
          </cell>
          <cell r="E77">
            <v>28089</v>
          </cell>
          <cell r="F77">
            <v>23604</v>
          </cell>
        </row>
        <row r="78">
          <cell r="A78" t="str">
            <v>I77</v>
          </cell>
          <cell r="B78" t="str">
            <v>JABONERA LAVAMANOS EN PORCELANA TIPO ESPACIO REF. 04230100-1 DE CORONA O SIMILAR.</v>
          </cell>
          <cell r="C78" t="str">
            <v>Insumos</v>
          </cell>
          <cell r="D78" t="str">
            <v>UND</v>
          </cell>
          <cell r="E78">
            <v>34142</v>
          </cell>
          <cell r="F78">
            <v>28691</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118607</v>
          </cell>
          <cell r="F79">
            <v>99670</v>
          </cell>
        </row>
        <row r="80">
          <cell r="A80" t="str">
            <v>I79</v>
          </cell>
          <cell r="B80" t="str">
            <v>JUEGO INCRUSTACIONES X 4 UND TIPO PORCELANA DE CORONA-1 O SIMILAR (JABONERA LAVAMANOS, 2 GANCHOS, CEPILLERA, JABONERA DUCHA Y TOALLERO).</v>
          </cell>
          <cell r="C80" t="str">
            <v>Insumos</v>
          </cell>
          <cell r="D80" t="str">
            <v>UND</v>
          </cell>
          <cell r="E80">
            <v>118607</v>
          </cell>
          <cell r="F80">
            <v>99670</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192066</v>
          </cell>
          <cell r="F81">
            <v>161400</v>
          </cell>
        </row>
        <row r="82">
          <cell r="A82" t="str">
            <v>I81</v>
          </cell>
          <cell r="B82" t="str">
            <v>KIT GRIFERIA LAVAPLATOS SENCILLO GALAXIA CROMO REF. 50960 GRIVAL O SIMILAR (INCLUYE SIFON EN P, CANASTILLA 4" Y GRIVALFLEX)</v>
          </cell>
          <cell r="C82" t="str">
            <v>Insumos</v>
          </cell>
          <cell r="D82" t="str">
            <v>UND</v>
          </cell>
          <cell r="E82">
            <v>87836</v>
          </cell>
          <cell r="F82">
            <v>73812</v>
          </cell>
        </row>
        <row r="83">
          <cell r="A83" t="str">
            <v>I82</v>
          </cell>
          <cell r="B83" t="str">
            <v>LAVAMANOS SOBREPONER LINEA MARSELLA COLOR BLANCO DE CORONA REF. .13011000 O SIMILAR.</v>
          </cell>
          <cell r="C83" t="str">
            <v>Insumos</v>
          </cell>
          <cell r="D83" t="str">
            <v>UND</v>
          </cell>
          <cell r="E83">
            <v>120051</v>
          </cell>
          <cell r="F83">
            <v>100883</v>
          </cell>
        </row>
        <row r="84">
          <cell r="A84" t="str">
            <v>I83</v>
          </cell>
          <cell r="B84" t="str">
            <v>LAVAMANOS SOBREPONER LINEA STILO COLOR BLANCO DE CORONA REF. 072591001 O SIMILAR.</v>
          </cell>
          <cell r="C84" t="str">
            <v>Insumos</v>
          </cell>
          <cell r="D84" t="str">
            <v>UND</v>
          </cell>
          <cell r="E84">
            <v>280930</v>
          </cell>
          <cell r="F84">
            <v>236076</v>
          </cell>
        </row>
        <row r="85">
          <cell r="A85" t="str">
            <v>I84</v>
          </cell>
          <cell r="B85" t="str">
            <v>LAVAMANOS NOVARA DE SOBREPONER (INCLUYE ACCESORIOS) TIPO CORONA  O SIMILAR.</v>
          </cell>
          <cell r="C85" t="str">
            <v>Insumos</v>
          </cell>
          <cell r="D85" t="str">
            <v>UND</v>
          </cell>
          <cell r="E85">
            <v>272689</v>
          </cell>
          <cell r="F85">
            <v>229150</v>
          </cell>
        </row>
        <row r="86">
          <cell r="A86" t="str">
            <v>I85</v>
          </cell>
          <cell r="B86" t="str">
            <v>LAVAPLATOS DE EMPOTRAR DOBLE EN ACERO INOXIDABLE - TIPO SOCODA O SIMILAR - DIMENSIONES 81 X 51 CM.</v>
          </cell>
          <cell r="C86" t="str">
            <v>Insumos</v>
          </cell>
          <cell r="D86" t="str">
            <v>UND</v>
          </cell>
          <cell r="E86">
            <v>280930</v>
          </cell>
          <cell r="F86">
            <v>236076</v>
          </cell>
        </row>
        <row r="87">
          <cell r="A87" t="str">
            <v>I86</v>
          </cell>
          <cell r="B87" t="str">
            <v>LAVAPLATOS DE EMPOTRAR EN ACERO INOXIDABLE - TIPO SOCODA O SIMILAR - DIMENSIONES 45 X 49 CM.</v>
          </cell>
          <cell r="C87" t="str">
            <v>Insumos</v>
          </cell>
          <cell r="D87" t="str">
            <v>UND</v>
          </cell>
          <cell r="E87">
            <v>215379</v>
          </cell>
          <cell r="F87">
            <v>180991</v>
          </cell>
        </row>
        <row r="88">
          <cell r="A88" t="str">
            <v>I87</v>
          </cell>
          <cell r="B88" t="str">
            <v>MUEBLE ABIERTO PARA TAZA INSTITUCIONAL ELONGADA TIPO TOTO COLOR BLANCO REF. 5 AA SC534 O SIMILAR.</v>
          </cell>
          <cell r="C88" t="str">
            <v>Insumos</v>
          </cell>
          <cell r="D88" t="str">
            <v>UND</v>
          </cell>
          <cell r="E88">
            <v>108626</v>
          </cell>
          <cell r="F88">
            <v>91282</v>
          </cell>
        </row>
        <row r="89">
          <cell r="A89" t="str">
            <v>I88</v>
          </cell>
          <cell r="B89" t="str">
            <v>MUEBLE ABIERTO PARA TAZA INSTITUCIONAL ELONGADA TIPO TOTO COLOR BLANCO REF. 5 AA SC534 O SIMILAR.</v>
          </cell>
          <cell r="C89" t="str">
            <v>Insumos</v>
          </cell>
          <cell r="D89" t="str">
            <v>UND</v>
          </cell>
          <cell r="E89">
            <v>64519</v>
          </cell>
          <cell r="F89">
            <v>54218</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254710</v>
          </cell>
          <cell r="F90">
            <v>214042</v>
          </cell>
        </row>
        <row r="91">
          <cell r="A91" t="str">
            <v>I90</v>
          </cell>
          <cell r="B91" t="str">
            <v xml:space="preserve">ORINAL MEDIANO DE COLGAR LÍNEA SANTA FÉ EN PORCELANA COLOR BLANCO TIPO CORONA REF. 00401100-1 O SIMILAR. </v>
          </cell>
          <cell r="C91" t="str">
            <v>Insumos</v>
          </cell>
          <cell r="D91" t="str">
            <v>UND</v>
          </cell>
          <cell r="E91">
            <v>243005</v>
          </cell>
          <cell r="F91">
            <v>204206</v>
          </cell>
        </row>
        <row r="92">
          <cell r="A92" t="str">
            <v>I91</v>
          </cell>
          <cell r="B92" t="str">
            <v xml:space="preserve">ORINAL TIPO GOTTA BAJO CONSUMO 0,5 LPF SIFON OCULTO TIPO + GRIFERIA TIPO PUSH ANTIVANDALICA,  CORONA O SIMILAR </v>
          </cell>
          <cell r="C92" t="str">
            <v>Insumos</v>
          </cell>
          <cell r="D92" t="str">
            <v>UND</v>
          </cell>
          <cell r="E92">
            <v>843157</v>
          </cell>
          <cell r="F92">
            <v>708535</v>
          </cell>
        </row>
        <row r="93">
          <cell r="A93" t="str">
            <v>I92</v>
          </cell>
          <cell r="B93" t="str">
            <v>PAPELERA EN PORCELANA TIPO ELITE REF. 06140100-1 DE CORONA O SIMILAR.</v>
          </cell>
          <cell r="C93" t="str">
            <v>Insumos</v>
          </cell>
          <cell r="D93" t="str">
            <v>UND</v>
          </cell>
          <cell r="E93">
            <v>31841</v>
          </cell>
          <cell r="F93">
            <v>26757</v>
          </cell>
        </row>
        <row r="94">
          <cell r="A94" t="str">
            <v>I93</v>
          </cell>
          <cell r="B94" t="str">
            <v>PAPELERA EN PORCELANA TIPO ESPACIO REF. 04240100-1 TIPO CORONA O SIMILAR.</v>
          </cell>
          <cell r="C94" t="str">
            <v>Insumos</v>
          </cell>
          <cell r="D94" t="str">
            <v>UND</v>
          </cell>
          <cell r="E94">
            <v>37038</v>
          </cell>
          <cell r="F94">
            <v>31124</v>
          </cell>
        </row>
        <row r="95">
          <cell r="A95" t="str">
            <v>I94</v>
          </cell>
          <cell r="B95" t="str">
            <v>SANITARIO PARA DISCAPACITADO ELONGADO SIN ASIENTO COLOR BLANCO DE CONEXIÓN POR ENCIMA LINEA ADRIATICA DE CORONA REF. 21 AA 1318 O SIMILAR.</v>
          </cell>
          <cell r="C95" t="str">
            <v>Insumos</v>
          </cell>
          <cell r="D95" t="str">
            <v>UND</v>
          </cell>
          <cell r="E95">
            <v>485077</v>
          </cell>
          <cell r="F95">
            <v>407628</v>
          </cell>
        </row>
        <row r="96">
          <cell r="A96" t="str">
            <v>I95</v>
          </cell>
          <cell r="B96" t="str">
            <v>SANITARIO TIPO INSTITUCIONAL BAJO CONSUMO 1.6 LITROS POR DESCARGA, COLOR BLANCO PARA CONEXIÓN POR DETRÁS, NO INCLUYE MUEBLE  MANCESA REF 21-AA-41</v>
          </cell>
          <cell r="C96" t="str">
            <v>Insumos</v>
          </cell>
          <cell r="D96" t="str">
            <v>UND</v>
          </cell>
          <cell r="E96">
            <v>223843</v>
          </cell>
          <cell r="F96">
            <v>188103</v>
          </cell>
        </row>
        <row r="97">
          <cell r="A97" t="str">
            <v>I96</v>
          </cell>
          <cell r="B97" t="str">
            <v>SECADOR ELECTRICO PARA MANOS LIBRES EN ACERO INOXIDABLE 304 SATINADO TIPO ACCESORIOS &amp; ACABADOS REF. 1 AA 1318 O SIMILAR.</v>
          </cell>
          <cell r="C97" t="str">
            <v>Insumos</v>
          </cell>
          <cell r="D97" t="str">
            <v>UND</v>
          </cell>
          <cell r="E97">
            <v>1071286</v>
          </cell>
          <cell r="F97">
            <v>900240</v>
          </cell>
        </row>
        <row r="98">
          <cell r="A98" t="str">
            <v>I97</v>
          </cell>
          <cell r="B98" t="str">
            <v>SIFON P PARA ORINAL SANTA FÉ TIPO GRIVAL REF.. 93301 O SIMILAR</v>
          </cell>
          <cell r="C98" t="str">
            <v>Insumos</v>
          </cell>
          <cell r="D98" t="str">
            <v>UND</v>
          </cell>
          <cell r="E98">
            <v>14028</v>
          </cell>
          <cell r="F98">
            <v>11788</v>
          </cell>
        </row>
        <row r="99">
          <cell r="A99" t="str">
            <v>I98</v>
          </cell>
          <cell r="B99" t="str">
            <v>TOALLERO EN PORCELANA TIPO ELITE REF. 09190100-1 DE CORONA O SIMILAR.</v>
          </cell>
          <cell r="C99" t="str">
            <v>Insumos</v>
          </cell>
          <cell r="D99" t="str">
            <v>UND</v>
          </cell>
          <cell r="E99">
            <v>24719</v>
          </cell>
          <cell r="F99">
            <v>20772</v>
          </cell>
        </row>
        <row r="100">
          <cell r="A100" t="str">
            <v>I99</v>
          </cell>
          <cell r="B100" t="str">
            <v>TOALLERO EN PORCELANA TIPO ESPACIO REF. 04290100-1 DE CORONA O SIMILAR.</v>
          </cell>
          <cell r="C100" t="str">
            <v>Insumos</v>
          </cell>
          <cell r="D100" t="str">
            <v>UND</v>
          </cell>
          <cell r="E100">
            <v>35832</v>
          </cell>
          <cell r="F100">
            <v>30111</v>
          </cell>
        </row>
        <row r="101">
          <cell r="A101" t="str">
            <v>I100</v>
          </cell>
          <cell r="B101" t="str">
            <v>VALVULA ANTIVANDALICA  PARA ORINAL</v>
          </cell>
          <cell r="C101" t="str">
            <v>Insumos</v>
          </cell>
          <cell r="D101" t="str">
            <v>UND</v>
          </cell>
          <cell r="E101">
            <v>193712</v>
          </cell>
          <cell r="F101">
            <v>162783</v>
          </cell>
        </row>
        <row r="102">
          <cell r="A102" t="str">
            <v>I101</v>
          </cell>
          <cell r="B102" t="str">
            <v>VALVULA ANTIVANDALICA PARA SANITARIO ALTA PRESION TIPO DOCOL REF. 4 AA 01051300 O SIMILAR.</v>
          </cell>
          <cell r="C102" t="str">
            <v>Insumos</v>
          </cell>
          <cell r="D102" t="str">
            <v>UND</v>
          </cell>
          <cell r="E102">
            <v>297790</v>
          </cell>
          <cell r="F102">
            <v>250244</v>
          </cell>
        </row>
        <row r="103">
          <cell r="A103" t="str">
            <v>I102</v>
          </cell>
          <cell r="B103" t="str">
            <v>VALVULA ANTIVANDALICA PARA SANITARIO BAJA PRESION TIPO DOCOL REF. 4 AA 01021500 O SIMILAR.</v>
          </cell>
          <cell r="C103" t="str">
            <v>Insumos</v>
          </cell>
          <cell r="D103" t="str">
            <v>UND</v>
          </cell>
          <cell r="E103">
            <v>128665</v>
          </cell>
          <cell r="F103">
            <v>108122</v>
          </cell>
        </row>
        <row r="104">
          <cell r="A104" t="str">
            <v>I103</v>
          </cell>
          <cell r="B104" t="str">
            <v>DISPENSADOR PARA JABON LIQUIDO MARCA A&amp;A CUERPO EN ACERO INOXIDABLE CAPACIDAD 1.2 LITROS. REF 8-AA-600</v>
          </cell>
          <cell r="C104" t="str">
            <v>Insumos</v>
          </cell>
          <cell r="D104" t="str">
            <v>UND</v>
          </cell>
          <cell r="E104">
            <v>137303</v>
          </cell>
          <cell r="F104">
            <v>115381</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239848</v>
          </cell>
          <cell r="F105">
            <v>201553</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994150</v>
          </cell>
          <cell r="F106">
            <v>835420</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1651129</v>
          </cell>
          <cell r="F107">
            <v>1387503</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170326</v>
          </cell>
          <cell r="F108">
            <v>143131</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382365</v>
          </cell>
          <cell r="F109">
            <v>321315</v>
          </cell>
        </row>
        <row r="110">
          <cell r="A110" t="str">
            <v>I109</v>
          </cell>
          <cell r="B110" t="str">
            <v>BARRA DE SEGURIDAD EN ACERO INOXIDABLE SATINADO CON TORNILLOS ESCONDIDOS PARA INSTALAR EN SANITARIO SIN TANQUE MARCA A&amp;A REF 8-AA-808</v>
          </cell>
          <cell r="C110" t="str">
            <v>Insumos</v>
          </cell>
          <cell r="D110" t="str">
            <v>UND</v>
          </cell>
          <cell r="E110">
            <v>495336</v>
          </cell>
          <cell r="F110">
            <v>416249</v>
          </cell>
        </row>
        <row r="111">
          <cell r="A111" t="str">
            <v>I110</v>
          </cell>
          <cell r="B111" t="str">
            <v>PERCHA SENCILLA EN ACERO INOXIDABLE MARCA A&amp;A REF 8-AA210B</v>
          </cell>
          <cell r="C111" t="str">
            <v>Insumos</v>
          </cell>
          <cell r="D111" t="str">
            <v>UND</v>
          </cell>
          <cell r="E111">
            <v>41710</v>
          </cell>
          <cell r="F111">
            <v>35050</v>
          </cell>
        </row>
        <row r="112">
          <cell r="A112" t="str">
            <v>I111</v>
          </cell>
          <cell r="B112" t="str">
            <v>PERCHA SENCILLA EN ACERO INOXIDABLE MARCA A&amp;A REF 8-AA211B</v>
          </cell>
          <cell r="C112" t="str">
            <v>Insumos</v>
          </cell>
          <cell r="D112" t="str">
            <v>UND</v>
          </cell>
          <cell r="E112">
            <v>45187</v>
          </cell>
          <cell r="F112">
            <v>37972</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381086</v>
          </cell>
          <cell r="F113">
            <v>320240</v>
          </cell>
        </row>
        <row r="114">
          <cell r="A114" t="str">
            <v>I113</v>
          </cell>
          <cell r="B114" t="str">
            <v>SANITARIO LINEA INFANTIL COMPLETO CON FLUITMASTER Y VALVULA DE REGULACION SANITARIA</v>
          </cell>
          <cell r="C114" t="str">
            <v>Insumos</v>
          </cell>
          <cell r="D114" t="str">
            <v>UND</v>
          </cell>
          <cell r="E114">
            <v>659176</v>
          </cell>
          <cell r="F114">
            <v>553929</v>
          </cell>
        </row>
        <row r="115">
          <cell r="A115" t="str">
            <v>I114</v>
          </cell>
          <cell r="B115" t="str">
            <v>FLUITMASTER  PARA SANITARIO</v>
          </cell>
          <cell r="C115" t="str">
            <v>Insumos</v>
          </cell>
          <cell r="D115" t="str">
            <v>UND</v>
          </cell>
          <cell r="E115">
            <v>61796</v>
          </cell>
          <cell r="F115">
            <v>51929</v>
          </cell>
        </row>
        <row r="116">
          <cell r="A116" t="str">
            <v>I115</v>
          </cell>
          <cell r="B116" t="str">
            <v>LAVAPLATOS SOCODA 80*51 DOBLE POCETA,MEZCLADOR PISCIS DE LAVAPLATOS,KIT DE CANASTILLA Y SIFÓN</v>
          </cell>
          <cell r="C116" t="str">
            <v>Insumos</v>
          </cell>
          <cell r="D116" t="str">
            <v>UND</v>
          </cell>
          <cell r="E116">
            <v>432585</v>
          </cell>
          <cell r="F116">
            <v>363517</v>
          </cell>
        </row>
        <row r="117">
          <cell r="A117" t="str">
            <v>I116</v>
          </cell>
          <cell r="B117" t="str">
            <v>LAVAPLATOS SOCODA 60*40,MEZCLADOR PISCIS DE LAVAPLATOS,KIT CANASTILLA Y SIFÓN</v>
          </cell>
          <cell r="C117" t="str">
            <v>Insumos</v>
          </cell>
          <cell r="D117" t="str">
            <v>UND</v>
          </cell>
          <cell r="E117">
            <v>226593</v>
          </cell>
          <cell r="F117">
            <v>190414</v>
          </cell>
        </row>
        <row r="118">
          <cell r="A118" t="str">
            <v>I117</v>
          </cell>
          <cell r="B118" t="str">
            <v>LAVAPLATOS SOCODA 1.00*51,MEZCLADOR PISCIS DE LAVAPALTOS,KIT DE CANASTILLA Y SIFÓN</v>
          </cell>
          <cell r="C118" t="str">
            <v>Insumos</v>
          </cell>
          <cell r="D118" t="str">
            <v>UND</v>
          </cell>
          <cell r="E118">
            <v>267790</v>
          </cell>
          <cell r="F118">
            <v>225034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360396</v>
          </cell>
          <cell r="F119">
            <v>302854</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834553</v>
          </cell>
          <cell r="F120">
            <v>701305</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1003714</v>
          </cell>
          <cell r="F121">
            <v>843457</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879615</v>
          </cell>
          <cell r="F122">
            <v>739172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1277448</v>
          </cell>
          <cell r="F123">
            <v>1073486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1174813</v>
          </cell>
          <cell r="F124">
            <v>987238</v>
          </cell>
        </row>
        <row r="125">
          <cell r="A125" t="str">
            <v>I124</v>
          </cell>
          <cell r="B125" t="str">
            <v>PUERTA DUCHA ACRILICO (INCLUYE MARCO EN ALUMINIO ANODIZADO, PASADOR Y TOALLERO) A TODO COSTO</v>
          </cell>
          <cell r="C125" t="str">
            <v>Insumos</v>
          </cell>
          <cell r="D125" t="str">
            <v>M2</v>
          </cell>
          <cell r="E125">
            <v>348914</v>
          </cell>
          <cell r="F125">
            <v>293205</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1277448</v>
          </cell>
          <cell r="F126">
            <v>1073486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1168914</v>
          </cell>
          <cell r="F127">
            <v>982281</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1061071</v>
          </cell>
          <cell r="F128">
            <v>891656</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921503</v>
          </cell>
          <cell r="F129">
            <v>774372</v>
          </cell>
        </row>
        <row r="130">
          <cell r="A130" t="str">
            <v>I129</v>
          </cell>
          <cell r="B130" t="str">
            <v>SUMINISTRO E INSTALACION DE ESPEJO   4 MM. BISELADO Y PULIDO EN CUATRO LADOS. (INCLUYE ELEMENTOS DE FIJACIÓN AL MURO).</v>
          </cell>
          <cell r="C130" t="str">
            <v>Insumos</v>
          </cell>
          <cell r="D130" t="str">
            <v>M2</v>
          </cell>
          <cell r="E130">
            <v>163373</v>
          </cell>
          <cell r="F130">
            <v>137288</v>
          </cell>
        </row>
        <row r="131">
          <cell r="A131" t="str">
            <v>I130</v>
          </cell>
          <cell r="B131" t="str">
            <v>SUMINISTRO E INSTALACION DE ESPEJO  6 MM. SIN BISELAR Y SIN MARCO. (INCLUYE ELEMENTOS DE FIJACIÓN AL MURO).</v>
          </cell>
          <cell r="C131" t="str">
            <v>Insumos</v>
          </cell>
          <cell r="D131" t="str">
            <v>M2</v>
          </cell>
          <cell r="E131">
            <v>181132</v>
          </cell>
          <cell r="F131">
            <v>152212</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393733</v>
          </cell>
          <cell r="F132">
            <v>330868</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362248</v>
          </cell>
          <cell r="F133">
            <v>304410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889613</v>
          </cell>
          <cell r="F134">
            <v>747574</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839145</v>
          </cell>
          <cell r="F135">
            <v>705164</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916581</v>
          </cell>
          <cell r="F136">
            <v>770236</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899724</v>
          </cell>
          <cell r="F137">
            <v>756071</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1018188</v>
          </cell>
          <cell r="F138">
            <v>855620</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1018188</v>
          </cell>
          <cell r="F139">
            <v>855620</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1018188</v>
          </cell>
          <cell r="F140">
            <v>855620</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908345</v>
          </cell>
          <cell r="F141">
            <v>763315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850474</v>
          </cell>
          <cell r="F142">
            <v>714684</v>
          </cell>
        </row>
        <row r="143">
          <cell r="A143" t="str">
            <v>I142</v>
          </cell>
          <cell r="B143" t="str">
            <v>VENTANERIA APOYADA EN PERFILERIA DE ALUMINIO EMBEBIDA EN MURO Y CIELO RASO, CON VIDRIO TEMPLADO 8MM INCOLORO</v>
          </cell>
          <cell r="C143" t="str">
            <v>Insumos</v>
          </cell>
          <cell r="D143" t="str">
            <v>M2</v>
          </cell>
          <cell r="E143">
            <v>481141</v>
          </cell>
          <cell r="F143">
            <v>404320</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704949</v>
          </cell>
          <cell r="F144">
            <v>592394</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213130</v>
          </cell>
          <cell r="F145">
            <v>179101</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348502</v>
          </cell>
          <cell r="F146">
            <v>292859</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370078</v>
          </cell>
          <cell r="F147">
            <v>310990</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1471330</v>
          </cell>
          <cell r="F148">
            <v>1236412</v>
          </cell>
        </row>
        <row r="149">
          <cell r="A149" t="str">
            <v>I148</v>
          </cell>
          <cell r="B149" t="str">
            <v>REJILLA EN ALUMINIO ANODIZADO MATE BLANCO SU LONGUITUD ES VARIABLE, VERIFICAR EN PLANTAS GENERALES.</v>
          </cell>
          <cell r="C149" t="str">
            <v>Insumos</v>
          </cell>
          <cell r="D149" t="str">
            <v>M2</v>
          </cell>
          <cell r="E149">
            <v>444245</v>
          </cell>
          <cell r="F149">
            <v>373315</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444245</v>
          </cell>
          <cell r="F150">
            <v>373315</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322209</v>
          </cell>
          <cell r="F151">
            <v>270764</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369470</v>
          </cell>
          <cell r="F152">
            <v>310479</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324380</v>
          </cell>
          <cell r="F153">
            <v>272588</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287561</v>
          </cell>
          <cell r="F154">
            <v>241648</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307566</v>
          </cell>
          <cell r="F155">
            <v>258459</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576782</v>
          </cell>
          <cell r="F156">
            <v>484691</v>
          </cell>
        </row>
        <row r="157">
          <cell r="A157" t="str">
            <v>I156</v>
          </cell>
          <cell r="B157" t="str">
            <v>ANGULO ALUMINIO 1"X1"</v>
          </cell>
          <cell r="C157" t="str">
            <v>Insumos</v>
          </cell>
          <cell r="D157" t="str">
            <v>ML</v>
          </cell>
          <cell r="E157">
            <v>2083</v>
          </cell>
          <cell r="F157">
            <v>1750</v>
          </cell>
        </row>
        <row r="158">
          <cell r="A158" t="str">
            <v>I157</v>
          </cell>
          <cell r="B158" t="str">
            <v>TEE ALUMINIO 1"X1"</v>
          </cell>
          <cell r="C158" t="str">
            <v>Insumos</v>
          </cell>
          <cell r="D158" t="str">
            <v>ML</v>
          </cell>
          <cell r="E158">
            <v>2083</v>
          </cell>
          <cell r="F158">
            <v>1750</v>
          </cell>
        </row>
        <row r="159">
          <cell r="A159" t="str">
            <v>I158</v>
          </cell>
          <cell r="B159" t="str">
            <v>REMACHE POP</v>
          </cell>
          <cell r="C159" t="str">
            <v>Insumos</v>
          </cell>
          <cell r="D159" t="str">
            <v>UND</v>
          </cell>
          <cell r="E159">
            <v>123</v>
          </cell>
          <cell r="F159">
            <v>103</v>
          </cell>
        </row>
        <row r="160">
          <cell r="A160" t="str">
            <v>I159</v>
          </cell>
          <cell r="B160" t="str">
            <v>TUBO ALUMINIO 1" 1M</v>
          </cell>
          <cell r="C160" t="str">
            <v>Insumos</v>
          </cell>
          <cell r="D160" t="str">
            <v>UND</v>
          </cell>
          <cell r="E160">
            <v>22660</v>
          </cell>
          <cell r="F160">
            <v>19042</v>
          </cell>
        </row>
        <row r="161">
          <cell r="A161" t="str">
            <v>I160</v>
          </cell>
          <cell r="B161" t="str">
            <v>ANGULO  HIERRO 2" X 1/4"</v>
          </cell>
          <cell r="C161" t="str">
            <v>Insumos</v>
          </cell>
          <cell r="D161" t="str">
            <v>UND</v>
          </cell>
          <cell r="E161">
            <v>115192</v>
          </cell>
          <cell r="F161">
            <v>96800</v>
          </cell>
        </row>
        <row r="162">
          <cell r="A162" t="str">
            <v>I161</v>
          </cell>
          <cell r="B162" t="str">
            <v>ANGULO  HIERRO 3/4" X 1/8"</v>
          </cell>
          <cell r="C162" t="str">
            <v>Insumos</v>
          </cell>
          <cell r="D162" t="str">
            <v>M</v>
          </cell>
          <cell r="E162">
            <v>5618</v>
          </cell>
          <cell r="F162">
            <v>4721</v>
          </cell>
        </row>
        <row r="163">
          <cell r="A163" t="str">
            <v>I162</v>
          </cell>
          <cell r="B163" t="str">
            <v>ARO TAPA  ANGULO 1"*1" TRAMPA GRASA</v>
          </cell>
          <cell r="C163" t="str">
            <v>Insumos</v>
          </cell>
          <cell r="D163" t="str">
            <v>UND</v>
          </cell>
          <cell r="E163">
            <v>149828</v>
          </cell>
          <cell r="F163">
            <v>125906</v>
          </cell>
        </row>
        <row r="164">
          <cell r="A164" t="str">
            <v>I163</v>
          </cell>
          <cell r="B164" t="str">
            <v>ARO Y TAPA CONO DIAMETRO 0.89 M.</v>
          </cell>
          <cell r="C164" t="str">
            <v>Insumos</v>
          </cell>
          <cell r="D164" t="str">
            <v>UND</v>
          </cell>
          <cell r="E164">
            <v>145558</v>
          </cell>
          <cell r="F164">
            <v>122318</v>
          </cell>
        </row>
        <row r="165">
          <cell r="A165" t="str">
            <v>I164</v>
          </cell>
          <cell r="B165" t="str">
            <v>ESCALERA DE GATO EN "C" DE 6 PASOS EN TUBERIA AGUA NEGRA 3/4" TIPO COLMENA O SIMILAR. SUMINISTRO E INSTALACIÓN A TODO COSTO.</v>
          </cell>
          <cell r="C165" t="str">
            <v>Insumos</v>
          </cell>
          <cell r="D165" t="str">
            <v>UND</v>
          </cell>
          <cell r="E165">
            <v>186053</v>
          </cell>
          <cell r="F165">
            <v>156347</v>
          </cell>
        </row>
        <row r="166">
          <cell r="A166" t="str">
            <v>I165</v>
          </cell>
          <cell r="B166" t="str">
            <v>ESCALERA METALICA TIPO CANASTA ACERO 3/4" Y 5/8"  DE 90 KILOGRAMOS (SEGUN DETALLE PLANO) A TODO COSTO. PARA TANQUE DE AGUA.</v>
          </cell>
          <cell r="C166" t="str">
            <v>Insumos</v>
          </cell>
          <cell r="D166" t="str">
            <v>UND</v>
          </cell>
          <cell r="E166">
            <v>389369</v>
          </cell>
          <cell r="F166">
            <v>327201</v>
          </cell>
        </row>
        <row r="167">
          <cell r="A167" t="str">
            <v>I166</v>
          </cell>
          <cell r="B167" t="str">
            <v>LÁMINA GALVANIZADA CAL. 18 (1.22 X 2.44 M).</v>
          </cell>
          <cell r="C167" t="str">
            <v>Insumos</v>
          </cell>
          <cell r="D167" t="str">
            <v>UND</v>
          </cell>
          <cell r="E167">
            <v>195527</v>
          </cell>
          <cell r="F167">
            <v>164308</v>
          </cell>
        </row>
        <row r="168">
          <cell r="A168" t="str">
            <v>I167</v>
          </cell>
          <cell r="B168" t="str">
            <v>LAMINA GALVANIZADA CAL. 20 TIPO ACESCO O SIMILAR.</v>
          </cell>
          <cell r="C168" t="str">
            <v>Insumos</v>
          </cell>
          <cell r="D168" t="str">
            <v>M2</v>
          </cell>
          <cell r="E168">
            <v>35581</v>
          </cell>
          <cell r="F168">
            <v>29900</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402664</v>
          </cell>
          <cell r="F169">
            <v>338373</v>
          </cell>
        </row>
        <row r="170">
          <cell r="A170" t="str">
            <v>I169</v>
          </cell>
          <cell r="B170" t="str">
            <v>MALLA ESLABONADA 21/4*21/4 *2 MTS</v>
          </cell>
          <cell r="C170" t="str">
            <v>Insumos</v>
          </cell>
          <cell r="D170" t="str">
            <v>M2</v>
          </cell>
          <cell r="E170">
            <v>19664</v>
          </cell>
          <cell r="F170">
            <v>16524</v>
          </cell>
        </row>
        <row r="171">
          <cell r="A171" t="str">
            <v>I170</v>
          </cell>
          <cell r="B171" t="str">
            <v>CONCERTINA DIAMETRO 18" ESPIRAL ESPACIADO CADA 20 INCLUYE CABLE GALVANIZADO SUPER GX DE 1/8 Y PERROS DE SUJECION 3/16</v>
          </cell>
          <cell r="C171" t="str">
            <v>Insumos</v>
          </cell>
          <cell r="D171" t="str">
            <v>M</v>
          </cell>
          <cell r="E171">
            <v>34644</v>
          </cell>
          <cell r="F171">
            <v>29113</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360255</v>
          </cell>
          <cell r="F172">
            <v>302735</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422887</v>
          </cell>
          <cell r="F173">
            <v>355367</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331999</v>
          </cell>
          <cell r="F174">
            <v>278991</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394630</v>
          </cell>
          <cell r="F175">
            <v>331622</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311386</v>
          </cell>
          <cell r="F176">
            <v>261669</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339643</v>
          </cell>
          <cell r="F177">
            <v>285414</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330619</v>
          </cell>
          <cell r="F178">
            <v>277831</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371842</v>
          </cell>
          <cell r="F179">
            <v>312472</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261360</v>
          </cell>
          <cell r="F180">
            <v>219630</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233106</v>
          </cell>
          <cell r="F181">
            <v>195887</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277842</v>
          </cell>
          <cell r="F182">
            <v>233481</v>
          </cell>
        </row>
        <row r="183">
          <cell r="A183" t="str">
            <v>I182</v>
          </cell>
          <cell r="B183" t="str">
            <v>MARCO METALICO PUERTAS E= 12 CM SENCILLO EN LÁMINA GALVANIZADA CAL. 18 PARA PUERTA CON ANCHO 0.76 A 1.10 M. Y ALTURA 2.11 A 2.40 M. (SUMINISTRO).</v>
          </cell>
          <cell r="C183" t="str">
            <v>Insumos</v>
          </cell>
          <cell r="D183" t="str">
            <v>UND</v>
          </cell>
          <cell r="E183">
            <v>249572</v>
          </cell>
          <cell r="F183">
            <v>209724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288203</v>
          </cell>
          <cell r="F184">
            <v>242187</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338307</v>
          </cell>
          <cell r="F185">
            <v>284292</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265596</v>
          </cell>
          <cell r="F186">
            <v>223190</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315707</v>
          </cell>
          <cell r="F187">
            <v>265300</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249111</v>
          </cell>
          <cell r="F188">
            <v>209337</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271712</v>
          </cell>
          <cell r="F189">
            <v>228329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297471</v>
          </cell>
          <cell r="F190">
            <v>249976</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264491</v>
          </cell>
          <cell r="F191">
            <v>222261</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150166</v>
          </cell>
          <cell r="F192">
            <v>126190</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190138</v>
          </cell>
          <cell r="F193">
            <v>159780</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162675</v>
          </cell>
          <cell r="F194">
            <v>136702</v>
          </cell>
        </row>
        <row r="195">
          <cell r="A195" t="str">
            <v>I194</v>
          </cell>
          <cell r="B195" t="str">
            <v>MARCO METALICO PUERTAS E= 8.5 CM SENCILLO EN LÁMINA GALVANIZADA CAL. 18 PARA PUERTA CON ANCHO 0.76 A 1.10 M. Y ALTURA 2.11 A 2.40 M. (SUMINISTRO).</v>
          </cell>
          <cell r="C195" t="str">
            <v>Insumos</v>
          </cell>
          <cell r="D195" t="str">
            <v>UND</v>
          </cell>
          <cell r="E195">
            <v>195472</v>
          </cell>
          <cell r="F195">
            <v>164262</v>
          </cell>
        </row>
        <row r="196">
          <cell r="A196" t="str">
            <v>I195</v>
          </cell>
          <cell r="B196" t="str">
            <v>MARCO SENCILLO EN ANGULO EN ACERO A-37</v>
          </cell>
          <cell r="C196" t="str">
            <v>Insumos</v>
          </cell>
          <cell r="D196" t="str">
            <v>UND</v>
          </cell>
          <cell r="E196">
            <v>243378</v>
          </cell>
          <cell r="F196">
            <v>204519</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69557</v>
          </cell>
          <cell r="F197">
            <v>58451</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99634</v>
          </cell>
          <cell r="F198">
            <v>83726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339709</v>
          </cell>
          <cell r="F199">
            <v>285470</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480530</v>
          </cell>
          <cell r="F200">
            <v>403807</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635138</v>
          </cell>
          <cell r="F201">
            <v>533729</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455480</v>
          </cell>
          <cell r="F202">
            <v>382756</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516239</v>
          </cell>
          <cell r="F203">
            <v>433814</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646702</v>
          </cell>
          <cell r="F204">
            <v>543447</v>
          </cell>
        </row>
        <row r="205">
          <cell r="A205" t="str">
            <v>I204</v>
          </cell>
          <cell r="B205" t="str">
            <v>MARCO Y TAPA CAJA INSPECCION SEGÚN NORMA CS 280-3 CON DIAMETRO DE 0.685 M. INCLUYE CONCRETO DE 4.000 PSI.</v>
          </cell>
          <cell r="C205" t="str">
            <v>Insumos</v>
          </cell>
          <cell r="D205" t="str">
            <v>UND</v>
          </cell>
          <cell r="E205">
            <v>842791</v>
          </cell>
          <cell r="F205">
            <v>708228</v>
          </cell>
        </row>
        <row r="206">
          <cell r="A206" t="str">
            <v>I205</v>
          </cell>
          <cell r="B206" t="str">
            <v>PLATINA  2'' X 1/4''</v>
          </cell>
          <cell r="C206" t="str">
            <v>Insumos</v>
          </cell>
          <cell r="D206" t="str">
            <v>M</v>
          </cell>
          <cell r="E206">
            <v>11608</v>
          </cell>
          <cell r="F206">
            <v>9755</v>
          </cell>
        </row>
        <row r="207">
          <cell r="A207" t="str">
            <v>I206</v>
          </cell>
          <cell r="B207" t="str">
            <v>PLATINA 5 X 5 CM</v>
          </cell>
          <cell r="C207" t="str">
            <v>Insumos</v>
          </cell>
          <cell r="D207" t="str">
            <v>UND</v>
          </cell>
          <cell r="E207">
            <v>4680</v>
          </cell>
          <cell r="F207">
            <v>3933</v>
          </cell>
        </row>
        <row r="208">
          <cell r="A208" t="str">
            <v>I207</v>
          </cell>
          <cell r="B208" t="str">
            <v>PLATINA SOPORTE 3 MM</v>
          </cell>
          <cell r="C208" t="str">
            <v>Insumos</v>
          </cell>
          <cell r="D208" t="str">
            <v>UND</v>
          </cell>
          <cell r="E208">
            <v>4680</v>
          </cell>
          <cell r="F208">
            <v>3933</v>
          </cell>
        </row>
        <row r="209">
          <cell r="A209" t="str">
            <v>I208</v>
          </cell>
          <cell r="B209" t="str">
            <v>PUERTA CABINAS SANITARIAS SISTEMA CANTILIVER EN ACERO INOXIDABLE CAL. 18. SEGÚN DETALLE. INCLUYE SUMINISTRO, INSTALACIÓN, PASADOR DE CIERRE.</v>
          </cell>
          <cell r="C209" t="str">
            <v>Insumos</v>
          </cell>
          <cell r="D209" t="str">
            <v>M2</v>
          </cell>
          <cell r="E209">
            <v>1067541</v>
          </cell>
          <cell r="F209">
            <v>897093</v>
          </cell>
        </row>
        <row r="210">
          <cell r="A210" t="str">
            <v>I209</v>
          </cell>
          <cell r="B210" t="str">
            <v>PUERTA CABINAS SANITARIAS SISTEMA CANTILIVER EN ACERO INOXIDABLE CAL. 20. SEGÚN DETALLE. INCLUYE SUMINISTRO, INSTALACIÓN, PASADOR DE CIERRE .</v>
          </cell>
          <cell r="C210" t="str">
            <v>Insumos</v>
          </cell>
          <cell r="D210" t="str">
            <v>M2</v>
          </cell>
          <cell r="E210">
            <v>1030079</v>
          </cell>
          <cell r="F210">
            <v>865613</v>
          </cell>
        </row>
        <row r="211">
          <cell r="A211" t="str">
            <v>I210</v>
          </cell>
          <cell r="B211" t="str">
            <v>PUERTA ACERO INOXIDABLE CAL. 20. SEGÚN DETALLE. INCLUYE SUMINISTRO E INSTALACIÓN .</v>
          </cell>
          <cell r="C211" t="str">
            <v>Insumos</v>
          </cell>
          <cell r="D211" t="str">
            <v>M2</v>
          </cell>
          <cell r="E211">
            <v>1142452</v>
          </cell>
          <cell r="F211">
            <v>960044</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636777</v>
          </cell>
          <cell r="F212">
            <v>535107</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618051</v>
          </cell>
          <cell r="F213">
            <v>519371</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540354</v>
          </cell>
          <cell r="F214">
            <v>454079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658517</v>
          </cell>
          <cell r="F215">
            <v>553376</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648977</v>
          </cell>
          <cell r="F216">
            <v>545359</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767273</v>
          </cell>
          <cell r="F217">
            <v>644767</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605967</v>
          </cell>
          <cell r="F218">
            <v>509216</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615506</v>
          </cell>
          <cell r="F219">
            <v>517232</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605967</v>
          </cell>
          <cell r="F220">
            <v>509216</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701973</v>
          </cell>
          <cell r="F221">
            <v>589893</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692432</v>
          </cell>
          <cell r="F222">
            <v>581876</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9862204</v>
          </cell>
          <cell r="F223">
            <v>8287566</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866578</v>
          </cell>
          <cell r="F224">
            <v>728217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658955</v>
          </cell>
          <cell r="F225">
            <v>553744</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649415</v>
          </cell>
          <cell r="F226">
            <v>545727</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658955</v>
          </cell>
          <cell r="F227">
            <v>553744</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649415</v>
          </cell>
          <cell r="F228">
            <v>545727</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577458</v>
          </cell>
          <cell r="F229">
            <v>485259</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577458</v>
          </cell>
          <cell r="F230">
            <v>485259</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280930</v>
          </cell>
          <cell r="F231">
            <v>236076</v>
          </cell>
        </row>
        <row r="232">
          <cell r="A232" t="str">
            <v>I231</v>
          </cell>
          <cell r="B232" t="str">
            <v>SOPORTE METALICO EN ANGULO PARA MESON ANCLADO A MURO CON CHAZOS EXPANSIVOS</v>
          </cell>
          <cell r="C232" t="str">
            <v>Insumos</v>
          </cell>
          <cell r="D232" t="str">
            <v>UND</v>
          </cell>
          <cell r="E232">
            <v>74913</v>
          </cell>
          <cell r="F232">
            <v>62952</v>
          </cell>
        </row>
        <row r="233">
          <cell r="A233" t="str">
            <v>I232</v>
          </cell>
          <cell r="B233" t="str">
            <v>TAPA LÁMINA GALVANIZADA CAL.16" ANGULO 1"*1" TRAMPA GRASA</v>
          </cell>
          <cell r="C233" t="str">
            <v>Insumos</v>
          </cell>
          <cell r="D233" t="str">
            <v>UND</v>
          </cell>
          <cell r="E233">
            <v>209760</v>
          </cell>
          <cell r="F233">
            <v>176269</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333614</v>
          </cell>
          <cell r="F234">
            <v>280348</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366616</v>
          </cell>
          <cell r="F235">
            <v>308081</v>
          </cell>
        </row>
        <row r="236">
          <cell r="A236" t="str">
            <v>I235</v>
          </cell>
          <cell r="B236" t="str">
            <v>TUBERIA MUEBLE RECTANGULAR 20 X 40 MM 0.90 MM ESPESOR CALIBRE 20</v>
          </cell>
          <cell r="C236" t="str">
            <v>Insumos</v>
          </cell>
          <cell r="D236" t="str">
            <v>M</v>
          </cell>
          <cell r="E236">
            <v>6645</v>
          </cell>
          <cell r="F236">
            <v>5584</v>
          </cell>
        </row>
        <row r="237">
          <cell r="A237" t="str">
            <v>I236</v>
          </cell>
          <cell r="B237" t="str">
            <v>TUBO AGUAS NEGRAS DIAMETRO 2" CAL. 0.080</v>
          </cell>
          <cell r="C237" t="str">
            <v>Insumos</v>
          </cell>
          <cell r="D237" t="str">
            <v>M</v>
          </cell>
          <cell r="E237">
            <v>15205</v>
          </cell>
          <cell r="F237">
            <v>12777</v>
          </cell>
        </row>
        <row r="238">
          <cell r="A238" t="str">
            <v>I237</v>
          </cell>
          <cell r="B238" t="str">
            <v>TUBO HG 2"</v>
          </cell>
          <cell r="C238" t="str">
            <v>Insumos</v>
          </cell>
          <cell r="D238" t="str">
            <v>M</v>
          </cell>
          <cell r="E238">
            <v>57677</v>
          </cell>
          <cell r="F238">
            <v>48468</v>
          </cell>
        </row>
        <row r="239">
          <cell r="A239" t="str">
            <v>I238</v>
          </cell>
          <cell r="B239" t="str">
            <v>TUBO HG 3"</v>
          </cell>
          <cell r="C239" t="str">
            <v>Insumos</v>
          </cell>
          <cell r="D239" t="str">
            <v>M</v>
          </cell>
          <cell r="E239">
            <v>88578</v>
          </cell>
          <cell r="F239">
            <v>74435</v>
          </cell>
        </row>
        <row r="240">
          <cell r="A240" t="str">
            <v>I239</v>
          </cell>
          <cell r="B240" t="str">
            <v>ANGULO 2"* 2"*3/16"</v>
          </cell>
          <cell r="C240" t="str">
            <v>Insumos</v>
          </cell>
          <cell r="D240" t="str">
            <v>M</v>
          </cell>
          <cell r="E240">
            <v>17921</v>
          </cell>
          <cell r="F240">
            <v>15060</v>
          </cell>
        </row>
        <row r="241">
          <cell r="A241" t="str">
            <v>I240</v>
          </cell>
          <cell r="B241" t="str">
            <v>ANGULO 1-1/2"1-1/2"*3/16"</v>
          </cell>
          <cell r="C241" t="str">
            <v>Insumos</v>
          </cell>
          <cell r="D241" t="str">
            <v>M</v>
          </cell>
          <cell r="E241">
            <v>17921</v>
          </cell>
          <cell r="F241">
            <v>15060</v>
          </cell>
        </row>
        <row r="242">
          <cell r="A242" t="str">
            <v>I241</v>
          </cell>
          <cell r="B242" t="str">
            <v>PLATINA 2"*3/16*</v>
          </cell>
          <cell r="C242" t="str">
            <v>Insumos</v>
          </cell>
          <cell r="D242" t="str">
            <v>M</v>
          </cell>
          <cell r="E242">
            <v>6591</v>
          </cell>
          <cell r="F242">
            <v>5539</v>
          </cell>
        </row>
        <row r="243">
          <cell r="A243" t="str">
            <v>I242</v>
          </cell>
          <cell r="B243" t="str">
            <v xml:space="preserve">MALLA GALVANIZADA 12-2" </v>
          </cell>
          <cell r="C243" t="str">
            <v>Insumos</v>
          </cell>
          <cell r="D243" t="str">
            <v>M2</v>
          </cell>
          <cell r="E243">
            <v>26779</v>
          </cell>
          <cell r="F243">
            <v>22503</v>
          </cell>
        </row>
        <row r="244">
          <cell r="A244" t="str">
            <v>I243</v>
          </cell>
          <cell r="B244" t="str">
            <v>ALAMBRE GALVANIZADO CAL 12</v>
          </cell>
          <cell r="C244" t="str">
            <v>Insumos</v>
          </cell>
          <cell r="D244" t="str">
            <v>KG</v>
          </cell>
          <cell r="E244">
            <v>6181</v>
          </cell>
          <cell r="F244">
            <v>5194</v>
          </cell>
        </row>
        <row r="245">
          <cell r="A245" t="str">
            <v>I244</v>
          </cell>
          <cell r="B245" t="str">
            <v>PLATINA 50X50 DE 1/16 "</v>
          </cell>
          <cell r="C245" t="str">
            <v>Insumos</v>
          </cell>
          <cell r="D245" t="str">
            <v>UND</v>
          </cell>
          <cell r="E245">
            <v>62150</v>
          </cell>
          <cell r="F245">
            <v>52227</v>
          </cell>
        </row>
        <row r="246">
          <cell r="A246" t="str">
            <v>I245</v>
          </cell>
          <cell r="B246" t="str">
            <v>PLATINA 80X80 DE 1/16 "</v>
          </cell>
          <cell r="C246" t="str">
            <v>Insumos</v>
          </cell>
          <cell r="D246" t="str">
            <v>UND</v>
          </cell>
          <cell r="E246">
            <v>85237</v>
          </cell>
          <cell r="F246">
            <v>71628</v>
          </cell>
        </row>
        <row r="247">
          <cell r="A247" t="str">
            <v>I246</v>
          </cell>
          <cell r="B247" t="str">
            <v>RIEL LAMINA LÁMINA GALVANIZADA CAL 16.</v>
          </cell>
          <cell r="C247" t="str">
            <v>Insumos</v>
          </cell>
          <cell r="D247" t="str">
            <v>M</v>
          </cell>
          <cell r="E247">
            <v>29300</v>
          </cell>
          <cell r="F247">
            <v>24622</v>
          </cell>
        </row>
        <row r="248">
          <cell r="A248" t="str">
            <v>I247</v>
          </cell>
          <cell r="B248" t="str">
            <v xml:space="preserve">TUBULAR 15*8 CAL 16 </v>
          </cell>
          <cell r="C248" t="str">
            <v>Insumos</v>
          </cell>
          <cell r="D248" t="str">
            <v>M</v>
          </cell>
          <cell r="E248">
            <v>21844</v>
          </cell>
          <cell r="F248">
            <v>18356</v>
          </cell>
        </row>
        <row r="249">
          <cell r="A249" t="str">
            <v>I248</v>
          </cell>
          <cell r="B249" t="str">
            <v>PERFIL ESTRUCTURAL EN U 160*60</v>
          </cell>
          <cell r="C249" t="str">
            <v>Insumos</v>
          </cell>
          <cell r="D249" t="str">
            <v>M</v>
          </cell>
          <cell r="E249">
            <v>36460</v>
          </cell>
          <cell r="F249">
            <v>30639</v>
          </cell>
        </row>
        <row r="250">
          <cell r="A250" t="str">
            <v>I249</v>
          </cell>
          <cell r="B250" t="str">
            <v>LÁMINA GALVANIZADA CAL 16.</v>
          </cell>
          <cell r="C250" t="str">
            <v>Insumos</v>
          </cell>
          <cell r="D250" t="str">
            <v>M2</v>
          </cell>
          <cell r="E250">
            <v>48196</v>
          </cell>
          <cell r="F250">
            <v>40501</v>
          </cell>
        </row>
        <row r="251">
          <cell r="A251" t="str">
            <v>I250</v>
          </cell>
          <cell r="B251" t="str">
            <v>LÁMINA GALVANIZADA CAL 18.</v>
          </cell>
          <cell r="C251" t="str">
            <v>Insumos</v>
          </cell>
          <cell r="D251" t="str">
            <v>M2</v>
          </cell>
          <cell r="E251">
            <v>63928</v>
          </cell>
          <cell r="F251">
            <v>53721</v>
          </cell>
        </row>
        <row r="252">
          <cell r="A252" t="str">
            <v>I251</v>
          </cell>
          <cell r="B252" t="str">
            <v>CERROJO DOBLE LLAVE REF 148582</v>
          </cell>
          <cell r="C252" t="str">
            <v>Insumos</v>
          </cell>
          <cell r="D252" t="str">
            <v>UND</v>
          </cell>
          <cell r="E252">
            <v>136541</v>
          </cell>
          <cell r="F252">
            <v>114740</v>
          </cell>
        </row>
        <row r="253">
          <cell r="A253" t="str">
            <v>I252</v>
          </cell>
          <cell r="B253" t="str">
            <v>RODACHINAS ACERO</v>
          </cell>
          <cell r="C253" t="str">
            <v>Insumos</v>
          </cell>
          <cell r="D253" t="str">
            <v>UND</v>
          </cell>
          <cell r="E253">
            <v>23442</v>
          </cell>
          <cell r="F253">
            <v>19699</v>
          </cell>
        </row>
        <row r="254">
          <cell r="A254" t="str">
            <v>I253</v>
          </cell>
          <cell r="B254" t="str">
            <v>PLATINA  25 x 25 CM X 1"</v>
          </cell>
          <cell r="C254" t="str">
            <v>Insumos</v>
          </cell>
          <cell r="D254" t="str">
            <v>UND</v>
          </cell>
          <cell r="E254">
            <v>123595</v>
          </cell>
          <cell r="F254">
            <v>103861</v>
          </cell>
        </row>
        <row r="255">
          <cell r="A255" t="str">
            <v>I254</v>
          </cell>
          <cell r="B255" t="str">
            <v>BOLARDO LISO HF</v>
          </cell>
          <cell r="C255" t="str">
            <v>Insumos</v>
          </cell>
          <cell r="D255" t="str">
            <v>UND</v>
          </cell>
          <cell r="E255">
            <v>399552</v>
          </cell>
          <cell r="F255">
            <v>335758</v>
          </cell>
        </row>
        <row r="256">
          <cell r="A256" t="str">
            <v>I255</v>
          </cell>
          <cell r="B256" t="str">
            <v>DEFENSA DE PROTECCIÓN VIAL TIPO INVIAS</v>
          </cell>
          <cell r="C256" t="str">
            <v>Insumos</v>
          </cell>
          <cell r="D256" t="str">
            <v>ML</v>
          </cell>
          <cell r="E256">
            <v>329588</v>
          </cell>
          <cell r="F256">
            <v>276965</v>
          </cell>
        </row>
        <row r="257">
          <cell r="A257" t="str">
            <v>I256</v>
          </cell>
          <cell r="B257" t="str">
            <v>CARRETEL DE HIERRO</v>
          </cell>
          <cell r="C257" t="str">
            <v>Insumos</v>
          </cell>
          <cell r="D257" t="str">
            <v>UND</v>
          </cell>
          <cell r="E257">
            <v>926970</v>
          </cell>
          <cell r="F257">
            <v>778966</v>
          </cell>
        </row>
        <row r="258">
          <cell r="A258" t="str">
            <v>I257</v>
          </cell>
          <cell r="B258" t="str">
            <v>BARRA ANTIPANICO HORIZONTAL SOLO SALIDA - TIPO AZBE REF. B0950 O SIMILAR.</v>
          </cell>
          <cell r="C258" t="str">
            <v>Insumos</v>
          </cell>
          <cell r="D258" t="str">
            <v>UND</v>
          </cell>
          <cell r="E258">
            <v>1405632</v>
          </cell>
          <cell r="F258">
            <v>1181203</v>
          </cell>
        </row>
        <row r="259">
          <cell r="A259" t="str">
            <v>I258</v>
          </cell>
          <cell r="B259" t="str">
            <v>CERRADURA BELL WOOD POMO MADERA - ALCOBA TIPO SCHALAGE REF. A50WS O SIMILAR. ACABADO SEGÚN DISEÑO.</v>
          </cell>
          <cell r="C259" t="str">
            <v>Insumos</v>
          </cell>
          <cell r="D259" t="str">
            <v>UND</v>
          </cell>
          <cell r="E259">
            <v>51924</v>
          </cell>
          <cell r="F259">
            <v>43634</v>
          </cell>
        </row>
        <row r="260">
          <cell r="A260" t="str">
            <v>I259</v>
          </cell>
          <cell r="B260" t="str">
            <v>CERRADURA BELL WOOD POMO MADERA - BAÑO TIPO SCHALAGE REF. A40S O SIMILAR. ACABADO SEGÚN DISEÑO.</v>
          </cell>
          <cell r="C260" t="str">
            <v>Insumos</v>
          </cell>
          <cell r="D260" t="str">
            <v>UND</v>
          </cell>
          <cell r="E260">
            <v>51924</v>
          </cell>
          <cell r="F260">
            <v>43634</v>
          </cell>
        </row>
        <row r="261">
          <cell r="A261" t="str">
            <v>I260</v>
          </cell>
          <cell r="B261" t="str">
            <v>CERRADURA BELL WOOD POMO MADERA - ENTRADA TIPO SCHALAGE REF. A80PD O SIMILAR. ACABADO SEGÚN DISEÑO.</v>
          </cell>
          <cell r="C261" t="str">
            <v>Insumos</v>
          </cell>
          <cell r="D261" t="str">
            <v>UND</v>
          </cell>
          <cell r="E261">
            <v>80167</v>
          </cell>
          <cell r="F261">
            <v>67367</v>
          </cell>
        </row>
        <row r="262">
          <cell r="A262" t="str">
            <v>I261</v>
          </cell>
          <cell r="B262" t="str">
            <v>CERRADURA CERROJO DOBLE LLAVE - TIPO SCHALAGE REF. B362PX O SIMILAR. ACABADO SEGÚN DISEÑO.</v>
          </cell>
          <cell r="C262" t="str">
            <v>Insumos</v>
          </cell>
          <cell r="D262" t="str">
            <v>UND</v>
          </cell>
          <cell r="E262">
            <v>137303</v>
          </cell>
          <cell r="F262">
            <v>115381</v>
          </cell>
        </row>
        <row r="263">
          <cell r="A263" t="str">
            <v>I262</v>
          </cell>
          <cell r="B263" t="str">
            <v>CERRADURA CERROJO LLAVE VOLTEADOR - TIPO SCHALAGE REF. B360PX O SIMILAR. ACABADO SEGÚN DISEÑO.</v>
          </cell>
          <cell r="C263" t="str">
            <v>Insumos</v>
          </cell>
          <cell r="D263" t="str">
            <v>UND</v>
          </cell>
          <cell r="E263">
            <v>137303</v>
          </cell>
          <cell r="F263">
            <v>115381</v>
          </cell>
        </row>
        <row r="264">
          <cell r="A264" t="str">
            <v>I263</v>
          </cell>
          <cell r="B264" t="str">
            <v>CERRADURA ORBIT POMO METALICO - ALCOBA TIPO SCHALAGE REF. A50PD O SIMILAR. ACABADO SEGÚN DISEÑO.</v>
          </cell>
          <cell r="C264" t="str">
            <v>Insumos</v>
          </cell>
          <cell r="D264" t="str">
            <v>UND</v>
          </cell>
          <cell r="E264">
            <v>150774</v>
          </cell>
          <cell r="F264">
            <v>126701</v>
          </cell>
        </row>
        <row r="265">
          <cell r="A265" t="str">
            <v>I264</v>
          </cell>
          <cell r="B265" t="str">
            <v>CERRADURA ORBIT POMO METALICO - BAÑO TIPO SCHALAGE REF. A40S O SIMILAR. ACABADO SEGÚN DISEÑO.</v>
          </cell>
          <cell r="C265" t="str">
            <v>Insumos</v>
          </cell>
          <cell r="D265" t="str">
            <v>UND</v>
          </cell>
          <cell r="E265">
            <v>124486</v>
          </cell>
          <cell r="F265">
            <v>104610</v>
          </cell>
        </row>
        <row r="266">
          <cell r="A266" t="str">
            <v>I265</v>
          </cell>
          <cell r="B266" t="str">
            <v>CERRADURA ORBIT POMO METALICO - ENTRADA TIPO SCHALAGE REF. A80PD O SIMILAR. ACABADO SEGÚN DISEÑO.</v>
          </cell>
          <cell r="C266" t="str">
            <v>Insumos</v>
          </cell>
          <cell r="D266" t="str">
            <v>UND</v>
          </cell>
          <cell r="E266">
            <v>144690</v>
          </cell>
          <cell r="F266">
            <v>121588</v>
          </cell>
        </row>
        <row r="267">
          <cell r="A267" t="str">
            <v>I266</v>
          </cell>
          <cell r="B267" t="str">
            <v>MANILLA Y CILINDRO EXTERIOR PARA BARRA ANTIPANICO HORIZONTAL - TIPO AZBE REF. 9510M O SIMILAR.</v>
          </cell>
          <cell r="C267" t="str">
            <v>Insumos</v>
          </cell>
          <cell r="D267" t="str">
            <v>UND</v>
          </cell>
          <cell r="E267">
            <v>280255</v>
          </cell>
          <cell r="F267">
            <v>235508</v>
          </cell>
        </row>
        <row r="268">
          <cell r="A268" t="str">
            <v>I267</v>
          </cell>
          <cell r="B268" t="str">
            <v>CERRADURA ENTRADA PRINCIPAL  - TIPO SCHALAGE REF. H387  O SIMILAR. ACABADO SEGÚN DISEÑO.</v>
          </cell>
          <cell r="C268" t="str">
            <v>Insumos</v>
          </cell>
          <cell r="D268" t="str">
            <v>UND</v>
          </cell>
          <cell r="E268">
            <v>363465</v>
          </cell>
          <cell r="F268">
            <v>305433</v>
          </cell>
        </row>
        <row r="269">
          <cell r="A269" t="str">
            <v>I268</v>
          </cell>
          <cell r="B269" t="str">
            <v xml:space="preserve">CERRADURA ENTRADA PRINCIPAL HE-380 TIPO SCHALAGE O SIMILAR. ACABADO SEGÚN DISEÑO. (INCLUYE SUMINISTRO E INSTALACIÓN) </v>
          </cell>
          <cell r="C269" t="str">
            <v>Insumos</v>
          </cell>
          <cell r="D269" t="str">
            <v>UND</v>
          </cell>
          <cell r="E269">
            <v>467036</v>
          </cell>
          <cell r="F269">
            <v>392467</v>
          </cell>
        </row>
        <row r="270">
          <cell r="A270" t="str">
            <v>I269</v>
          </cell>
          <cell r="B270" t="str">
            <v>CERRADURA YALE TRES MACHUELOS</v>
          </cell>
          <cell r="C270" t="str">
            <v>Insumos</v>
          </cell>
          <cell r="D270" t="str">
            <v>UND</v>
          </cell>
          <cell r="E270">
            <v>205994</v>
          </cell>
          <cell r="F270">
            <v>173104</v>
          </cell>
        </row>
        <row r="271">
          <cell r="A271" t="str">
            <v>I270</v>
          </cell>
          <cell r="B271" t="str">
            <v>ACPM</v>
          </cell>
          <cell r="C271" t="str">
            <v>Insumos</v>
          </cell>
          <cell r="D271" t="str">
            <v>GAL</v>
          </cell>
          <cell r="E271">
            <v>16690</v>
          </cell>
          <cell r="F271">
            <v>16690</v>
          </cell>
        </row>
        <row r="272">
          <cell r="A272" t="str">
            <v>I271</v>
          </cell>
          <cell r="B272" t="str">
            <v>GASOLINA CORRIENTE</v>
          </cell>
          <cell r="C272" t="str">
            <v>Insumos</v>
          </cell>
          <cell r="D272" t="str">
            <v>GAL</v>
          </cell>
          <cell r="E272">
            <v>14629</v>
          </cell>
          <cell r="F272">
            <v>14629</v>
          </cell>
        </row>
        <row r="273">
          <cell r="A273" t="str">
            <v>I272</v>
          </cell>
          <cell r="B273" t="str">
            <v>LUBRICANTE PARA PVC CORRUGADA</v>
          </cell>
          <cell r="C273" t="str">
            <v>Insumos</v>
          </cell>
          <cell r="D273" t="str">
            <v>UND</v>
          </cell>
          <cell r="E273">
            <v>181132</v>
          </cell>
          <cell r="F273">
            <v>152212</v>
          </cell>
        </row>
        <row r="274">
          <cell r="A274" t="str">
            <v>I273</v>
          </cell>
          <cell r="B274" t="str">
            <v>GRASA ECON X 370 GRS</v>
          </cell>
          <cell r="C274" t="str">
            <v>Insumos</v>
          </cell>
          <cell r="D274" t="str">
            <v>UND</v>
          </cell>
          <cell r="E274">
            <v>11224</v>
          </cell>
          <cell r="F274">
            <v>9432</v>
          </cell>
        </row>
        <row r="275">
          <cell r="A275" t="str">
            <v>I274</v>
          </cell>
          <cell r="B275" t="str">
            <v>CEMENTO GRIS</v>
          </cell>
          <cell r="C275" t="str">
            <v>Insumos</v>
          </cell>
          <cell r="D275" t="str">
            <v>KG</v>
          </cell>
          <cell r="E275">
            <v>939</v>
          </cell>
          <cell r="F275">
            <v>789</v>
          </cell>
        </row>
        <row r="276">
          <cell r="A276" t="str">
            <v>I275</v>
          </cell>
          <cell r="B276" t="str">
            <v>CONCRETO PREMEZCLADO PARA PAVIMENTO MR 43 KG/CM2</v>
          </cell>
          <cell r="C276" t="str">
            <v>Insumos</v>
          </cell>
          <cell r="D276" t="str">
            <v>M3</v>
          </cell>
          <cell r="E276">
            <v>762176</v>
          </cell>
          <cell r="F276">
            <v>640484</v>
          </cell>
        </row>
        <row r="277">
          <cell r="A277" t="str">
            <v>I276</v>
          </cell>
          <cell r="B277" t="str">
            <v>GROUTING 17.5 MPA</v>
          </cell>
          <cell r="C277" t="str">
            <v>Insumos</v>
          </cell>
          <cell r="D277" t="str">
            <v>M3</v>
          </cell>
          <cell r="E277">
            <v>655237</v>
          </cell>
          <cell r="F277">
            <v>550619</v>
          </cell>
        </row>
        <row r="278">
          <cell r="A278" t="str">
            <v>I277</v>
          </cell>
          <cell r="B278" t="str">
            <v>CAL</v>
          </cell>
          <cell r="C278" t="str">
            <v>Insumos</v>
          </cell>
          <cell r="D278" t="str">
            <v>KG</v>
          </cell>
          <cell r="E278">
            <v>1589</v>
          </cell>
          <cell r="F278">
            <v>1335</v>
          </cell>
        </row>
        <row r="279">
          <cell r="A279" t="str">
            <v>I278</v>
          </cell>
          <cell r="B279" t="str">
            <v>MORTERO DE NIVELACION SIKAGROUT O SIMILAR</v>
          </cell>
          <cell r="C279" t="str">
            <v>Insumos</v>
          </cell>
          <cell r="D279" t="str">
            <v>LT</v>
          </cell>
          <cell r="E279">
            <v>37059</v>
          </cell>
          <cell r="F279">
            <v>31142</v>
          </cell>
        </row>
        <row r="280">
          <cell r="A280" t="str">
            <v>I279</v>
          </cell>
          <cell r="B280" t="str">
            <v xml:space="preserve">ADOQUIN DE CONCRETO (8*10*20) </v>
          </cell>
          <cell r="C280" t="str">
            <v>Insumos</v>
          </cell>
          <cell r="D280" t="str">
            <v>UND</v>
          </cell>
          <cell r="E280">
            <v>1236</v>
          </cell>
          <cell r="F280">
            <v>1039</v>
          </cell>
        </row>
        <row r="281">
          <cell r="A281" t="str">
            <v>I280</v>
          </cell>
          <cell r="B281" t="str">
            <v>ADOQUIN ECOLOGICO</v>
          </cell>
          <cell r="C281" t="str">
            <v>Insumos</v>
          </cell>
          <cell r="D281" t="str">
            <v>UND</v>
          </cell>
          <cell r="E281">
            <v>1648</v>
          </cell>
          <cell r="F281">
            <v>1385</v>
          </cell>
        </row>
        <row r="282">
          <cell r="A282" t="str">
            <v>I281</v>
          </cell>
          <cell r="B282" t="str">
            <v>CAL HIDRATADA</v>
          </cell>
          <cell r="C282" t="str">
            <v>Insumos</v>
          </cell>
          <cell r="D282" t="str">
            <v>KG</v>
          </cell>
          <cell r="E282">
            <v>1853</v>
          </cell>
          <cell r="F282">
            <v>1557</v>
          </cell>
        </row>
        <row r="283">
          <cell r="A283" t="str">
            <v>I282</v>
          </cell>
          <cell r="B283" t="str">
            <v>SUELO CEMENTO 10:1</v>
          </cell>
          <cell r="C283" t="str">
            <v>Insumos</v>
          </cell>
          <cell r="D283" t="str">
            <v>M3</v>
          </cell>
          <cell r="E283">
            <v>185395</v>
          </cell>
          <cell r="F283">
            <v>155794</v>
          </cell>
        </row>
        <row r="284">
          <cell r="A284" t="str">
            <v>I283</v>
          </cell>
          <cell r="B284" t="str">
            <v>CONCRETO PREMEZCLADO PARA PAVIMENTO MR 45 KG/CM2</v>
          </cell>
          <cell r="C284" t="str">
            <v>Insumos</v>
          </cell>
          <cell r="D284" t="str">
            <v>M3</v>
          </cell>
          <cell r="E284">
            <v>803370</v>
          </cell>
          <cell r="F284">
            <v>675101</v>
          </cell>
        </row>
        <row r="285">
          <cell r="A285" t="str">
            <v>I284</v>
          </cell>
          <cell r="B285" t="str">
            <v>BOLARDO EN CONCRETO DIAMETRO 18cm Y ALTURA LIBRE 62 cm</v>
          </cell>
          <cell r="C285" t="str">
            <v>Insumos</v>
          </cell>
          <cell r="D285" t="str">
            <v>UND</v>
          </cell>
          <cell r="E285">
            <v>113120</v>
          </cell>
          <cell r="F285">
            <v>95059</v>
          </cell>
        </row>
        <row r="286">
          <cell r="A286" t="str">
            <v>I285</v>
          </cell>
          <cell r="B286" t="str">
            <v>CONCRETO PREMEZCLADO PARA PAVIMENTO MR 42 KG/CM2</v>
          </cell>
          <cell r="C286" t="str">
            <v>Insumos</v>
          </cell>
          <cell r="D286" t="str">
            <v>M3</v>
          </cell>
          <cell r="E286">
            <v>741575</v>
          </cell>
          <cell r="F286">
            <v>623172</v>
          </cell>
        </row>
        <row r="287">
          <cell r="A287" t="str">
            <v>I286</v>
          </cell>
          <cell r="B287" t="str">
            <v>CONCRETO PREMEZCLADO 4000 PSI - 28MPA</v>
          </cell>
          <cell r="C287" t="str">
            <v>Insumos</v>
          </cell>
          <cell r="D287" t="str">
            <v>M3</v>
          </cell>
          <cell r="E287">
            <v>679776</v>
          </cell>
          <cell r="F287">
            <v>571240</v>
          </cell>
        </row>
        <row r="288">
          <cell r="A288" t="str">
            <v>I287</v>
          </cell>
          <cell r="B288" t="str">
            <v>CONCRETO PREMEZCLADO 3000 PSI - 21MPA</v>
          </cell>
          <cell r="C288" t="str">
            <v>Insumos</v>
          </cell>
          <cell r="D288" t="str">
            <v>M3</v>
          </cell>
          <cell r="E288">
            <v>617977</v>
          </cell>
          <cell r="F288">
            <v>519308</v>
          </cell>
        </row>
        <row r="289">
          <cell r="A289" t="str">
            <v>I288</v>
          </cell>
          <cell r="B289" t="str">
            <v>CABALLETE LISO TEJA TIPO CINDULIT / CINDURIB  L=3.05 M. O SIMILAR.  COLOR VERDE, AZUL O ROJO SEGÚN DISEÑO.</v>
          </cell>
          <cell r="C289" t="str">
            <v>Insumos</v>
          </cell>
          <cell r="D289" t="str">
            <v>UND</v>
          </cell>
          <cell r="E289">
            <v>147733</v>
          </cell>
          <cell r="F289">
            <v>124145</v>
          </cell>
        </row>
        <row r="290">
          <cell r="A290" t="str">
            <v>I289</v>
          </cell>
          <cell r="B290" t="str">
            <v>FACHADA F MULTIPANEL 300FS TIPO HUNTER DOUGLAS ALUZINC 0,6 MM Y ALUMINIO 0,7 MM. O SIMILAR</v>
          </cell>
          <cell r="C290" t="str">
            <v>Insumos</v>
          </cell>
          <cell r="D290" t="str">
            <v>M2</v>
          </cell>
          <cell r="E290">
            <v>168372</v>
          </cell>
          <cell r="F290">
            <v>141489</v>
          </cell>
        </row>
        <row r="291">
          <cell r="A291" t="str">
            <v>I290</v>
          </cell>
          <cell r="B291" t="str">
            <v>LIMAHOYA LISA TEJA TIPO CINDULIT / CINDURIB  L=3.05 M. O SIMILAR. COLOR VERDE, AZUL O ROJO SEGÚN DISEÑO.</v>
          </cell>
          <cell r="C291" t="str">
            <v>Insumos</v>
          </cell>
          <cell r="D291" t="str">
            <v>UND</v>
          </cell>
          <cell r="E291">
            <v>155822</v>
          </cell>
          <cell r="F291">
            <v>130943</v>
          </cell>
        </row>
        <row r="292">
          <cell r="A292" t="str">
            <v>I291</v>
          </cell>
          <cell r="B292" t="str">
            <v>PERFIL ACERO ESTRUCTURAL PHR ASTM A500 GRADO 50 - TIPO ACESCO O SIMILAR</v>
          </cell>
          <cell r="C292" t="str">
            <v>Insumos</v>
          </cell>
          <cell r="D292" t="str">
            <v>KG</v>
          </cell>
          <cell r="E292">
            <v>5310</v>
          </cell>
          <cell r="F292">
            <v>4462</v>
          </cell>
        </row>
        <row r="293">
          <cell r="A293" t="str">
            <v>I292</v>
          </cell>
          <cell r="B293" t="str">
            <v>PERFIL HEA  A-36</v>
          </cell>
          <cell r="C293" t="str">
            <v>Insumos</v>
          </cell>
          <cell r="D293" t="str">
            <v>KG</v>
          </cell>
          <cell r="E293">
            <v>4780</v>
          </cell>
          <cell r="F293">
            <v>4017</v>
          </cell>
        </row>
        <row r="294">
          <cell r="A294" t="str">
            <v>I293</v>
          </cell>
          <cell r="B294" t="str">
            <v>PERFIL IPE  A-36</v>
          </cell>
          <cell r="C294" t="str">
            <v>Insumos</v>
          </cell>
          <cell r="D294" t="str">
            <v>KG</v>
          </cell>
          <cell r="E294">
            <v>4780</v>
          </cell>
          <cell r="F294">
            <v>4017</v>
          </cell>
        </row>
        <row r="295">
          <cell r="A295" t="str">
            <v>I294</v>
          </cell>
          <cell r="B295" t="str">
            <v xml:space="preserve">PERFIL EN LAMINA DELGADA EN C  GRADO 40 </v>
          </cell>
          <cell r="C295" t="str">
            <v>Insumos</v>
          </cell>
          <cell r="D295" t="str">
            <v>KG</v>
          </cell>
          <cell r="E295">
            <v>7385</v>
          </cell>
          <cell r="F295">
            <v>6206</v>
          </cell>
        </row>
        <row r="296">
          <cell r="A296" t="str">
            <v>I295</v>
          </cell>
          <cell r="B296" t="str">
            <v xml:space="preserve">PLATINAS ACERO A-36  </v>
          </cell>
          <cell r="C296" t="str">
            <v>Insumos</v>
          </cell>
          <cell r="D296" t="str">
            <v>KG</v>
          </cell>
          <cell r="E296">
            <v>4780</v>
          </cell>
          <cell r="F296">
            <v>4017</v>
          </cell>
        </row>
        <row r="297">
          <cell r="A297" t="str">
            <v>I296</v>
          </cell>
          <cell r="B297" t="str">
            <v>TEJA TERMOACUSTICA TIPO CINDURIB O SIMILAR A=0.78 M. E = 0.35 MM. COLOR VERDE, AZUL O ROJO SEGÚN DISEÑO.</v>
          </cell>
          <cell r="C297" t="str">
            <v>Insumos</v>
          </cell>
          <cell r="D297" t="str">
            <v>M2</v>
          </cell>
          <cell r="E297">
            <v>58490</v>
          </cell>
          <cell r="F297">
            <v>49151</v>
          </cell>
        </row>
        <row r="298">
          <cell r="A298" t="str">
            <v>I297</v>
          </cell>
          <cell r="B298" t="str">
            <v>TEJA TRASLUCIDA TIPO CINDURIB  A=0.78 M E=0.35 MM O SIMILAR. CRISTAL O OPAL  SEGÚN DISEÑO.</v>
          </cell>
          <cell r="C298" t="str">
            <v>Insumos</v>
          </cell>
          <cell r="D298" t="str">
            <v>M2</v>
          </cell>
          <cell r="E298">
            <v>163216</v>
          </cell>
          <cell r="F298">
            <v>137156</v>
          </cell>
        </row>
        <row r="299">
          <cell r="A299" t="str">
            <v>I298</v>
          </cell>
          <cell r="B299" t="str">
            <v>TEJA TERMOACUSTICA TIPO CINDULIT 180 O SIMILAR A=0.78 M. E = 0.35 MM. COLOR VERDE, AZUL O ROJO SEGÚN DISEÑO.</v>
          </cell>
          <cell r="C299" t="str">
            <v>Insumos</v>
          </cell>
          <cell r="D299" t="str">
            <v>M2</v>
          </cell>
          <cell r="E299">
            <v>49521</v>
          </cell>
          <cell r="F299">
            <v>41614</v>
          </cell>
        </row>
        <row r="300">
          <cell r="A300" t="str">
            <v>I299</v>
          </cell>
          <cell r="B300" t="str">
            <v xml:space="preserve">TORNILLO AUTOPERFORANTE TEJA TIPO CINDU O SIMILAR. DIAM. 2 1/2". </v>
          </cell>
          <cell r="C300" t="str">
            <v>Insumos</v>
          </cell>
          <cell r="D300" t="str">
            <v>UND</v>
          </cell>
          <cell r="E300">
            <v>563</v>
          </cell>
          <cell r="F300">
            <v>473</v>
          </cell>
        </row>
        <row r="301">
          <cell r="A301" t="str">
            <v>I300</v>
          </cell>
          <cell r="B301" t="str">
            <v>TORNILLO AUTOPERFORANTE TEJA TIPO CINDU O SIMILAR. DIAM. 3/4".</v>
          </cell>
          <cell r="C301" t="str">
            <v>Insumos</v>
          </cell>
          <cell r="D301" t="str">
            <v>UND</v>
          </cell>
          <cell r="E301">
            <v>389</v>
          </cell>
          <cell r="F301">
            <v>327</v>
          </cell>
        </row>
        <row r="302">
          <cell r="A302" t="str">
            <v>I301</v>
          </cell>
          <cell r="B302" t="str">
            <v>TUBERIA ESTRUCTURAL A.S.T.M.  A-500 GRADO C - REDONDA, CUADRADA O RECTANGULAR SEGÚN DISEÑO - TIPO COLMENA O SIMILAR</v>
          </cell>
          <cell r="C302" t="str">
            <v>Insumos</v>
          </cell>
          <cell r="D302" t="str">
            <v>KG</v>
          </cell>
          <cell r="E302">
            <v>9276</v>
          </cell>
          <cell r="F302">
            <v>7795</v>
          </cell>
        </row>
        <row r="303">
          <cell r="A303" t="str">
            <v>I302</v>
          </cell>
          <cell r="B303" t="str">
            <v>TEJA DE ZINC ONDULADA TZO L=2.44X0.80</v>
          </cell>
          <cell r="C303" t="str">
            <v>Insumos</v>
          </cell>
          <cell r="D303" t="str">
            <v>UND</v>
          </cell>
          <cell r="E303">
            <v>39332</v>
          </cell>
          <cell r="F303">
            <v>33052</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753393</v>
          </cell>
          <cell r="F304">
            <v>633103</v>
          </cell>
        </row>
        <row r="305">
          <cell r="A305" t="str">
            <v>I304</v>
          </cell>
          <cell r="B305" t="str">
            <v>PERFILES HEA  A-36  ( INCLUYE SOLDADURA, ANTICORROSIVO Y ESMALTE + PROTECCION ANTIFUEGO E INSTALACION)</v>
          </cell>
          <cell r="C305" t="str">
            <v>Insumos</v>
          </cell>
          <cell r="D305" t="str">
            <v>KG</v>
          </cell>
          <cell r="E305">
            <v>15740</v>
          </cell>
          <cell r="F305">
            <v>13227</v>
          </cell>
        </row>
        <row r="306">
          <cell r="A306" t="str">
            <v>I305</v>
          </cell>
          <cell r="B306" t="str">
            <v>ALFAJIAS EN CONCRETO 2.500 PSI A=0.25 M (INCLUYE REFUERZO)</v>
          </cell>
          <cell r="C306" t="str">
            <v>Insumos</v>
          </cell>
          <cell r="D306" t="str">
            <v>M</v>
          </cell>
          <cell r="E306">
            <v>37361</v>
          </cell>
          <cell r="F306">
            <v>31396</v>
          </cell>
        </row>
        <row r="307">
          <cell r="A307" t="str">
            <v>I306</v>
          </cell>
          <cell r="B307" t="str">
            <v>ESCALERA METALICA PARA POLVORIN</v>
          </cell>
          <cell r="C307" t="str">
            <v>Insumos</v>
          </cell>
          <cell r="D307" t="str">
            <v>UND</v>
          </cell>
          <cell r="E307">
            <v>7991105</v>
          </cell>
          <cell r="F307">
            <v>6715214</v>
          </cell>
        </row>
        <row r="308">
          <cell r="A308" t="str">
            <v>I307</v>
          </cell>
          <cell r="B308" t="str">
            <v>TEJA ONDULADA FIBROCEMENTO PERFIL 7 0,92x1,52M</v>
          </cell>
          <cell r="C308" t="str">
            <v>Insumos</v>
          </cell>
          <cell r="D308" t="str">
            <v>UND</v>
          </cell>
          <cell r="E308">
            <v>28837</v>
          </cell>
          <cell r="F308">
            <v>24233</v>
          </cell>
        </row>
        <row r="309">
          <cell r="A309" t="str">
            <v>I308</v>
          </cell>
          <cell r="B309" t="str">
            <v>TEJA ONDULADA FIBROCEMENTO PERFIL 5 0,92x1,52M</v>
          </cell>
          <cell r="C309" t="str">
            <v>Insumos</v>
          </cell>
          <cell r="D309" t="str">
            <v>UND</v>
          </cell>
          <cell r="E309">
            <v>30901</v>
          </cell>
          <cell r="F309">
            <v>25967</v>
          </cell>
        </row>
        <row r="310">
          <cell r="A310" t="str">
            <v>I309</v>
          </cell>
          <cell r="B310" t="str">
            <v>CABALLETE FIBROCEMENTO FIJO 15</v>
          </cell>
          <cell r="C310" t="str">
            <v>Insumos</v>
          </cell>
          <cell r="D310" t="str">
            <v>UND</v>
          </cell>
          <cell r="E310">
            <v>36051</v>
          </cell>
          <cell r="F310">
            <v>30295</v>
          </cell>
        </row>
        <row r="311">
          <cell r="A311" t="str">
            <v>I310</v>
          </cell>
          <cell r="B311" t="str">
            <v>CABALLETE FIBROCEMENTO FIJO 15 - 20</v>
          </cell>
          <cell r="C311" t="str">
            <v>Insumos</v>
          </cell>
          <cell r="D311" t="str">
            <v>UND</v>
          </cell>
          <cell r="E311">
            <v>36051</v>
          </cell>
          <cell r="F311">
            <v>30295</v>
          </cell>
        </row>
        <row r="312">
          <cell r="A312" t="str">
            <v>I311</v>
          </cell>
          <cell r="B312" t="str">
            <v>CABALLETE FIBROCEMENTO UNIVERSAL</v>
          </cell>
          <cell r="C312" t="str">
            <v>Insumos</v>
          </cell>
          <cell r="D312" t="str">
            <v>UND</v>
          </cell>
          <cell r="E312">
            <v>55617</v>
          </cell>
          <cell r="F312">
            <v>46737</v>
          </cell>
        </row>
        <row r="313">
          <cell r="A313" t="str">
            <v>I312</v>
          </cell>
          <cell r="B313" t="str">
            <v>CLARABOYA FIBROCEMENTO  #6 P7</v>
          </cell>
          <cell r="C313" t="str">
            <v>Insumos</v>
          </cell>
          <cell r="D313" t="str">
            <v>UND</v>
          </cell>
          <cell r="E313">
            <v>63860</v>
          </cell>
          <cell r="F313">
            <v>53664</v>
          </cell>
        </row>
        <row r="314">
          <cell r="A314" t="str">
            <v>I313</v>
          </cell>
          <cell r="B314" t="str">
            <v>VIDRIO TRANSPARENTE 3MM</v>
          </cell>
          <cell r="C314" t="str">
            <v>Insumos</v>
          </cell>
          <cell r="D314" t="str">
            <v>M2</v>
          </cell>
          <cell r="E314">
            <v>30901</v>
          </cell>
          <cell r="F314">
            <v>25967</v>
          </cell>
        </row>
        <row r="315">
          <cell r="A315" t="str">
            <v>I314</v>
          </cell>
          <cell r="B315" t="str">
            <v>LIMAHOYA ASBESTO CEMENTO PERFIL 7-1000</v>
          </cell>
          <cell r="C315" t="str">
            <v>Insumos</v>
          </cell>
          <cell r="D315" t="str">
            <v>UND</v>
          </cell>
          <cell r="E315">
            <v>27808</v>
          </cell>
          <cell r="F315">
            <v>23368</v>
          </cell>
        </row>
        <row r="316">
          <cell r="A316" t="str">
            <v>I315</v>
          </cell>
          <cell r="B316" t="str">
            <v>TEJA TRASLUCIDA PVC ONDULADA 3,66x0,83M</v>
          </cell>
          <cell r="C316" t="str">
            <v>Insumos</v>
          </cell>
          <cell r="D316" t="str">
            <v>M2</v>
          </cell>
          <cell r="E316">
            <v>102996</v>
          </cell>
          <cell r="F316">
            <v>86551</v>
          </cell>
        </row>
        <row r="317">
          <cell r="A317" t="str">
            <v>I316</v>
          </cell>
          <cell r="B317" t="str">
            <v>TEJA TRASLUCIDA PVC ONDULADA 2,44x0,83M</v>
          </cell>
          <cell r="C317" t="str">
            <v>Insumos</v>
          </cell>
          <cell r="D317" t="str">
            <v>M2</v>
          </cell>
          <cell r="E317">
            <v>70036</v>
          </cell>
          <cell r="F317">
            <v>58854</v>
          </cell>
        </row>
        <row r="318">
          <cell r="A318" t="str">
            <v>I317</v>
          </cell>
          <cell r="B318" t="str">
            <v>GANCHO AMARRE ETERNIT</v>
          </cell>
          <cell r="C318" t="str">
            <v>Insumos</v>
          </cell>
          <cell r="D318" t="str">
            <v>UND</v>
          </cell>
          <cell r="E318">
            <v>640</v>
          </cell>
          <cell r="F318">
            <v>538</v>
          </cell>
        </row>
        <row r="319">
          <cell r="A319" t="str">
            <v>I318</v>
          </cell>
          <cell r="B319" t="str">
            <v>LAMINA POLICARBONATO 6MM TRANSP ALVEOLAR</v>
          </cell>
          <cell r="C319" t="str">
            <v>Insumos</v>
          </cell>
          <cell r="D319" t="str">
            <v>UND</v>
          </cell>
          <cell r="E319">
            <v>1071163</v>
          </cell>
          <cell r="F319">
            <v>900137</v>
          </cell>
        </row>
        <row r="320">
          <cell r="A320" t="str">
            <v>I319</v>
          </cell>
          <cell r="B320" t="str">
            <v>REMATE U 6X20 10MM POLICARB  LATERAL-FINAL LAMINA</v>
          </cell>
          <cell r="C320" t="str">
            <v>Insumos</v>
          </cell>
          <cell r="D320" t="str">
            <v>UND</v>
          </cell>
          <cell r="E320">
            <v>18541</v>
          </cell>
          <cell r="F320">
            <v>15581</v>
          </cell>
        </row>
        <row r="321">
          <cell r="A321" t="str">
            <v>I320</v>
          </cell>
          <cell r="B321" t="str">
            <v>CINTALAUMINIO INDUSTRIAL SELLO POLICARBONATO 32M</v>
          </cell>
          <cell r="C321" t="str">
            <v>Insumos</v>
          </cell>
          <cell r="D321" t="str">
            <v>UND</v>
          </cell>
          <cell r="E321">
            <v>123595</v>
          </cell>
          <cell r="F321">
            <v>103861</v>
          </cell>
        </row>
        <row r="322">
          <cell r="A322" t="str">
            <v>I321</v>
          </cell>
          <cell r="B322" t="str">
            <v>TEJA TERMOACUSTICA AJOVER</v>
          </cell>
          <cell r="C322" t="str">
            <v>Insumos</v>
          </cell>
          <cell r="D322" t="str">
            <v>M2</v>
          </cell>
          <cell r="E322">
            <v>30901</v>
          </cell>
          <cell r="F322">
            <v>25967</v>
          </cell>
        </row>
        <row r="323">
          <cell r="A323" t="str">
            <v>I322</v>
          </cell>
          <cell r="B323" t="str">
            <v>PLACA ICOPOR TEXTURIZADO 60x60</v>
          </cell>
          <cell r="C323" t="str">
            <v>Insumos</v>
          </cell>
          <cell r="D323" t="str">
            <v>UND</v>
          </cell>
          <cell r="E323">
            <v>6181</v>
          </cell>
          <cell r="F323">
            <v>5194</v>
          </cell>
        </row>
        <row r="324">
          <cell r="A324" t="str">
            <v>I323</v>
          </cell>
          <cell r="B324" t="str">
            <v>VIDRIO TRASLUCIDO 3MM</v>
          </cell>
          <cell r="C324" t="str">
            <v>Insumos</v>
          </cell>
          <cell r="D324" t="str">
            <v>M2</v>
          </cell>
          <cell r="E324">
            <v>30901</v>
          </cell>
          <cell r="F324">
            <v>25967</v>
          </cell>
        </row>
        <row r="325">
          <cell r="A325" t="str">
            <v>I324</v>
          </cell>
          <cell r="B325" t="str">
            <v>VIDRIO TRASLUCIDO 4MM</v>
          </cell>
          <cell r="C325" t="str">
            <v>Insumos</v>
          </cell>
          <cell r="D325" t="str">
            <v>M2</v>
          </cell>
          <cell r="E325">
            <v>43259</v>
          </cell>
          <cell r="F325">
            <v>36352</v>
          </cell>
        </row>
        <row r="326">
          <cell r="A326" t="str">
            <v>I325</v>
          </cell>
          <cell r="B326" t="str">
            <v>VIDRIO TRASLUCIDO 6MM</v>
          </cell>
          <cell r="C326" t="str">
            <v>Insumos</v>
          </cell>
          <cell r="D326" t="str">
            <v>M2</v>
          </cell>
          <cell r="E326">
            <v>67978</v>
          </cell>
          <cell r="F326">
            <v>57124</v>
          </cell>
        </row>
        <row r="327">
          <cell r="A327" t="str">
            <v>I326</v>
          </cell>
          <cell r="B327" t="str">
            <v>CINTA MALLA DE FIBRA DE VIDRIO ( 90 M. )</v>
          </cell>
          <cell r="C327" t="str">
            <v>Insumos</v>
          </cell>
          <cell r="D327" t="str">
            <v>ROLLO</v>
          </cell>
          <cell r="E327">
            <v>17793</v>
          </cell>
          <cell r="F327">
            <v>14952</v>
          </cell>
        </row>
        <row r="328">
          <cell r="A328" t="str">
            <v>I327</v>
          </cell>
          <cell r="B328" t="str">
            <v>CINTA PAPEL ( 75 M.)</v>
          </cell>
          <cell r="C328" t="str">
            <v>Insumos</v>
          </cell>
          <cell r="D328" t="str">
            <v>ROLLO</v>
          </cell>
          <cell r="E328">
            <v>14981</v>
          </cell>
          <cell r="F328">
            <v>12589</v>
          </cell>
        </row>
        <row r="329">
          <cell r="A329" t="str">
            <v>I328</v>
          </cell>
          <cell r="B329" t="str">
            <v>FIBRA DE VIDRIO FRESCASA DE 2 1/2"</v>
          </cell>
          <cell r="C329" t="str">
            <v>Insumos</v>
          </cell>
          <cell r="D329" t="str">
            <v>M2</v>
          </cell>
          <cell r="E329">
            <v>11237</v>
          </cell>
          <cell r="F329">
            <v>9443</v>
          </cell>
        </row>
        <row r="330">
          <cell r="A330" t="str">
            <v>I329</v>
          </cell>
          <cell r="B330" t="str">
            <v>FIBRA DE VIDRIO FRESCASA DE 3 1/2"</v>
          </cell>
          <cell r="C330" t="str">
            <v>Insumos</v>
          </cell>
          <cell r="D330" t="str">
            <v>M2</v>
          </cell>
          <cell r="E330">
            <v>14046</v>
          </cell>
          <cell r="F330">
            <v>11803</v>
          </cell>
        </row>
        <row r="331">
          <cell r="A331" t="str">
            <v>I330</v>
          </cell>
          <cell r="B331" t="str">
            <v>MASILLA SUPERMASTIC USG</v>
          </cell>
          <cell r="C331" t="str">
            <v>Insumos</v>
          </cell>
          <cell r="D331" t="str">
            <v>CANECA</v>
          </cell>
          <cell r="E331">
            <v>63676</v>
          </cell>
          <cell r="F331">
            <v>53509</v>
          </cell>
        </row>
        <row r="332">
          <cell r="A332" t="str">
            <v>I331</v>
          </cell>
          <cell r="B332" t="str">
            <v>PERFIL CANAL CAL. 26 ( 90 MM ) - 2.44 M.</v>
          </cell>
          <cell r="C332" t="str">
            <v>Insumos</v>
          </cell>
          <cell r="D332" t="str">
            <v>UND</v>
          </cell>
          <cell r="E332">
            <v>7246</v>
          </cell>
          <cell r="F332">
            <v>6089</v>
          </cell>
        </row>
        <row r="333">
          <cell r="A333" t="str">
            <v>I332</v>
          </cell>
          <cell r="B333" t="str">
            <v>PERFIL CANAL CAL.24 ( 90 MM ) - 2.44 M.</v>
          </cell>
          <cell r="C333" t="str">
            <v>Insumos</v>
          </cell>
          <cell r="D333" t="str">
            <v>UND</v>
          </cell>
          <cell r="E333">
            <v>14234</v>
          </cell>
          <cell r="F333">
            <v>11961</v>
          </cell>
        </row>
        <row r="334">
          <cell r="A334" t="str">
            <v>I333</v>
          </cell>
          <cell r="B334" t="str">
            <v>PERFIL OMEGA CAL 24 - 2.44 M.</v>
          </cell>
          <cell r="C334" t="str">
            <v>Insumos</v>
          </cell>
          <cell r="D334" t="str">
            <v>UND</v>
          </cell>
          <cell r="E334">
            <v>20223</v>
          </cell>
          <cell r="F334">
            <v>16994</v>
          </cell>
        </row>
        <row r="335">
          <cell r="A335" t="str">
            <v>I334</v>
          </cell>
          <cell r="B335" t="str">
            <v>PERFIL OMEGA CAL 26 - 2.44 M.</v>
          </cell>
          <cell r="C335" t="str">
            <v>Insumos</v>
          </cell>
          <cell r="D335" t="str">
            <v>UND</v>
          </cell>
          <cell r="E335">
            <v>6741</v>
          </cell>
          <cell r="F335">
            <v>5665</v>
          </cell>
        </row>
        <row r="336">
          <cell r="A336" t="str">
            <v>I335</v>
          </cell>
          <cell r="B336" t="str">
            <v>PERFIL PARAL CAL 24 - 2.44 M.</v>
          </cell>
          <cell r="C336" t="str">
            <v>Insumos</v>
          </cell>
          <cell r="D336" t="str">
            <v>UND</v>
          </cell>
          <cell r="E336">
            <v>14793</v>
          </cell>
          <cell r="F336">
            <v>12431</v>
          </cell>
        </row>
        <row r="337">
          <cell r="A337" t="str">
            <v>I336</v>
          </cell>
          <cell r="B337" t="str">
            <v>PERFIL PARAL CAL 26 - 2.44 M.</v>
          </cell>
          <cell r="C337" t="str">
            <v>Insumos</v>
          </cell>
          <cell r="D337" t="str">
            <v>UND</v>
          </cell>
          <cell r="E337">
            <v>9665</v>
          </cell>
          <cell r="F337">
            <v>8122</v>
          </cell>
        </row>
        <row r="338">
          <cell r="A338" t="str">
            <v>I337</v>
          </cell>
          <cell r="B338" t="str">
            <v>PLACA YESO TIPO GYPLAC ESTANDAR 1/2" (12.7 MM) DE 1.22 X 2.44 MM. O SIMILAR.</v>
          </cell>
          <cell r="C338" t="str">
            <v>Insumos</v>
          </cell>
          <cell r="D338" t="str">
            <v>M2</v>
          </cell>
          <cell r="E338">
            <v>35398</v>
          </cell>
          <cell r="F338">
            <v>29746</v>
          </cell>
        </row>
        <row r="339">
          <cell r="A339" t="str">
            <v>I338</v>
          </cell>
          <cell r="B339" t="str">
            <v xml:space="preserve">PLACA YESO TIPO GYPLAC R.H. 1/2" (12.7 MM) DE 1.22 X 2.44 MM. O SIMILAR. </v>
          </cell>
          <cell r="C339" t="str">
            <v>Insumos</v>
          </cell>
          <cell r="D339" t="str">
            <v>M2</v>
          </cell>
          <cell r="E339">
            <v>39891</v>
          </cell>
          <cell r="F339">
            <v>33522</v>
          </cell>
        </row>
        <row r="340">
          <cell r="A340" t="str">
            <v>I339</v>
          </cell>
          <cell r="B340" t="str">
            <v>PLACA DE FIBROCEMENTO  E= 10 MM</v>
          </cell>
          <cell r="C340" t="str">
            <v>Insumos</v>
          </cell>
          <cell r="D340" t="str">
            <v>M2</v>
          </cell>
          <cell r="E340">
            <v>30313</v>
          </cell>
          <cell r="F340">
            <v>25473</v>
          </cell>
        </row>
        <row r="341">
          <cell r="A341" t="str">
            <v>I340</v>
          </cell>
          <cell r="B341" t="str">
            <v>SUPERBOARD  ( 2.44 X 1.22 )  E= 6 MM</v>
          </cell>
          <cell r="C341" t="str">
            <v>Insumos</v>
          </cell>
          <cell r="D341" t="str">
            <v>M2</v>
          </cell>
          <cell r="E341">
            <v>44949</v>
          </cell>
          <cell r="F341">
            <v>37772</v>
          </cell>
        </row>
        <row r="342">
          <cell r="A342" t="str">
            <v>I341</v>
          </cell>
          <cell r="B342" t="str">
            <v>SUPERBOARD  ( 2.44 X 1.22 )  E= 8 MM</v>
          </cell>
          <cell r="C342" t="str">
            <v>Insumos</v>
          </cell>
          <cell r="D342" t="str">
            <v>M2</v>
          </cell>
          <cell r="E342">
            <v>63676</v>
          </cell>
          <cell r="F342">
            <v>53509</v>
          </cell>
        </row>
        <row r="343">
          <cell r="A343" t="str">
            <v>I342</v>
          </cell>
          <cell r="B343" t="str">
            <v>TORNILLO AUTOPERFORANTE  EST.  7/16 "</v>
          </cell>
          <cell r="C343" t="str">
            <v>Insumos</v>
          </cell>
          <cell r="D343" t="str">
            <v>UND</v>
          </cell>
          <cell r="E343">
            <v>25</v>
          </cell>
          <cell r="F343">
            <v>21</v>
          </cell>
        </row>
        <row r="344">
          <cell r="A344" t="str">
            <v>I343</v>
          </cell>
          <cell r="B344" t="str">
            <v>TORNILLO AUTOPERFORANTE YESO 6 X1</v>
          </cell>
          <cell r="C344" t="str">
            <v>Insumos</v>
          </cell>
          <cell r="D344" t="str">
            <v>UND</v>
          </cell>
          <cell r="E344">
            <v>25</v>
          </cell>
          <cell r="F344">
            <v>21</v>
          </cell>
        </row>
        <row r="345">
          <cell r="A345" t="str">
            <v>I344</v>
          </cell>
          <cell r="B345" t="str">
            <v>TORNILLO PTA BROCA EXTRAPL. EST 8 X 1/2" ( 13MM )</v>
          </cell>
          <cell r="C345" t="str">
            <v>Insumos</v>
          </cell>
          <cell r="D345" t="str">
            <v>UND</v>
          </cell>
          <cell r="E345">
            <v>75</v>
          </cell>
          <cell r="F345">
            <v>63</v>
          </cell>
        </row>
        <row r="346">
          <cell r="A346" t="str">
            <v>I345</v>
          </cell>
          <cell r="B346" t="str">
            <v>PERFIL METALICO CAL 12 - 2,5MM. - 2,44M.</v>
          </cell>
          <cell r="C346" t="str">
            <v>Insumos</v>
          </cell>
          <cell r="D346" t="str">
            <v>UND</v>
          </cell>
          <cell r="E346">
            <v>67423</v>
          </cell>
          <cell r="F346">
            <v>56658</v>
          </cell>
        </row>
        <row r="347">
          <cell r="A347" t="str">
            <v>I346</v>
          </cell>
          <cell r="B347" t="str">
            <v>MASILLA PLASTICA</v>
          </cell>
          <cell r="C347" t="str">
            <v>Insumos</v>
          </cell>
          <cell r="D347" t="str">
            <v>KG</v>
          </cell>
          <cell r="E347">
            <v>41198</v>
          </cell>
          <cell r="F347">
            <v>34620</v>
          </cell>
        </row>
        <row r="348">
          <cell r="A348" t="str">
            <v>I347</v>
          </cell>
          <cell r="B348" t="str">
            <v>INSTALACIÓN Y PUESTA EN FUNCIONAMIENTO EQUIPO DE PRESIÓN.</v>
          </cell>
          <cell r="C348" t="str">
            <v>Insumos</v>
          </cell>
          <cell r="D348" t="str">
            <v>UND</v>
          </cell>
          <cell r="E348">
            <v>2607045</v>
          </cell>
          <cell r="F348">
            <v>2190794</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15658032</v>
          </cell>
          <cell r="F349">
            <v>13158010</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15658032</v>
          </cell>
          <cell r="F350">
            <v>13158010</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25032532</v>
          </cell>
          <cell r="F351">
            <v>21035741</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15847044</v>
          </cell>
          <cell r="F352">
            <v>13316844</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16420592</v>
          </cell>
          <cell r="F353">
            <v>13798817</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16420592</v>
          </cell>
          <cell r="F354">
            <v>13798817</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16420592</v>
          </cell>
          <cell r="F355">
            <v>13798817</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16420592</v>
          </cell>
          <cell r="F356">
            <v>13798817</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17934853</v>
          </cell>
          <cell r="F357">
            <v>15071305</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18549678</v>
          </cell>
          <cell r="F358">
            <v>15587965</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22080056</v>
          </cell>
          <cell r="F359">
            <v>18554669</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2958993</v>
          </cell>
          <cell r="F360">
            <v>2486549</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3543411</v>
          </cell>
          <cell r="F361">
            <v>2977656</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5150418</v>
          </cell>
          <cell r="F362">
            <v>4328082</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9795154</v>
          </cell>
          <cell r="F363">
            <v>8231222</v>
          </cell>
        </row>
        <row r="364">
          <cell r="A364" t="str">
            <v>I363</v>
          </cell>
          <cell r="B364" t="str">
            <v>SUMINISTRO, TRANSPORTE E INSTALACIÓN DE ASCENSOR TIPO PASAJEROS, PARA 8 PERSONAS O 630 KILOGRAMOS, 3 PARADAS MAQUINA LATERAL 1.10 * 1.40 * 2.20</v>
          </cell>
          <cell r="C364" t="str">
            <v>Insumos</v>
          </cell>
          <cell r="D364" t="str">
            <v>UND</v>
          </cell>
          <cell r="E364">
            <v>148314928</v>
          </cell>
          <cell r="F364">
            <v>124634393</v>
          </cell>
        </row>
        <row r="365">
          <cell r="A365" t="str">
            <v>I364</v>
          </cell>
          <cell r="B365" t="str">
            <v>SUMINISTRO, TRANSPORTE E INSTALACIÓN SISTEMA DE PRESION PARA RED CONTRA INCENDIOS</v>
          </cell>
          <cell r="C365" t="str">
            <v>Insumos</v>
          </cell>
          <cell r="D365" t="str">
            <v>UND</v>
          </cell>
          <cell r="E365">
            <v>22247240</v>
          </cell>
          <cell r="F365">
            <v>18695160</v>
          </cell>
        </row>
        <row r="366">
          <cell r="A366" t="str">
            <v>I365</v>
          </cell>
          <cell r="B366" t="str">
            <v>SUMINISTRO, TRANSPORTE E INSTALACIÓN EQUIPO DE PRESION CONSTANTE</v>
          </cell>
          <cell r="C366" t="str">
            <v>Insumos</v>
          </cell>
          <cell r="D366" t="str">
            <v>UND</v>
          </cell>
          <cell r="E366">
            <v>22659226</v>
          </cell>
          <cell r="F366">
            <v>19041366</v>
          </cell>
        </row>
        <row r="367">
          <cell r="A367" t="str">
            <v>I366</v>
          </cell>
          <cell r="B367" t="str">
            <v>TORON N°15  GRADO 1860 D =0,6"</v>
          </cell>
          <cell r="C367" t="str">
            <v>Insumos</v>
          </cell>
          <cell r="D367" t="str">
            <v>M</v>
          </cell>
          <cell r="E367">
            <v>7370</v>
          </cell>
          <cell r="F367">
            <v>6193</v>
          </cell>
        </row>
        <row r="368">
          <cell r="A368" t="str">
            <v>I367</v>
          </cell>
          <cell r="B368" t="str">
            <v>EMULSION ASFALTICA TIPO CRL-1</v>
          </cell>
          <cell r="C368" t="str">
            <v>Insumos</v>
          </cell>
          <cell r="D368" t="str">
            <v>LT</v>
          </cell>
          <cell r="E368">
            <v>3579</v>
          </cell>
          <cell r="F368">
            <v>3579</v>
          </cell>
        </row>
        <row r="369">
          <cell r="A369" t="str">
            <v>I368</v>
          </cell>
          <cell r="B369" t="str">
            <v>EMULSION ASFALTICA TIPO CRR-1</v>
          </cell>
          <cell r="C369" t="str">
            <v>Insumos</v>
          </cell>
          <cell r="D369" t="str">
            <v>LT</v>
          </cell>
          <cell r="E369">
            <v>3603</v>
          </cell>
          <cell r="F369">
            <v>3603</v>
          </cell>
        </row>
        <row r="370">
          <cell r="A370" t="str">
            <v>I369</v>
          </cell>
          <cell r="B370" t="str">
            <v>MEZCLA ASFALTICA TIPO MDC-1</v>
          </cell>
          <cell r="C370" t="str">
            <v>Insumos</v>
          </cell>
          <cell r="D370" t="str">
            <v>M3</v>
          </cell>
          <cell r="E370">
            <v>711457</v>
          </cell>
          <cell r="F370">
            <v>711457</v>
          </cell>
        </row>
        <row r="371">
          <cell r="A371" t="str">
            <v>I370</v>
          </cell>
          <cell r="B371" t="str">
            <v xml:space="preserve">MEZCLA ASFALTICA TIPO MDC-2 </v>
          </cell>
          <cell r="C371" t="str">
            <v>Insumos</v>
          </cell>
          <cell r="D371" t="str">
            <v>M3</v>
          </cell>
          <cell r="E371">
            <v>733956</v>
          </cell>
          <cell r="F371">
            <v>733956</v>
          </cell>
        </row>
        <row r="372">
          <cell r="A372" t="str">
            <v>I371</v>
          </cell>
          <cell r="B372" t="str">
            <v>MEZCLA ASFALTICA TIPO MDC-3</v>
          </cell>
          <cell r="C372" t="str">
            <v>Insumos</v>
          </cell>
          <cell r="D372" t="str">
            <v>M3</v>
          </cell>
          <cell r="E372">
            <v>785888</v>
          </cell>
          <cell r="F372">
            <v>785888</v>
          </cell>
        </row>
        <row r="373">
          <cell r="A373" t="str">
            <v>I372</v>
          </cell>
          <cell r="B373" t="str">
            <v>PASTO KIKUYO (CORTADO)</v>
          </cell>
          <cell r="C373" t="str">
            <v>Insumos</v>
          </cell>
          <cell r="D373" t="str">
            <v>M2</v>
          </cell>
          <cell r="E373">
            <v>11866</v>
          </cell>
          <cell r="F373">
            <v>11866</v>
          </cell>
        </row>
        <row r="374">
          <cell r="A374" t="str">
            <v>I373</v>
          </cell>
          <cell r="B374" t="str">
            <v>PLANTAS ORNAMENTALES VARIAS</v>
          </cell>
          <cell r="C374" t="str">
            <v>Insumos</v>
          </cell>
          <cell r="D374" t="str">
            <v>UND</v>
          </cell>
          <cell r="E374">
            <v>3834</v>
          </cell>
          <cell r="F374">
            <v>3834</v>
          </cell>
        </row>
        <row r="375">
          <cell r="A375" t="str">
            <v>I374</v>
          </cell>
          <cell r="B375" t="str">
            <v>TIERRA NEGRA</v>
          </cell>
          <cell r="C375" t="str">
            <v>Insumos</v>
          </cell>
          <cell r="D375" t="str">
            <v>M3</v>
          </cell>
          <cell r="E375">
            <v>115627</v>
          </cell>
          <cell r="F375">
            <v>115627</v>
          </cell>
        </row>
        <row r="376">
          <cell r="A376" t="str">
            <v>I375</v>
          </cell>
          <cell r="B376" t="str">
            <v>GRAMA TIPO BERMUDA GRASS</v>
          </cell>
          <cell r="C376" t="str">
            <v>Insumos</v>
          </cell>
          <cell r="D376" t="str">
            <v>M2</v>
          </cell>
          <cell r="E376">
            <v>10588</v>
          </cell>
          <cell r="F376">
            <v>10588</v>
          </cell>
        </row>
        <row r="377">
          <cell r="A377" t="str">
            <v>I376</v>
          </cell>
          <cell r="B377" t="str">
            <v>AISLADOR SISMICO DIS DI=650</v>
          </cell>
          <cell r="C377" t="str">
            <v>Insumos</v>
          </cell>
          <cell r="D377" t="str">
            <v>UND</v>
          </cell>
          <cell r="E377">
            <v>44039872</v>
          </cell>
          <cell r="F377">
            <v>37008296</v>
          </cell>
        </row>
        <row r="378">
          <cell r="A378" t="str">
            <v>I377</v>
          </cell>
          <cell r="B378" t="str">
            <v>PERNOS, TUERCA Y ARANDELA PARA FIJACION DE AISLADORES</v>
          </cell>
          <cell r="C378" t="str">
            <v>Insumos</v>
          </cell>
          <cell r="D378" t="str">
            <v>UND</v>
          </cell>
          <cell r="E378">
            <v>6213</v>
          </cell>
          <cell r="F378">
            <v>5221</v>
          </cell>
        </row>
        <row r="379">
          <cell r="A379" t="str">
            <v>I378</v>
          </cell>
          <cell r="B379" t="str">
            <v>PLANTILLA PARA UBICACIÓN DE PERNOS PARA FIJAR AISLADOR SISMICO</v>
          </cell>
          <cell r="C379" t="str">
            <v>Insumos</v>
          </cell>
          <cell r="D379" t="str">
            <v>UND</v>
          </cell>
          <cell r="E379">
            <v>319644</v>
          </cell>
          <cell r="F379">
            <v>268608</v>
          </cell>
        </row>
        <row r="380">
          <cell r="A380" t="str">
            <v>I379</v>
          </cell>
          <cell r="B380" t="str">
            <v>AISLADOR SISMICO DIS DI=1000</v>
          </cell>
          <cell r="C380" t="str">
            <v>Insumos</v>
          </cell>
          <cell r="D380" t="str">
            <v>UND</v>
          </cell>
          <cell r="E380">
            <v>51320661</v>
          </cell>
          <cell r="F380">
            <v>43126606</v>
          </cell>
        </row>
        <row r="381">
          <cell r="A381" t="str">
            <v>I380</v>
          </cell>
          <cell r="B381" t="str">
            <v>TUBO GALVANIZADO 4"</v>
          </cell>
          <cell r="C381" t="str">
            <v>Insumos</v>
          </cell>
          <cell r="D381" t="str">
            <v>UND</v>
          </cell>
          <cell r="E381">
            <v>514983</v>
          </cell>
          <cell r="F381">
            <v>432759</v>
          </cell>
        </row>
        <row r="382">
          <cell r="A382" t="str">
            <v>I381</v>
          </cell>
          <cell r="B382" t="str">
            <v>LAMINA METALICA DE 1/2"</v>
          </cell>
          <cell r="C382" t="str">
            <v>Insumos</v>
          </cell>
          <cell r="D382" t="str">
            <v>UND</v>
          </cell>
          <cell r="E382">
            <v>649055</v>
          </cell>
          <cell r="F382">
            <v>545424</v>
          </cell>
        </row>
        <row r="383">
          <cell r="A383" t="str">
            <v>I382</v>
          </cell>
          <cell r="B383" t="str">
            <v>JUNTA TIPO VSL T -100 O SIMILAR</v>
          </cell>
          <cell r="C383" t="str">
            <v>Insumos</v>
          </cell>
          <cell r="D383" t="str">
            <v>M</v>
          </cell>
          <cell r="E383">
            <v>2986899</v>
          </cell>
          <cell r="F383">
            <v>2509999</v>
          </cell>
        </row>
        <row r="384">
          <cell r="A384" t="str">
            <v>I383</v>
          </cell>
          <cell r="B384" t="str">
            <v>BLOQUES DE CESPED</v>
          </cell>
          <cell r="C384" t="str">
            <v>Insumos</v>
          </cell>
          <cell r="D384" t="str">
            <v>M2</v>
          </cell>
          <cell r="E384">
            <v>8999</v>
          </cell>
          <cell r="F384">
            <v>8999</v>
          </cell>
        </row>
        <row r="385">
          <cell r="A385" t="str">
            <v>I384</v>
          </cell>
          <cell r="B385" t="str">
            <v>ARBOL DE GRAN PORTE</v>
          </cell>
          <cell r="C385" t="str">
            <v>Insumos</v>
          </cell>
          <cell r="D385" t="str">
            <v>UND</v>
          </cell>
          <cell r="E385">
            <v>225034</v>
          </cell>
          <cell r="F385">
            <v>225034</v>
          </cell>
        </row>
        <row r="386">
          <cell r="A386" t="str">
            <v>I385</v>
          </cell>
          <cell r="B386" t="str">
            <v>CANECA METALICA PARA BASUREROS</v>
          </cell>
          <cell r="C386" t="str">
            <v>Insumos</v>
          </cell>
          <cell r="D386" t="str">
            <v>UND</v>
          </cell>
          <cell r="E386">
            <v>328521</v>
          </cell>
          <cell r="F386">
            <v>276068</v>
          </cell>
        </row>
        <row r="387">
          <cell r="A387" t="str">
            <v>I386</v>
          </cell>
          <cell r="B387" t="str">
            <v>TUBO PVC CONDUIT 2"</v>
          </cell>
          <cell r="C387" t="str">
            <v>Insumos</v>
          </cell>
          <cell r="D387" t="str">
            <v>M</v>
          </cell>
          <cell r="E387">
            <v>7455</v>
          </cell>
          <cell r="F387">
            <v>6265</v>
          </cell>
        </row>
        <row r="388">
          <cell r="A388" t="str">
            <v>I387</v>
          </cell>
          <cell r="B388" t="str">
            <v>SOLUCION</v>
          </cell>
          <cell r="C388" t="str">
            <v>Insumos</v>
          </cell>
          <cell r="D388" t="str">
            <v>LT</v>
          </cell>
          <cell r="E388">
            <v>92343</v>
          </cell>
          <cell r="F388">
            <v>77599</v>
          </cell>
        </row>
        <row r="389">
          <cell r="A389" t="str">
            <v>I388</v>
          </cell>
          <cell r="B389" t="str">
            <v>VARILLA DE 1" ROSCADA PARA ANCLAJES DE LUMINARIA</v>
          </cell>
          <cell r="C389" t="str">
            <v>Insumos</v>
          </cell>
          <cell r="D389" t="str">
            <v>M</v>
          </cell>
          <cell r="E389">
            <v>28057</v>
          </cell>
          <cell r="F389">
            <v>23577</v>
          </cell>
        </row>
        <row r="390">
          <cell r="A390" t="str">
            <v>I389</v>
          </cell>
          <cell r="B390" t="str">
            <v xml:space="preserve">PLANTILLA PARA UBICACIÓN  DE PERNOS BASES LUMINARIAS </v>
          </cell>
          <cell r="C390" t="str">
            <v>Insumos</v>
          </cell>
          <cell r="D390" t="str">
            <v>UND</v>
          </cell>
          <cell r="E390">
            <v>88789</v>
          </cell>
          <cell r="F390">
            <v>74613</v>
          </cell>
        </row>
        <row r="391">
          <cell r="A391" t="str">
            <v>I390</v>
          </cell>
          <cell r="B391" t="str">
            <v>POSTE EN CONCRETO PREFABRICADO</v>
          </cell>
          <cell r="C391" t="str">
            <v>Insumos</v>
          </cell>
          <cell r="D391" t="str">
            <v>M</v>
          </cell>
          <cell r="E391">
            <v>72096</v>
          </cell>
          <cell r="F391">
            <v>60585</v>
          </cell>
        </row>
        <row r="392">
          <cell r="A392" t="str">
            <v>I391</v>
          </cell>
          <cell r="B392" t="str">
            <v>PLANTULA DE  LIMONCILLO Y/O CITRONELA O SIMILAR</v>
          </cell>
          <cell r="C392" t="str">
            <v>Insumos</v>
          </cell>
          <cell r="D392" t="str">
            <v>UND</v>
          </cell>
          <cell r="E392">
            <v>1385</v>
          </cell>
          <cell r="F392">
            <v>1385</v>
          </cell>
        </row>
        <row r="393">
          <cell r="A393" t="str">
            <v>I392</v>
          </cell>
          <cell r="B393" t="str">
            <v>REPOSICION PLANTULAS</v>
          </cell>
          <cell r="C393" t="str">
            <v>Insumos</v>
          </cell>
          <cell r="D393" t="str">
            <v>UND</v>
          </cell>
          <cell r="E393">
            <v>4327</v>
          </cell>
          <cell r="F393">
            <v>4327</v>
          </cell>
        </row>
        <row r="394">
          <cell r="A394" t="str">
            <v>I393</v>
          </cell>
          <cell r="B394" t="str">
            <v>SEMILLAS PARA BIOMANTO</v>
          </cell>
          <cell r="C394" t="str">
            <v>Insumos</v>
          </cell>
          <cell r="D394" t="str">
            <v>KG</v>
          </cell>
          <cell r="E394">
            <v>69242</v>
          </cell>
          <cell r="F394">
            <v>69242</v>
          </cell>
        </row>
        <row r="395">
          <cell r="A395" t="str">
            <v>I394</v>
          </cell>
          <cell r="B395" t="str">
            <v>GALLINAZA</v>
          </cell>
          <cell r="C395" t="str">
            <v>Insumos</v>
          </cell>
          <cell r="D395" t="str">
            <v>KG</v>
          </cell>
          <cell r="E395">
            <v>518</v>
          </cell>
          <cell r="F395">
            <v>518</v>
          </cell>
        </row>
        <row r="396">
          <cell r="A396" t="str">
            <v>I395</v>
          </cell>
          <cell r="B396" t="str">
            <v>PLANTULA DE CAÑABRAVA O SIMILAR</v>
          </cell>
          <cell r="C396" t="str">
            <v>Insumos</v>
          </cell>
          <cell r="D396" t="str">
            <v>UND</v>
          </cell>
          <cell r="E396">
            <v>864</v>
          </cell>
          <cell r="F396">
            <v>864</v>
          </cell>
        </row>
        <row r="397">
          <cell r="A397" t="str">
            <v>I396</v>
          </cell>
          <cell r="B397" t="str">
            <v>ESTACAS DE MARATON</v>
          </cell>
          <cell r="C397" t="str">
            <v>Insumos</v>
          </cell>
          <cell r="D397" t="str">
            <v>UND</v>
          </cell>
          <cell r="E397">
            <v>1213</v>
          </cell>
          <cell r="F397">
            <v>1213</v>
          </cell>
        </row>
        <row r="398">
          <cell r="A398" t="str">
            <v>I397</v>
          </cell>
          <cell r="B398" t="str">
            <v>ESTACAS DE GUADUA</v>
          </cell>
          <cell r="C398" t="str">
            <v>Insumos</v>
          </cell>
          <cell r="D398" t="str">
            <v>UND</v>
          </cell>
          <cell r="E398">
            <v>4327</v>
          </cell>
          <cell r="F398">
            <v>4327</v>
          </cell>
        </row>
        <row r="399">
          <cell r="A399" t="str">
            <v>I398</v>
          </cell>
          <cell r="B399" t="str">
            <v>ALFALISTO BLANCO O SIMILAR</v>
          </cell>
          <cell r="C399" t="str">
            <v>Insumos</v>
          </cell>
          <cell r="D399" t="str">
            <v>KG</v>
          </cell>
          <cell r="E399">
            <v>2749</v>
          </cell>
          <cell r="F399">
            <v>2310</v>
          </cell>
        </row>
        <row r="400">
          <cell r="A400" t="str">
            <v>I399</v>
          </cell>
          <cell r="B400" t="str">
            <v>ALFALISTO GRIS O SIMILAR.</v>
          </cell>
          <cell r="C400" t="str">
            <v>Insumos</v>
          </cell>
          <cell r="D400" t="str">
            <v>KG</v>
          </cell>
          <cell r="E400">
            <v>2097</v>
          </cell>
          <cell r="F400">
            <v>1762</v>
          </cell>
        </row>
        <row r="401">
          <cell r="A401" t="str">
            <v>I400</v>
          </cell>
          <cell r="B401" t="str">
            <v>ALFALISTOPLUS O SIMILAR.</v>
          </cell>
          <cell r="C401" t="str">
            <v>Insumos</v>
          </cell>
          <cell r="D401" t="str">
            <v>KG</v>
          </cell>
          <cell r="E401">
            <v>5082</v>
          </cell>
          <cell r="F401">
            <v>4271</v>
          </cell>
        </row>
        <row r="402">
          <cell r="A402" t="str">
            <v>I401</v>
          </cell>
          <cell r="B402" t="str">
            <v>BISAGRAS ALUMINIO 3"</v>
          </cell>
          <cell r="C402" t="str">
            <v>Insumos</v>
          </cell>
          <cell r="D402" t="str">
            <v>UND</v>
          </cell>
          <cell r="E402">
            <v>4680</v>
          </cell>
          <cell r="F402">
            <v>3933</v>
          </cell>
        </row>
        <row r="403">
          <cell r="A403" t="str">
            <v>I402</v>
          </cell>
          <cell r="B403" t="str">
            <v>BROCA PARA MURO 5/8" X 8"</v>
          </cell>
          <cell r="C403" t="str">
            <v>Insumos</v>
          </cell>
          <cell r="D403" t="str">
            <v>UND</v>
          </cell>
          <cell r="E403">
            <v>15917</v>
          </cell>
          <cell r="F403">
            <v>13376</v>
          </cell>
        </row>
        <row r="404">
          <cell r="A404" t="str">
            <v>I403</v>
          </cell>
          <cell r="B404" t="str">
            <v>BROCA PARA MURO 7/8" X 8"</v>
          </cell>
          <cell r="C404" t="str">
            <v>Insumos</v>
          </cell>
          <cell r="D404" t="str">
            <v>UND</v>
          </cell>
          <cell r="E404">
            <v>15917</v>
          </cell>
          <cell r="F404">
            <v>13376</v>
          </cell>
        </row>
        <row r="405">
          <cell r="A405" t="str">
            <v>I404</v>
          </cell>
          <cell r="B405" t="str">
            <v>CEMENTO BLANCO</v>
          </cell>
          <cell r="C405" t="str">
            <v>Insumos</v>
          </cell>
          <cell r="D405" t="str">
            <v>KG</v>
          </cell>
          <cell r="E405">
            <v>2811</v>
          </cell>
          <cell r="F405">
            <v>2362</v>
          </cell>
        </row>
        <row r="406">
          <cell r="A406" t="str">
            <v>I405</v>
          </cell>
          <cell r="B406" t="str">
            <v>CHAZO PUNTILLA</v>
          </cell>
          <cell r="C406" t="str">
            <v>Insumos</v>
          </cell>
          <cell r="D406" t="str">
            <v>UND</v>
          </cell>
          <cell r="E406">
            <v>377</v>
          </cell>
          <cell r="F406">
            <v>317</v>
          </cell>
        </row>
        <row r="407">
          <cell r="A407" t="str">
            <v>I406</v>
          </cell>
          <cell r="B407" t="str">
            <v xml:space="preserve">CHAZOS 3/8 X 2" </v>
          </cell>
          <cell r="C407" t="str">
            <v>Insumos</v>
          </cell>
          <cell r="D407" t="str">
            <v>UND</v>
          </cell>
          <cell r="E407">
            <v>1403</v>
          </cell>
          <cell r="F407">
            <v>1179</v>
          </cell>
        </row>
        <row r="408">
          <cell r="A408" t="str">
            <v>I407</v>
          </cell>
          <cell r="B408" t="str">
            <v>CINTA DE DEMARCACION * 10 M.</v>
          </cell>
          <cell r="C408" t="str">
            <v>Insumos</v>
          </cell>
          <cell r="D408" t="str">
            <v>M</v>
          </cell>
          <cell r="E408">
            <v>183</v>
          </cell>
          <cell r="F408">
            <v>154</v>
          </cell>
        </row>
        <row r="409">
          <cell r="A409" t="str">
            <v>I408</v>
          </cell>
          <cell r="B409" t="str">
            <v>COLOR MINERAL</v>
          </cell>
          <cell r="C409" t="str">
            <v>Insumos</v>
          </cell>
          <cell r="D409" t="str">
            <v>KG</v>
          </cell>
          <cell r="E409">
            <v>19848</v>
          </cell>
          <cell r="F409">
            <v>16679</v>
          </cell>
        </row>
        <row r="410">
          <cell r="A410" t="str">
            <v>I409</v>
          </cell>
          <cell r="B410" t="str">
            <v>DILATACION EN BRONCE PC09</v>
          </cell>
          <cell r="C410" t="str">
            <v>Insumos</v>
          </cell>
          <cell r="D410" t="str">
            <v>M</v>
          </cell>
          <cell r="E410">
            <v>18726</v>
          </cell>
          <cell r="F410">
            <v>15736</v>
          </cell>
        </row>
        <row r="411">
          <cell r="A411" t="str">
            <v>I410</v>
          </cell>
          <cell r="B411" t="str">
            <v>ENDURECEDOR COLOR GRIS  TIPO ROCKTOP DE TOXEMENT O SIMILAR.</v>
          </cell>
          <cell r="C411" t="str">
            <v>Insumos</v>
          </cell>
          <cell r="D411" t="str">
            <v>KG</v>
          </cell>
          <cell r="E411">
            <v>1489</v>
          </cell>
          <cell r="F411">
            <v>1251</v>
          </cell>
        </row>
        <row r="412">
          <cell r="A412" t="str">
            <v>I411</v>
          </cell>
          <cell r="B412" t="str">
            <v>ESTOPA</v>
          </cell>
          <cell r="C412" t="str">
            <v>Insumos</v>
          </cell>
          <cell r="D412" t="str">
            <v>KG</v>
          </cell>
          <cell r="E412">
            <v>82406</v>
          </cell>
          <cell r="F412">
            <v>69249</v>
          </cell>
        </row>
        <row r="413">
          <cell r="A413" t="str">
            <v>I412</v>
          </cell>
          <cell r="B413" t="str">
            <v>EXTRACTOR EOLICO VERTICAL DE 12"</v>
          </cell>
          <cell r="C413" t="str">
            <v>Insumos</v>
          </cell>
          <cell r="D413" t="str">
            <v>UND</v>
          </cell>
          <cell r="E413">
            <v>224554</v>
          </cell>
          <cell r="F413">
            <v>188701</v>
          </cell>
        </row>
        <row r="414">
          <cell r="A414" t="str">
            <v>I413</v>
          </cell>
          <cell r="B414" t="str">
            <v>GRAVILLA MONA ( 25 KILOS )</v>
          </cell>
          <cell r="C414" t="str">
            <v>Insumos</v>
          </cell>
          <cell r="D414" t="str">
            <v>BUL</v>
          </cell>
          <cell r="E414">
            <v>8988</v>
          </cell>
          <cell r="F414">
            <v>7553</v>
          </cell>
        </row>
        <row r="415">
          <cell r="A415" t="str">
            <v>I414</v>
          </cell>
          <cell r="B415" t="str">
            <v>LAMINA METALDECK  LAMINA 2"  CAL.16  - TIPO ACESCO O SIMILAR.</v>
          </cell>
          <cell r="C415" t="str">
            <v>Insumos</v>
          </cell>
          <cell r="D415" t="str">
            <v>M2</v>
          </cell>
          <cell r="E415">
            <v>38477</v>
          </cell>
          <cell r="F415">
            <v>32334</v>
          </cell>
        </row>
        <row r="416">
          <cell r="A416" t="str">
            <v>I415</v>
          </cell>
          <cell r="B416" t="str">
            <v xml:space="preserve">LAMINA CORPALOSA </v>
          </cell>
          <cell r="C416" t="str">
            <v>Insumos</v>
          </cell>
          <cell r="D416" t="str">
            <v>M2</v>
          </cell>
          <cell r="E416">
            <v>52812</v>
          </cell>
          <cell r="F416">
            <v>44380</v>
          </cell>
        </row>
        <row r="417">
          <cell r="A417" t="str">
            <v>I416</v>
          </cell>
          <cell r="B417" t="str">
            <v>LLAVE TERMINAL MANGUERA 1/2"</v>
          </cell>
          <cell r="C417" t="str">
            <v>Insumos</v>
          </cell>
          <cell r="D417" t="str">
            <v>UND</v>
          </cell>
          <cell r="E417">
            <v>29777</v>
          </cell>
          <cell r="F417">
            <v>25023</v>
          </cell>
        </row>
        <row r="418">
          <cell r="A418" t="str">
            <v>I417</v>
          </cell>
          <cell r="B418" t="str">
            <v>PABMERIL PLIEGO 9" X 11"</v>
          </cell>
          <cell r="C418" t="str">
            <v>Insumos</v>
          </cell>
          <cell r="D418" t="str">
            <v>UND</v>
          </cell>
          <cell r="E418">
            <v>4429</v>
          </cell>
          <cell r="F418">
            <v>3722</v>
          </cell>
        </row>
        <row r="419">
          <cell r="A419" t="str">
            <v>I418</v>
          </cell>
          <cell r="B419" t="str">
            <v>PEGACOR BLANCO</v>
          </cell>
          <cell r="C419" t="str">
            <v>Insumos</v>
          </cell>
          <cell r="D419" t="str">
            <v>KG</v>
          </cell>
          <cell r="E419">
            <v>2995</v>
          </cell>
          <cell r="F419">
            <v>2517</v>
          </cell>
        </row>
        <row r="420">
          <cell r="A420" t="str">
            <v>I419</v>
          </cell>
          <cell r="B420" t="str">
            <v>PEGANTE BOXER</v>
          </cell>
          <cell r="C420" t="str">
            <v>Insumos</v>
          </cell>
          <cell r="D420" t="str">
            <v>GAL</v>
          </cell>
          <cell r="E420">
            <v>112372</v>
          </cell>
          <cell r="F420">
            <v>94430</v>
          </cell>
        </row>
        <row r="421">
          <cell r="A421" t="str">
            <v>I420</v>
          </cell>
          <cell r="B421" t="str">
            <v>PISTOLA INYECTOR PARA EPOXICO</v>
          </cell>
          <cell r="C421" t="str">
            <v>Insumos</v>
          </cell>
          <cell r="D421" t="str">
            <v>UND</v>
          </cell>
          <cell r="E421">
            <v>543506</v>
          </cell>
          <cell r="F421">
            <v>456728</v>
          </cell>
        </row>
        <row r="422">
          <cell r="A422" t="str">
            <v>I421</v>
          </cell>
          <cell r="B422" t="str">
            <v>PLACA DE IDENTIFICACION EN ALUMINIO ALTO RELIEVE DE 12 X 5 CM. SEGÚN NORMA CS 278-1</v>
          </cell>
          <cell r="C422" t="str">
            <v>Insumos</v>
          </cell>
          <cell r="D422" t="str">
            <v>UND</v>
          </cell>
          <cell r="E422">
            <v>6550</v>
          </cell>
          <cell r="F422">
            <v>5504</v>
          </cell>
        </row>
        <row r="423">
          <cell r="A423" t="str">
            <v>I422</v>
          </cell>
          <cell r="B423" t="str">
            <v>PLASTOCRETE DM DE SIKA IMPERMEABILIZANTE PARA CONCRETOS O SIMILAR.</v>
          </cell>
          <cell r="C423" t="str">
            <v>Insumos</v>
          </cell>
          <cell r="D423" t="str">
            <v>KG</v>
          </cell>
          <cell r="E423">
            <v>13466</v>
          </cell>
          <cell r="F423">
            <v>11316</v>
          </cell>
        </row>
        <row r="424">
          <cell r="A424" t="str">
            <v>I423</v>
          </cell>
          <cell r="B424" t="str">
            <v>POLIETILENO NO. 6</v>
          </cell>
          <cell r="C424" t="str">
            <v>Insumos</v>
          </cell>
          <cell r="D424" t="str">
            <v>M2</v>
          </cell>
          <cell r="E424">
            <v>4680</v>
          </cell>
          <cell r="F424">
            <v>3933</v>
          </cell>
        </row>
        <row r="425">
          <cell r="A425" t="str">
            <v>I424</v>
          </cell>
          <cell r="B425" t="str">
            <v>PUNTILLA CON CABEZA 1"</v>
          </cell>
          <cell r="C425" t="str">
            <v>Insumos</v>
          </cell>
          <cell r="D425" t="str">
            <v>LB</v>
          </cell>
          <cell r="E425">
            <v>4680</v>
          </cell>
          <cell r="F425">
            <v>3933</v>
          </cell>
        </row>
        <row r="426">
          <cell r="A426" t="str">
            <v>I425</v>
          </cell>
          <cell r="B426" t="str">
            <v>PUNTILLA CON CABEZA 2"</v>
          </cell>
          <cell r="C426" t="str">
            <v>Insumos</v>
          </cell>
          <cell r="D426" t="str">
            <v>LB</v>
          </cell>
          <cell r="E426">
            <v>4680</v>
          </cell>
          <cell r="F426">
            <v>3933</v>
          </cell>
        </row>
        <row r="427">
          <cell r="A427" t="str">
            <v>I426</v>
          </cell>
          <cell r="B427" t="str">
            <v>PUNTILLA CON CABEZA 3"</v>
          </cell>
          <cell r="C427" t="str">
            <v>Insumos</v>
          </cell>
          <cell r="D427" t="str">
            <v>LB</v>
          </cell>
          <cell r="E427">
            <v>4680</v>
          </cell>
          <cell r="F427">
            <v>3933</v>
          </cell>
        </row>
        <row r="428">
          <cell r="A428" t="str">
            <v>I427</v>
          </cell>
          <cell r="B428" t="str">
            <v>SIKA-1 IMPERMEABILIZANTE INTEGRAL MORTEROS O SIMILAR.</v>
          </cell>
          <cell r="C428" t="str">
            <v>Insumos</v>
          </cell>
          <cell r="D428" t="str">
            <v>KG</v>
          </cell>
          <cell r="E428">
            <v>13246</v>
          </cell>
          <cell r="F428">
            <v>11131</v>
          </cell>
        </row>
        <row r="429">
          <cell r="A429" t="str">
            <v>I428</v>
          </cell>
          <cell r="B429" t="str">
            <v>SIKADUR -42  ANCLAJE O SIMILAR.</v>
          </cell>
          <cell r="C429" t="str">
            <v>Insumos</v>
          </cell>
          <cell r="D429" t="str">
            <v>KG</v>
          </cell>
          <cell r="E429">
            <v>43013</v>
          </cell>
          <cell r="F429">
            <v>36145</v>
          </cell>
        </row>
        <row r="430">
          <cell r="A430" t="str">
            <v>I429</v>
          </cell>
          <cell r="B430" t="str">
            <v>SIKADUR -32 PRIMER</v>
          </cell>
          <cell r="C430" t="str">
            <v>Insumos</v>
          </cell>
          <cell r="D430" t="str">
            <v>KG</v>
          </cell>
          <cell r="E430">
            <v>107114</v>
          </cell>
          <cell r="F430">
            <v>90012</v>
          </cell>
        </row>
        <row r="431">
          <cell r="A431" t="str">
            <v>I430</v>
          </cell>
          <cell r="B431" t="str">
            <v>SIKADUR PANEL O SIMILAR.</v>
          </cell>
          <cell r="C431" t="str">
            <v>Insumos</v>
          </cell>
          <cell r="D431" t="str">
            <v>KG</v>
          </cell>
          <cell r="E431">
            <v>63437</v>
          </cell>
          <cell r="F431">
            <v>53308</v>
          </cell>
        </row>
        <row r="432">
          <cell r="A432" t="str">
            <v>I431</v>
          </cell>
          <cell r="B432" t="str">
            <v>SIKAFLEX 1A TUBO 305 CC O SIMILAR.</v>
          </cell>
          <cell r="C432" t="str">
            <v>Insumos</v>
          </cell>
          <cell r="D432" t="str">
            <v>UND</v>
          </cell>
          <cell r="E432">
            <v>42146</v>
          </cell>
          <cell r="F432">
            <v>35417</v>
          </cell>
        </row>
        <row r="433">
          <cell r="A433" t="str">
            <v>I432</v>
          </cell>
          <cell r="B433" t="str">
            <v>SIKAFLEX PRO 3 WF TUBO 600 CC O SIMILAR.</v>
          </cell>
          <cell r="C433" t="str">
            <v>Insumos</v>
          </cell>
          <cell r="D433" t="str">
            <v>UND</v>
          </cell>
          <cell r="E433">
            <v>100150</v>
          </cell>
          <cell r="F433">
            <v>84160</v>
          </cell>
        </row>
        <row r="434">
          <cell r="A434" t="str">
            <v>I433</v>
          </cell>
          <cell r="B434" t="str">
            <v>SILICONA TUBO 280 ML</v>
          </cell>
          <cell r="C434" t="str">
            <v>Insumos</v>
          </cell>
          <cell r="D434" t="str">
            <v>UND</v>
          </cell>
          <cell r="E434">
            <v>14607</v>
          </cell>
          <cell r="F434">
            <v>12275</v>
          </cell>
        </row>
        <row r="435">
          <cell r="A435" t="str">
            <v>I434</v>
          </cell>
          <cell r="B435" t="str">
            <v>SOLDADURA DE ESTAÑO 60-40 250GR 1/16"  (1.6 MM)</v>
          </cell>
          <cell r="C435" t="str">
            <v>Insumos</v>
          </cell>
          <cell r="D435" t="str">
            <v>UND</v>
          </cell>
          <cell r="E435">
            <v>34084</v>
          </cell>
          <cell r="F435">
            <v>28642</v>
          </cell>
        </row>
        <row r="436">
          <cell r="A436" t="str">
            <v>I435</v>
          </cell>
          <cell r="B436" t="str">
            <v>SOLDADURA ELECTRICA TIPO WESTARCO SUPER E- 6013  DE 1/8 O SIMILAR.</v>
          </cell>
          <cell r="C436" t="str">
            <v>Insumos</v>
          </cell>
          <cell r="D436" t="str">
            <v>KG</v>
          </cell>
          <cell r="E436">
            <v>14042</v>
          </cell>
          <cell r="F436">
            <v>11800</v>
          </cell>
        </row>
        <row r="437">
          <cell r="A437" t="str">
            <v>I436</v>
          </cell>
          <cell r="B437" t="str">
            <v>SOLDADURA EXOTERMICA TIPO CADWELD O SIMILAR  DE 115 GRADOS</v>
          </cell>
          <cell r="C437" t="str">
            <v>Insumos</v>
          </cell>
          <cell r="D437" t="str">
            <v>UND</v>
          </cell>
          <cell r="E437">
            <v>37453</v>
          </cell>
          <cell r="F437">
            <v>31473</v>
          </cell>
        </row>
        <row r="438">
          <cell r="A438" t="str">
            <v>I437</v>
          </cell>
          <cell r="B438" t="str">
            <v xml:space="preserve">SOLDADURA E 6013 </v>
          </cell>
          <cell r="C438" t="str">
            <v>Insumos</v>
          </cell>
          <cell r="D438" t="str">
            <v>KG</v>
          </cell>
          <cell r="E438">
            <v>11798</v>
          </cell>
          <cell r="F438">
            <v>9914</v>
          </cell>
        </row>
        <row r="439">
          <cell r="A439" t="str">
            <v>I438</v>
          </cell>
          <cell r="B439" t="str">
            <v>SOLDADURA Y LIMPIADOR</v>
          </cell>
          <cell r="C439" t="str">
            <v>Insumos</v>
          </cell>
          <cell r="D439" t="str">
            <v>UND</v>
          </cell>
          <cell r="E439">
            <v>2764</v>
          </cell>
          <cell r="F439">
            <v>2323</v>
          </cell>
        </row>
        <row r="440">
          <cell r="A440" t="str">
            <v>I439</v>
          </cell>
          <cell r="B440" t="str">
            <v>SOLDADURA E7018</v>
          </cell>
          <cell r="C440" t="str">
            <v>Insumos</v>
          </cell>
          <cell r="D440" t="str">
            <v>KG</v>
          </cell>
          <cell r="E440">
            <v>16868</v>
          </cell>
          <cell r="F440">
            <v>14175</v>
          </cell>
        </row>
        <row r="441">
          <cell r="A441" t="str">
            <v>I440</v>
          </cell>
          <cell r="B441" t="str">
            <v>WIN PLASTICO</v>
          </cell>
          <cell r="C441" t="str">
            <v>Insumos</v>
          </cell>
          <cell r="D441" t="str">
            <v>M</v>
          </cell>
          <cell r="E441">
            <v>5244</v>
          </cell>
          <cell r="F441">
            <v>4407</v>
          </cell>
        </row>
        <row r="442">
          <cell r="A442" t="str">
            <v>I441</v>
          </cell>
          <cell r="B442" t="str">
            <v xml:space="preserve">SIKA ANTISOL ROJO </v>
          </cell>
          <cell r="C442" t="str">
            <v>Insumos</v>
          </cell>
          <cell r="D442" t="str">
            <v>KG</v>
          </cell>
          <cell r="E442">
            <v>19441</v>
          </cell>
          <cell r="F442">
            <v>16337</v>
          </cell>
        </row>
        <row r="443">
          <cell r="A443" t="str">
            <v>I442</v>
          </cell>
          <cell r="B443" t="str">
            <v xml:space="preserve">SIKA SEPAROL </v>
          </cell>
          <cell r="C443" t="str">
            <v>Insumos</v>
          </cell>
          <cell r="D443" t="str">
            <v>KG</v>
          </cell>
          <cell r="E443">
            <v>25202</v>
          </cell>
          <cell r="F443">
            <v>21178</v>
          </cell>
        </row>
        <row r="444">
          <cell r="A444" t="str">
            <v>I443</v>
          </cell>
          <cell r="B444" t="str">
            <v xml:space="preserve">POLIETILENO NEGRO CAL 3.5 </v>
          </cell>
          <cell r="C444" t="str">
            <v>Insumos</v>
          </cell>
          <cell r="D444" t="str">
            <v>M</v>
          </cell>
          <cell r="E444">
            <v>6928</v>
          </cell>
          <cell r="F444">
            <v>5822</v>
          </cell>
        </row>
        <row r="445">
          <cell r="A445" t="str">
            <v>I444</v>
          </cell>
          <cell r="B445" t="str">
            <v>FALLEBA +PORTA CANDADO</v>
          </cell>
          <cell r="C445" t="str">
            <v>Insumos</v>
          </cell>
          <cell r="D445" t="str">
            <v>UND</v>
          </cell>
          <cell r="E445">
            <v>65549</v>
          </cell>
          <cell r="F445">
            <v>55083</v>
          </cell>
        </row>
        <row r="446">
          <cell r="A446" t="str">
            <v>I445</v>
          </cell>
          <cell r="B446" t="str">
            <v xml:space="preserve">BISAGRA EN TUBO </v>
          </cell>
          <cell r="C446" t="str">
            <v>Insumos</v>
          </cell>
          <cell r="D446" t="str">
            <v>UND</v>
          </cell>
          <cell r="E446">
            <v>46821</v>
          </cell>
          <cell r="F446">
            <v>39345</v>
          </cell>
        </row>
        <row r="447">
          <cell r="A447" t="str">
            <v>I446</v>
          </cell>
          <cell r="B447" t="str">
            <v>BISAGRAS ALUMINIO VAIVEN 3"</v>
          </cell>
          <cell r="C447" t="str">
            <v>Insumos</v>
          </cell>
          <cell r="D447" t="str">
            <v>UND</v>
          </cell>
          <cell r="E447">
            <v>29030</v>
          </cell>
          <cell r="F447">
            <v>24395</v>
          </cell>
        </row>
        <row r="448">
          <cell r="A448" t="str">
            <v>I447</v>
          </cell>
          <cell r="B448" t="str">
            <v>FIBRA PARA CERRAMIENTO PROVISIONAL H=2,1M</v>
          </cell>
          <cell r="C448" t="str">
            <v>Insumos</v>
          </cell>
          <cell r="D448" t="str">
            <v>M</v>
          </cell>
          <cell r="E448">
            <v>4117</v>
          </cell>
          <cell r="F448">
            <v>3460</v>
          </cell>
        </row>
        <row r="449">
          <cell r="A449" t="str">
            <v>I448</v>
          </cell>
          <cell r="B449" t="str">
            <v>VALLA EN LONA</v>
          </cell>
          <cell r="C449" t="str">
            <v>Insumos</v>
          </cell>
          <cell r="D449" t="str">
            <v>M2</v>
          </cell>
          <cell r="E449">
            <v>93641</v>
          </cell>
          <cell r="F449">
            <v>78690</v>
          </cell>
        </row>
        <row r="450">
          <cell r="A450" t="str">
            <v>I449</v>
          </cell>
          <cell r="B450" t="str">
            <v>VALLA EN LONA TIPO TRIPODE (3 USOS)</v>
          </cell>
          <cell r="C450" t="str">
            <v>Insumos</v>
          </cell>
          <cell r="D450" t="str">
            <v>UND</v>
          </cell>
          <cell r="E450">
            <v>337117</v>
          </cell>
          <cell r="F450">
            <v>283292</v>
          </cell>
        </row>
        <row r="451">
          <cell r="A451" t="str">
            <v>I450</v>
          </cell>
          <cell r="B451" t="str">
            <v>SEÑAL PREVENTIVA, REGLAMENTARIA E INFORMATIVA (2 USOS)</v>
          </cell>
          <cell r="C451" t="str">
            <v>Insumos</v>
          </cell>
          <cell r="D451" t="str">
            <v>UND</v>
          </cell>
          <cell r="E451">
            <v>187283</v>
          </cell>
          <cell r="F451">
            <v>157381</v>
          </cell>
        </row>
        <row r="452">
          <cell r="A452" t="str">
            <v>I451</v>
          </cell>
          <cell r="B452" t="str">
            <v>DELINEADOR PLASTICO ( 8  USOS)</v>
          </cell>
          <cell r="C452" t="str">
            <v>Insumos</v>
          </cell>
          <cell r="D452" t="str">
            <v>UND</v>
          </cell>
          <cell r="E452">
            <v>56185</v>
          </cell>
          <cell r="F452">
            <v>47214</v>
          </cell>
        </row>
        <row r="453">
          <cell r="A453" t="str">
            <v>I452</v>
          </cell>
          <cell r="B453" t="str">
            <v>CINTA REFLECTIVA DE SEGURIDAD (2 HILERAS)</v>
          </cell>
          <cell r="C453" t="str">
            <v>Insumos</v>
          </cell>
          <cell r="D453" t="str">
            <v>M</v>
          </cell>
          <cell r="E453">
            <v>149</v>
          </cell>
          <cell r="F453">
            <v>125</v>
          </cell>
        </row>
        <row r="454">
          <cell r="A454" t="str">
            <v>I453</v>
          </cell>
          <cell r="B454" t="str">
            <v>ESTRUCTURA EN GUADUA-CUARTÓN</v>
          </cell>
          <cell r="C454" t="str">
            <v>Insumos</v>
          </cell>
          <cell r="D454" t="str">
            <v>M</v>
          </cell>
          <cell r="E454">
            <v>37453</v>
          </cell>
          <cell r="F454">
            <v>31473</v>
          </cell>
        </row>
        <row r="455">
          <cell r="A455" t="str">
            <v>I454</v>
          </cell>
          <cell r="B455" t="str">
            <v>PASAMANOS EN LISTÓN</v>
          </cell>
          <cell r="C455" t="str">
            <v>Insumos</v>
          </cell>
          <cell r="D455" t="str">
            <v>M</v>
          </cell>
          <cell r="E455">
            <v>13110</v>
          </cell>
          <cell r="F455">
            <v>11017</v>
          </cell>
        </row>
        <row r="456">
          <cell r="A456" t="str">
            <v>I455</v>
          </cell>
          <cell r="B456" t="str">
            <v>ESTRUCTURA EN GUADUA</v>
          </cell>
          <cell r="C456" t="str">
            <v>Insumos</v>
          </cell>
          <cell r="D456" t="str">
            <v>M2</v>
          </cell>
          <cell r="E456">
            <v>2995</v>
          </cell>
          <cell r="F456">
            <v>2517</v>
          </cell>
        </row>
        <row r="457">
          <cell r="A457" t="str">
            <v>I456</v>
          </cell>
          <cell r="B457" t="str">
            <v>PLÁSTICO TRANSPARENTE CALIBRE 6</v>
          </cell>
          <cell r="C457" t="str">
            <v>Insumos</v>
          </cell>
          <cell r="D457" t="str">
            <v>M2</v>
          </cell>
          <cell r="E457">
            <v>3368</v>
          </cell>
          <cell r="F457">
            <v>2830</v>
          </cell>
        </row>
        <row r="458">
          <cell r="A458" t="str">
            <v>I457</v>
          </cell>
          <cell r="B458" t="str">
            <v>MATERIALES VARIOS PARA RANSPORTE/INSTALACION/FIJACION  DE CAMARAS CIRCULARES</v>
          </cell>
          <cell r="C458" t="str">
            <v>Insumos</v>
          </cell>
          <cell r="D458" t="str">
            <v>UND</v>
          </cell>
          <cell r="E458">
            <v>10653</v>
          </cell>
          <cell r="F458">
            <v>8952</v>
          </cell>
        </row>
        <row r="459">
          <cell r="A459" t="str">
            <v>I458</v>
          </cell>
          <cell r="B459" t="str">
            <v>ARO-TAPA HD DE 0.58 M - SELLO ELASTICO - LLAVE SEGURIDAD</v>
          </cell>
          <cell r="C459" t="str">
            <v>Insumos</v>
          </cell>
          <cell r="D459" t="str">
            <v>UND</v>
          </cell>
          <cell r="E459">
            <v>1266855</v>
          </cell>
          <cell r="F459">
            <v>1064584</v>
          </cell>
        </row>
        <row r="460">
          <cell r="A460" t="str">
            <v>I459</v>
          </cell>
          <cell r="B460" t="str">
            <v>ARO-TAPA HFDE 0.60X 100 KG</v>
          </cell>
          <cell r="C460" t="str">
            <v>Insumos</v>
          </cell>
          <cell r="D460" t="str">
            <v>UND</v>
          </cell>
          <cell r="E460">
            <v>617977</v>
          </cell>
          <cell r="F460">
            <v>519308</v>
          </cell>
        </row>
        <row r="461">
          <cell r="A461" t="str">
            <v>I460</v>
          </cell>
          <cell r="B461" t="str">
            <v>ARO EN POLIPROPILENO RECICLADO CUELLO 13 CM</v>
          </cell>
          <cell r="C461" t="str">
            <v>Insumos</v>
          </cell>
          <cell r="D461" t="str">
            <v>UND</v>
          </cell>
          <cell r="E461">
            <v>259552</v>
          </cell>
          <cell r="F461">
            <v>218111</v>
          </cell>
        </row>
        <row r="462">
          <cell r="A462" t="str">
            <v>I461</v>
          </cell>
          <cell r="B462" t="str">
            <v>TAPA D= 0,70 M POLIPROPILENO RECICLADO</v>
          </cell>
          <cell r="C462" t="str">
            <v>Insumos</v>
          </cell>
          <cell r="D462" t="str">
            <v>UND</v>
          </cell>
          <cell r="E462">
            <v>226593</v>
          </cell>
          <cell r="F462">
            <v>190414</v>
          </cell>
        </row>
        <row r="463">
          <cell r="A463" t="str">
            <v>I462</v>
          </cell>
          <cell r="B463" t="str">
            <v>ARO EN POLIPROPILENO RECICLADO CUELLO 20 CM</v>
          </cell>
          <cell r="C463" t="str">
            <v>Insumos</v>
          </cell>
          <cell r="D463" t="str">
            <v>UND</v>
          </cell>
          <cell r="E463">
            <v>317868</v>
          </cell>
          <cell r="F463">
            <v>267116</v>
          </cell>
        </row>
        <row r="464">
          <cell r="A464" t="str">
            <v>I463</v>
          </cell>
          <cell r="B464" t="str">
            <v>LAMINA DE POLIPROPILENO PARA CAMARAS DE INSPECCION</v>
          </cell>
          <cell r="C464" t="str">
            <v>Insumos</v>
          </cell>
          <cell r="D464" t="str">
            <v>M2</v>
          </cell>
          <cell r="E464">
            <v>236892</v>
          </cell>
          <cell r="F464">
            <v>199069</v>
          </cell>
        </row>
        <row r="465">
          <cell r="A465" t="str">
            <v>I464</v>
          </cell>
          <cell r="B465" t="str">
            <v>HIDROSELLO DE 24 "</v>
          </cell>
          <cell r="C465" t="str">
            <v>Insumos</v>
          </cell>
          <cell r="D465" t="str">
            <v>UND</v>
          </cell>
          <cell r="E465">
            <v>78169</v>
          </cell>
          <cell r="F465">
            <v>65688</v>
          </cell>
        </row>
        <row r="466">
          <cell r="A466" t="str">
            <v>I465</v>
          </cell>
          <cell r="B466" t="str">
            <v>HIDROSELLO DE 27 "</v>
          </cell>
          <cell r="C466" t="str">
            <v>Insumos</v>
          </cell>
          <cell r="D466" t="str">
            <v>UND</v>
          </cell>
          <cell r="E466">
            <v>85034</v>
          </cell>
          <cell r="F466">
            <v>71457</v>
          </cell>
        </row>
        <row r="467">
          <cell r="A467" t="str">
            <v>I466</v>
          </cell>
          <cell r="B467" t="str">
            <v>HIDROSELLO DE 30 "</v>
          </cell>
          <cell r="C467" t="str">
            <v>Insumos</v>
          </cell>
          <cell r="D467" t="str">
            <v>UND</v>
          </cell>
          <cell r="E467">
            <v>93736</v>
          </cell>
          <cell r="F467">
            <v>78770</v>
          </cell>
        </row>
        <row r="468">
          <cell r="A468" t="str">
            <v>I467</v>
          </cell>
          <cell r="B468" t="str">
            <v>HIDROSELLO DE 33"</v>
          </cell>
          <cell r="C468" t="str">
            <v>Insumos</v>
          </cell>
          <cell r="D468" t="str">
            <v>UND</v>
          </cell>
          <cell r="E468">
            <v>100180</v>
          </cell>
          <cell r="F468">
            <v>84185</v>
          </cell>
        </row>
        <row r="469">
          <cell r="A469" t="str">
            <v>I468</v>
          </cell>
          <cell r="B469" t="str">
            <v>HIDROSELLO DE 36 "</v>
          </cell>
          <cell r="C469" t="str">
            <v>Insumos</v>
          </cell>
          <cell r="D469" t="str">
            <v>UND</v>
          </cell>
          <cell r="E469">
            <v>112824</v>
          </cell>
          <cell r="F469">
            <v>94810</v>
          </cell>
        </row>
        <row r="470">
          <cell r="A470" t="str">
            <v>I469</v>
          </cell>
          <cell r="B470" t="str">
            <v>HIDROSELLO DE 39 "</v>
          </cell>
          <cell r="C470" t="str">
            <v>Insumos</v>
          </cell>
          <cell r="D470" t="str">
            <v>UND</v>
          </cell>
          <cell r="E470">
            <v>121440</v>
          </cell>
          <cell r="F470">
            <v>102050</v>
          </cell>
        </row>
        <row r="471">
          <cell r="A471" t="str">
            <v>I470</v>
          </cell>
          <cell r="B471" t="str">
            <v>HIDROSELLO DE 42 "</v>
          </cell>
          <cell r="C471" t="str">
            <v>Insumos</v>
          </cell>
          <cell r="D471" t="str">
            <v>UND</v>
          </cell>
          <cell r="E471">
            <v>135935</v>
          </cell>
          <cell r="F471">
            <v>114231</v>
          </cell>
        </row>
        <row r="472">
          <cell r="A472" t="str">
            <v>I471</v>
          </cell>
          <cell r="B472" t="str">
            <v>HIDROSELLO DE 45 "</v>
          </cell>
          <cell r="C472" t="str">
            <v>Insumos</v>
          </cell>
          <cell r="D472" t="str">
            <v>UND</v>
          </cell>
          <cell r="E472">
            <v>148272</v>
          </cell>
          <cell r="F472">
            <v>124598</v>
          </cell>
        </row>
        <row r="473">
          <cell r="A473" t="str">
            <v>I472</v>
          </cell>
          <cell r="B473" t="str">
            <v>HIDROSELLO DE 48 "</v>
          </cell>
          <cell r="C473" t="str">
            <v>Insumos</v>
          </cell>
          <cell r="D473" t="str">
            <v>UND</v>
          </cell>
          <cell r="E473">
            <v>148272</v>
          </cell>
          <cell r="F473">
            <v>124598</v>
          </cell>
        </row>
        <row r="474">
          <cell r="A474" t="str">
            <v>I473</v>
          </cell>
          <cell r="B474" t="str">
            <v>HIDROSELLO DE 51 "</v>
          </cell>
          <cell r="C474" t="str">
            <v>Insumos</v>
          </cell>
          <cell r="D474" t="str">
            <v>UND</v>
          </cell>
          <cell r="E474">
            <v>153115</v>
          </cell>
          <cell r="F474">
            <v>128668</v>
          </cell>
        </row>
        <row r="475">
          <cell r="A475" t="str">
            <v>I474</v>
          </cell>
          <cell r="B475" t="str">
            <v>HIDROSELLO DE 57 "</v>
          </cell>
          <cell r="C475" t="str">
            <v>Insumos</v>
          </cell>
          <cell r="D475" t="str">
            <v>UND</v>
          </cell>
          <cell r="E475">
            <v>165035</v>
          </cell>
          <cell r="F475">
            <v>138685</v>
          </cell>
        </row>
        <row r="476">
          <cell r="A476" t="str">
            <v>I475</v>
          </cell>
          <cell r="B476" t="str">
            <v>HIDROSELLO DE 60 "</v>
          </cell>
          <cell r="C476" t="str">
            <v>Insumos</v>
          </cell>
          <cell r="D476" t="str">
            <v>UND</v>
          </cell>
          <cell r="E476">
            <v>182170</v>
          </cell>
          <cell r="F476">
            <v>153084</v>
          </cell>
        </row>
        <row r="477">
          <cell r="A477" t="str">
            <v>I476</v>
          </cell>
          <cell r="B477" t="str">
            <v>HIDROSELLO DE 68 "</v>
          </cell>
          <cell r="C477" t="str">
            <v>Insumos</v>
          </cell>
          <cell r="D477" t="str">
            <v>UND</v>
          </cell>
          <cell r="E477">
            <v>182170</v>
          </cell>
          <cell r="F477">
            <v>153084</v>
          </cell>
        </row>
        <row r="478">
          <cell r="A478" t="str">
            <v>I477</v>
          </cell>
          <cell r="B478" t="str">
            <v>PUNTILLA CC PUMA 2.1/2 X 500</v>
          </cell>
          <cell r="C478" t="str">
            <v>Insumos</v>
          </cell>
          <cell r="D478" t="str">
            <v>UND</v>
          </cell>
          <cell r="E478">
            <v>3745</v>
          </cell>
          <cell r="F478">
            <v>3147</v>
          </cell>
        </row>
        <row r="479">
          <cell r="A479" t="str">
            <v>I478</v>
          </cell>
          <cell r="B479" t="str">
            <v>ADITIVO PARA CURAR EL CONCRETO</v>
          </cell>
          <cell r="C479" t="str">
            <v>Insumos</v>
          </cell>
          <cell r="D479" t="str">
            <v>UND</v>
          </cell>
          <cell r="E479">
            <v>44393</v>
          </cell>
          <cell r="F479">
            <v>37305</v>
          </cell>
        </row>
        <row r="480">
          <cell r="A480" t="str">
            <v>I479</v>
          </cell>
          <cell r="B480" t="str">
            <v>SELLO ELASTOMERICO</v>
          </cell>
          <cell r="C480" t="str">
            <v>Insumos</v>
          </cell>
          <cell r="D480" t="str">
            <v>M</v>
          </cell>
          <cell r="E480">
            <v>6591</v>
          </cell>
          <cell r="F480">
            <v>5539</v>
          </cell>
        </row>
        <row r="481">
          <cell r="A481" t="str">
            <v>I480</v>
          </cell>
          <cell r="B481" t="str">
            <v>BENTONITA</v>
          </cell>
          <cell r="C481" t="str">
            <v>Insumos</v>
          </cell>
          <cell r="D481" t="str">
            <v>KG</v>
          </cell>
          <cell r="E481">
            <v>30720</v>
          </cell>
          <cell r="F481">
            <v>25815</v>
          </cell>
        </row>
        <row r="482">
          <cell r="A482" t="str">
            <v>I481</v>
          </cell>
          <cell r="B482" t="str">
            <v>RIGIDIZADORES</v>
          </cell>
          <cell r="C482" t="str">
            <v>Insumos</v>
          </cell>
          <cell r="D482" t="str">
            <v>KG</v>
          </cell>
          <cell r="E482">
            <v>4616</v>
          </cell>
          <cell r="F482">
            <v>3879</v>
          </cell>
        </row>
        <row r="483">
          <cell r="A483" t="str">
            <v>I482</v>
          </cell>
          <cell r="B483" t="str">
            <v>PASARELA</v>
          </cell>
          <cell r="C483" t="str">
            <v>Insumos</v>
          </cell>
          <cell r="D483" t="str">
            <v>UND</v>
          </cell>
          <cell r="E483">
            <v>18361786</v>
          </cell>
          <cell r="F483">
            <v>15430072</v>
          </cell>
        </row>
        <row r="484">
          <cell r="A484" t="str">
            <v>I483</v>
          </cell>
          <cell r="B484" t="str">
            <v>OXIGENO</v>
          </cell>
          <cell r="C484" t="str">
            <v>Insumos</v>
          </cell>
          <cell r="D484" t="str">
            <v>BUL</v>
          </cell>
          <cell r="E484">
            <v>133182</v>
          </cell>
          <cell r="F484">
            <v>111918</v>
          </cell>
        </row>
        <row r="485">
          <cell r="A485" t="str">
            <v>I484</v>
          </cell>
          <cell r="B485" t="str">
            <v>MUERTOS Y BOYAS</v>
          </cell>
          <cell r="C485" t="str">
            <v>Insumos</v>
          </cell>
          <cell r="D485" t="str">
            <v>UND</v>
          </cell>
          <cell r="E485">
            <v>1083240</v>
          </cell>
          <cell r="F485">
            <v>910286</v>
          </cell>
        </row>
        <row r="486">
          <cell r="A486" t="str">
            <v>I485</v>
          </cell>
          <cell r="B486" t="str">
            <v>CABOS</v>
          </cell>
          <cell r="C486" t="str">
            <v>Insumos</v>
          </cell>
          <cell r="D486" t="str">
            <v>UND</v>
          </cell>
          <cell r="E486">
            <v>8879</v>
          </cell>
          <cell r="F486">
            <v>7461</v>
          </cell>
        </row>
        <row r="487">
          <cell r="A487" t="str">
            <v>I486</v>
          </cell>
          <cell r="B487" t="str">
            <v>EMBARCADERO</v>
          </cell>
          <cell r="C487" t="str">
            <v>Insumos</v>
          </cell>
          <cell r="D487" t="str">
            <v>UND</v>
          </cell>
          <cell r="E487">
            <v>67391662</v>
          </cell>
          <cell r="F487">
            <v>56631649</v>
          </cell>
        </row>
        <row r="488">
          <cell r="A488" t="str">
            <v>I487</v>
          </cell>
          <cell r="B488" t="str">
            <v>TORNILLO DE FIJACION M-24 INCLUYE TUERCA, ARANDELA Y RESINATIPO SIKA DUR 42 O SIMILAR</v>
          </cell>
          <cell r="C488" t="str">
            <v>Insumos</v>
          </cell>
          <cell r="D488" t="str">
            <v>UND</v>
          </cell>
          <cell r="E488">
            <v>16868</v>
          </cell>
          <cell r="F488">
            <v>14175</v>
          </cell>
        </row>
        <row r="489">
          <cell r="A489" t="str">
            <v>I488</v>
          </cell>
          <cell r="B489" t="str">
            <v>LOSETA TACTIL GUIA</v>
          </cell>
          <cell r="C489" t="str">
            <v>Insumos</v>
          </cell>
          <cell r="D489" t="str">
            <v>UND</v>
          </cell>
          <cell r="E489">
            <v>7213</v>
          </cell>
          <cell r="F489">
            <v>6061</v>
          </cell>
        </row>
        <row r="490">
          <cell r="A490" t="str">
            <v>I489</v>
          </cell>
          <cell r="B490" t="str">
            <v>POLIETILENO 1/2"</v>
          </cell>
          <cell r="C490" t="str">
            <v>Insumos</v>
          </cell>
          <cell r="D490" t="str">
            <v>ML</v>
          </cell>
          <cell r="E490">
            <v>2062</v>
          </cell>
          <cell r="F490">
            <v>1733</v>
          </cell>
        </row>
        <row r="491">
          <cell r="A491" t="str">
            <v>I490</v>
          </cell>
          <cell r="B491" t="str">
            <v>SIKAFLUID</v>
          </cell>
          <cell r="C491" t="str">
            <v>Insumos</v>
          </cell>
          <cell r="D491" t="str">
            <v>KG</v>
          </cell>
          <cell r="E491">
            <v>8652</v>
          </cell>
          <cell r="F491">
            <v>7271</v>
          </cell>
        </row>
        <row r="492">
          <cell r="A492" t="str">
            <v>I491</v>
          </cell>
          <cell r="B492" t="str">
            <v>COSTAL</v>
          </cell>
          <cell r="C492" t="str">
            <v>Insumos</v>
          </cell>
          <cell r="D492" t="str">
            <v>M3</v>
          </cell>
          <cell r="E492">
            <v>928</v>
          </cell>
          <cell r="F492">
            <v>780</v>
          </cell>
        </row>
        <row r="493">
          <cell r="A493" t="str">
            <v>I492</v>
          </cell>
          <cell r="B493" t="str">
            <v>ESTACAS PARA ANCLAJE</v>
          </cell>
          <cell r="C493" t="str">
            <v>Insumos</v>
          </cell>
          <cell r="D493" t="str">
            <v>UND</v>
          </cell>
          <cell r="E493">
            <v>183</v>
          </cell>
          <cell r="F493">
            <v>154</v>
          </cell>
        </row>
        <row r="494">
          <cell r="A494" t="str">
            <v>I493</v>
          </cell>
          <cell r="B494" t="str">
            <v>COSTAL BIODEGRADABLE</v>
          </cell>
          <cell r="C494" t="str">
            <v>Insumos</v>
          </cell>
          <cell r="D494" t="str">
            <v>M3</v>
          </cell>
          <cell r="E494">
            <v>4735</v>
          </cell>
          <cell r="F494">
            <v>3979</v>
          </cell>
        </row>
        <row r="495">
          <cell r="A495" t="str">
            <v>I494</v>
          </cell>
          <cell r="B495" t="str">
            <v>PLASTICO DE PROTECCION</v>
          </cell>
          <cell r="C495" t="str">
            <v>Insumos</v>
          </cell>
          <cell r="D495" t="str">
            <v>M2</v>
          </cell>
          <cell r="E495">
            <v>2882</v>
          </cell>
          <cell r="F495">
            <v>2422</v>
          </cell>
        </row>
        <row r="496">
          <cell r="A496" t="str">
            <v>I495</v>
          </cell>
          <cell r="B496" t="str">
            <v>MOLDES GUIA METALICOS PINTURA</v>
          </cell>
          <cell r="C496" t="str">
            <v>Insumos</v>
          </cell>
          <cell r="D496" t="str">
            <v>M2</v>
          </cell>
          <cell r="E496">
            <v>2678</v>
          </cell>
          <cell r="F496">
            <v>2250</v>
          </cell>
        </row>
        <row r="497">
          <cell r="A497" t="str">
            <v>I496</v>
          </cell>
          <cell r="B497" t="str">
            <v>PEGANTE CERAMICO GRIS</v>
          </cell>
          <cell r="C497" t="str">
            <v>Insumos</v>
          </cell>
          <cell r="D497" t="str">
            <v>M2</v>
          </cell>
          <cell r="E497">
            <v>2678</v>
          </cell>
          <cell r="F497">
            <v>2250</v>
          </cell>
        </row>
        <row r="498">
          <cell r="A498" t="str">
            <v>I497</v>
          </cell>
          <cell r="B498" t="str">
            <v>LOSETA PREFABRICADA LISA</v>
          </cell>
          <cell r="C498" t="str">
            <v>Insumos</v>
          </cell>
          <cell r="D498" t="str">
            <v>UND</v>
          </cell>
          <cell r="E498">
            <v>6181</v>
          </cell>
          <cell r="F498">
            <v>5194</v>
          </cell>
        </row>
        <row r="499">
          <cell r="A499" t="str">
            <v>I498</v>
          </cell>
          <cell r="B499" t="str">
            <v>SIKA SET X 5KG</v>
          </cell>
          <cell r="C499" t="str">
            <v>Insumos</v>
          </cell>
          <cell r="D499" t="str">
            <v>UND</v>
          </cell>
          <cell r="E499">
            <v>80337</v>
          </cell>
          <cell r="F499">
            <v>67510</v>
          </cell>
        </row>
        <row r="500">
          <cell r="A500" t="str">
            <v>I499</v>
          </cell>
          <cell r="B500" t="str">
            <v>BROCA 1*21 DW5819</v>
          </cell>
          <cell r="C500" t="str">
            <v>Insumos</v>
          </cell>
          <cell r="D500" t="str">
            <v>UND</v>
          </cell>
          <cell r="E500">
            <v>430378</v>
          </cell>
          <cell r="F500">
            <v>361662</v>
          </cell>
        </row>
        <row r="501">
          <cell r="A501" t="str">
            <v>I500</v>
          </cell>
          <cell r="B501" t="str">
            <v>BROCA 1/2*21 HILTI</v>
          </cell>
          <cell r="C501" t="str">
            <v>Insumos</v>
          </cell>
          <cell r="D501" t="str">
            <v>UND</v>
          </cell>
          <cell r="E501">
            <v>680367</v>
          </cell>
          <cell r="F501">
            <v>571737</v>
          </cell>
        </row>
        <row r="502">
          <cell r="A502" t="str">
            <v>I501</v>
          </cell>
          <cell r="B502" t="str">
            <v>BROCA 3/4*21 HILTI</v>
          </cell>
          <cell r="C502" t="str">
            <v>Insumos</v>
          </cell>
          <cell r="D502" t="str">
            <v>UND</v>
          </cell>
          <cell r="E502">
            <v>1000241</v>
          </cell>
          <cell r="F502">
            <v>840539</v>
          </cell>
        </row>
        <row r="503">
          <cell r="A503" t="str">
            <v>I502</v>
          </cell>
          <cell r="B503" t="str">
            <v>BOMBON</v>
          </cell>
          <cell r="C503" t="str">
            <v>Insumos</v>
          </cell>
          <cell r="D503" t="str">
            <v>UND</v>
          </cell>
          <cell r="E503">
            <v>64890</v>
          </cell>
          <cell r="F503">
            <v>54529</v>
          </cell>
        </row>
        <row r="504">
          <cell r="A504" t="str">
            <v>I503</v>
          </cell>
          <cell r="B504" t="str">
            <v>MANGUERA PLASTICA LAVAMANOS - SANITARIOS</v>
          </cell>
          <cell r="C504" t="str">
            <v>Insumos</v>
          </cell>
          <cell r="D504" t="str">
            <v>UND</v>
          </cell>
          <cell r="E504">
            <v>20599</v>
          </cell>
          <cell r="F504">
            <v>17310</v>
          </cell>
        </row>
        <row r="505">
          <cell r="A505" t="str">
            <v>I504</v>
          </cell>
          <cell r="B505" t="str">
            <v>CHAZO PLASTICO 1/4" ESTRIADO - BOLSA 100 UND</v>
          </cell>
          <cell r="C505" t="str">
            <v>Insumos</v>
          </cell>
          <cell r="D505" t="str">
            <v>UND</v>
          </cell>
          <cell r="E505">
            <v>4117</v>
          </cell>
          <cell r="F505">
            <v>3460</v>
          </cell>
        </row>
        <row r="506">
          <cell r="A506" t="str">
            <v>I505</v>
          </cell>
          <cell r="B506" t="str">
            <v>IGOL IMPRIMANTE 3KG</v>
          </cell>
          <cell r="C506" t="str">
            <v>Insumos</v>
          </cell>
          <cell r="D506" t="str">
            <v>UND</v>
          </cell>
          <cell r="E506">
            <v>90323</v>
          </cell>
          <cell r="F506">
            <v>75902</v>
          </cell>
        </row>
        <row r="507">
          <cell r="A507" t="str">
            <v>I506</v>
          </cell>
          <cell r="B507" t="str">
            <v>MANILA 13 MM ECON</v>
          </cell>
          <cell r="C507" t="str">
            <v>Insumos</v>
          </cell>
          <cell r="D507" t="str">
            <v>M</v>
          </cell>
          <cell r="E507">
            <v>1648</v>
          </cell>
          <cell r="F507">
            <v>1385</v>
          </cell>
        </row>
        <row r="508">
          <cell r="A508" t="str">
            <v>I507</v>
          </cell>
          <cell r="B508" t="str">
            <v>GEODREN PLANAR 0,5 M. PAVCO O SIMILAR</v>
          </cell>
          <cell r="C508" t="str">
            <v>Insumos</v>
          </cell>
          <cell r="D508" t="str">
            <v>M</v>
          </cell>
          <cell r="E508">
            <v>20422</v>
          </cell>
          <cell r="F508">
            <v>17161</v>
          </cell>
        </row>
        <row r="509">
          <cell r="A509" t="str">
            <v>I508</v>
          </cell>
          <cell r="B509" t="str">
            <v>GEODREN PLANAR 1,0 M. PAVCO O SIMILAR</v>
          </cell>
          <cell r="C509" t="str">
            <v>Insumos</v>
          </cell>
          <cell r="D509" t="str">
            <v>M</v>
          </cell>
          <cell r="E509">
            <v>71544</v>
          </cell>
          <cell r="F509">
            <v>60121</v>
          </cell>
        </row>
        <row r="510">
          <cell r="A510" t="str">
            <v>I509</v>
          </cell>
          <cell r="B510" t="str">
            <v>GEODREN VIAL TB 100 MM. 1,0 M. PAVCO O SIMILAR</v>
          </cell>
          <cell r="C510" t="str">
            <v>Insumos</v>
          </cell>
          <cell r="D510" t="str">
            <v>M</v>
          </cell>
          <cell r="E510">
            <v>58801</v>
          </cell>
          <cell r="F510">
            <v>49413</v>
          </cell>
        </row>
        <row r="511">
          <cell r="A511" t="str">
            <v>I510</v>
          </cell>
          <cell r="B511" t="str">
            <v>GEODREN VIAL TB 160 MM. 1,0 M. PAVCO O SIMILAR</v>
          </cell>
          <cell r="C511" t="str">
            <v>Insumos</v>
          </cell>
          <cell r="D511" t="str">
            <v>M</v>
          </cell>
          <cell r="E511">
            <v>93752</v>
          </cell>
          <cell r="F511">
            <v>78783</v>
          </cell>
        </row>
        <row r="512">
          <cell r="A512" t="str">
            <v>I511</v>
          </cell>
          <cell r="B512" t="str">
            <v>GEOTEXTIL NO TEJIDO  1600 PAVCO O SIMILAR</v>
          </cell>
          <cell r="C512" t="str">
            <v>Insumos</v>
          </cell>
          <cell r="D512" t="str">
            <v>M2</v>
          </cell>
          <cell r="E512">
            <v>5812</v>
          </cell>
          <cell r="F512">
            <v>4884</v>
          </cell>
        </row>
        <row r="513">
          <cell r="A513" t="str">
            <v>I512</v>
          </cell>
          <cell r="B513" t="str">
            <v>GEOTEXTIL NO TEJIDO  2000 PAVCO O SIMILAR</v>
          </cell>
          <cell r="C513" t="str">
            <v>Insumos</v>
          </cell>
          <cell r="D513" t="str">
            <v>M2</v>
          </cell>
          <cell r="E513">
            <v>8240</v>
          </cell>
          <cell r="F513">
            <v>6924</v>
          </cell>
        </row>
        <row r="514">
          <cell r="A514" t="str">
            <v>I513</v>
          </cell>
          <cell r="B514" t="str">
            <v>GEOTEXTIL NO TEJIDO  3000 PAVCO O SIMILAR</v>
          </cell>
          <cell r="C514" t="str">
            <v>Insumos</v>
          </cell>
          <cell r="D514" t="str">
            <v>M2</v>
          </cell>
          <cell r="E514">
            <v>9637</v>
          </cell>
          <cell r="F514">
            <v>8098</v>
          </cell>
        </row>
        <row r="515">
          <cell r="A515" t="str">
            <v>I514</v>
          </cell>
          <cell r="B515" t="str">
            <v>GEOTEXTIL TEJIDO (RESITENCIA ULTIMA 60 KN/M)</v>
          </cell>
          <cell r="C515" t="str">
            <v>Insumos</v>
          </cell>
          <cell r="D515" t="str">
            <v>M2</v>
          </cell>
          <cell r="E515">
            <v>10477</v>
          </cell>
          <cell r="F515">
            <v>8804</v>
          </cell>
        </row>
        <row r="516">
          <cell r="A516" t="str">
            <v>I515</v>
          </cell>
          <cell r="B516" t="str">
            <v>GEOTEXTIL NO TEJIDO  4000 PAVCO O SIMILAR</v>
          </cell>
          <cell r="C516" t="str">
            <v>Insumos</v>
          </cell>
          <cell r="D516" t="str">
            <v>M2</v>
          </cell>
          <cell r="E516">
            <v>20422</v>
          </cell>
          <cell r="F516">
            <v>17161</v>
          </cell>
        </row>
        <row r="517">
          <cell r="A517" t="str">
            <v>I516</v>
          </cell>
          <cell r="B517" t="str">
            <v>GEODREN CIRCULAR 1,0 M PAVCO O SIMILAR</v>
          </cell>
          <cell r="C517" t="str">
            <v>Insumos</v>
          </cell>
          <cell r="D517" t="str">
            <v>M2</v>
          </cell>
          <cell r="E517">
            <v>73698</v>
          </cell>
          <cell r="F517">
            <v>61931</v>
          </cell>
        </row>
        <row r="518">
          <cell r="A518" t="str">
            <v>I517</v>
          </cell>
          <cell r="B518" t="str">
            <v>IMPERMEABILIZACION TIPO MANTO MORTER PLAS AL - 300 E=3 MM O SIMILAR.</v>
          </cell>
          <cell r="C518" t="str">
            <v>Insumos</v>
          </cell>
          <cell r="D518" t="str">
            <v>M2</v>
          </cell>
          <cell r="E518">
            <v>29637</v>
          </cell>
          <cell r="F518">
            <v>24905</v>
          </cell>
        </row>
        <row r="519">
          <cell r="A519" t="str">
            <v>I518</v>
          </cell>
          <cell r="B519" t="str">
            <v>IMPERMEABILIZACION TIPO MANTO MORTER PLAS AL - 80 E=3.5 MM O SIMILAR.</v>
          </cell>
          <cell r="C519" t="str">
            <v>Insumos</v>
          </cell>
          <cell r="D519" t="str">
            <v>M2</v>
          </cell>
          <cell r="E519">
            <v>32239</v>
          </cell>
          <cell r="F519">
            <v>27092</v>
          </cell>
        </row>
        <row r="520">
          <cell r="A520" t="str">
            <v>I519</v>
          </cell>
          <cell r="B520" t="str">
            <v>IMPERMEABILIZACION FIBER GLASS PLAS P-3  CON REFUERZO EN POLIESTER . (REMATES, PINTURA BITUMINOSA)</v>
          </cell>
          <cell r="C520" t="str">
            <v>Insumos</v>
          </cell>
          <cell r="D520" t="str">
            <v>M2</v>
          </cell>
          <cell r="E520">
            <v>53562</v>
          </cell>
          <cell r="F520">
            <v>45010</v>
          </cell>
        </row>
        <row r="521">
          <cell r="A521" t="str">
            <v>I520</v>
          </cell>
          <cell r="B521" t="str">
            <v>LAVADO E IMPERMEABILIZADO CON PRODUCTO HIDROFUGADO</v>
          </cell>
          <cell r="C521" t="str">
            <v>Insumos</v>
          </cell>
          <cell r="D521" t="str">
            <v>M2</v>
          </cell>
          <cell r="E521">
            <v>16104</v>
          </cell>
          <cell r="F521">
            <v>13533</v>
          </cell>
        </row>
        <row r="522">
          <cell r="A522" t="str">
            <v>I521</v>
          </cell>
          <cell r="B522" t="str">
            <v>ABRAZADERA EN ACERO</v>
          </cell>
          <cell r="C522" t="str">
            <v>Insumos</v>
          </cell>
          <cell r="D522" t="str">
            <v>UND</v>
          </cell>
          <cell r="E522">
            <v>2708</v>
          </cell>
          <cell r="F522">
            <v>2276</v>
          </cell>
        </row>
        <row r="523">
          <cell r="A523" t="str">
            <v>I522</v>
          </cell>
          <cell r="B523" t="str">
            <v>ABRAZADERA PLASTICA 5/8</v>
          </cell>
          <cell r="C523" t="str">
            <v>Insumos</v>
          </cell>
          <cell r="D523" t="str">
            <v>UND</v>
          </cell>
          <cell r="E523">
            <v>6515</v>
          </cell>
          <cell r="F523">
            <v>5475</v>
          </cell>
        </row>
        <row r="524">
          <cell r="A524" t="str">
            <v>I523</v>
          </cell>
          <cell r="B524" t="str">
            <v>ACCESORIOS CPVC  1/2" ( CODO , UNIÓN Y TAPÓN )</v>
          </cell>
          <cell r="C524" t="str">
            <v>Insumos</v>
          </cell>
          <cell r="D524" t="str">
            <v>UND</v>
          </cell>
          <cell r="E524">
            <v>4172</v>
          </cell>
          <cell r="F524">
            <v>3506</v>
          </cell>
        </row>
        <row r="525">
          <cell r="A525" t="str">
            <v>I524</v>
          </cell>
          <cell r="B525" t="str">
            <v>ACCESORIOS CPVC  3/4" ( CODO , UNIÓN Y TAPÓN )</v>
          </cell>
          <cell r="C525" t="str">
            <v>Insumos</v>
          </cell>
          <cell r="D525" t="str">
            <v>UND</v>
          </cell>
          <cell r="E525">
            <v>5975</v>
          </cell>
          <cell r="F525">
            <v>5021</v>
          </cell>
        </row>
        <row r="526">
          <cell r="A526" t="str">
            <v>I525</v>
          </cell>
          <cell r="B526" t="str">
            <v>ACCESORIOS PVC-P  1 1/2"  ( CODO , UNIÓN Y TAPÓN )</v>
          </cell>
          <cell r="C526" t="str">
            <v>Insumos</v>
          </cell>
          <cell r="D526" t="str">
            <v>UND</v>
          </cell>
          <cell r="E526">
            <v>16863</v>
          </cell>
          <cell r="F526">
            <v>14171</v>
          </cell>
        </row>
        <row r="527">
          <cell r="A527" t="str">
            <v>I526</v>
          </cell>
          <cell r="B527" t="str">
            <v>ACCESORIOS PVC-P  1 1/4" ( CODO , UNIÓN Y TAPÓN )</v>
          </cell>
          <cell r="C527" t="str">
            <v>Insumos</v>
          </cell>
          <cell r="D527" t="str">
            <v>UND</v>
          </cell>
          <cell r="E527">
            <v>10777</v>
          </cell>
          <cell r="F527">
            <v>9056</v>
          </cell>
        </row>
        <row r="528">
          <cell r="A528" t="str">
            <v>I527</v>
          </cell>
          <cell r="B528" t="str">
            <v>ACCESORIOS PVC-P  1" ( CODO, UNIÓN Y TAPÓN )</v>
          </cell>
          <cell r="C528" t="str">
            <v>Insumos</v>
          </cell>
          <cell r="D528" t="str">
            <v>UND</v>
          </cell>
          <cell r="E528">
            <v>5284</v>
          </cell>
          <cell r="F528">
            <v>4440</v>
          </cell>
        </row>
        <row r="529">
          <cell r="A529" t="str">
            <v>I528</v>
          </cell>
          <cell r="B529" t="str">
            <v>ACCESORIOS PVC-P  1/2" ( CODO , UNIÓN Y TAPÓN )</v>
          </cell>
          <cell r="C529" t="str">
            <v>Insumos</v>
          </cell>
          <cell r="D529" t="str">
            <v>UND</v>
          </cell>
          <cell r="E529">
            <v>1736</v>
          </cell>
          <cell r="F529">
            <v>1459</v>
          </cell>
        </row>
        <row r="530">
          <cell r="A530" t="str">
            <v>I529</v>
          </cell>
          <cell r="B530" t="str">
            <v>ACCESORIOS PVC-P  2 1/2" ( CODO , UNIÓN Y TAPÓN )</v>
          </cell>
          <cell r="C530" t="str">
            <v>Insumos</v>
          </cell>
          <cell r="D530" t="str">
            <v>UND</v>
          </cell>
          <cell r="E530">
            <v>80731</v>
          </cell>
          <cell r="F530">
            <v>67841</v>
          </cell>
        </row>
        <row r="531">
          <cell r="A531" t="str">
            <v>I530</v>
          </cell>
          <cell r="B531" t="str">
            <v>ACCESORIOS PVC-P  2" ( CODO , UNIÓN Y TAPÓN )</v>
          </cell>
          <cell r="C531" t="str">
            <v>Insumos</v>
          </cell>
          <cell r="D531" t="str">
            <v>UND</v>
          </cell>
          <cell r="E531">
            <v>27414</v>
          </cell>
          <cell r="F531">
            <v>23037</v>
          </cell>
        </row>
        <row r="532">
          <cell r="A532" t="str">
            <v>I531</v>
          </cell>
          <cell r="B532" t="str">
            <v>ACCESORIOS PVC-P  3" ( CODO , UNIÓN Y TAPÓN )</v>
          </cell>
          <cell r="C532" t="str">
            <v>Insumos</v>
          </cell>
          <cell r="D532" t="str">
            <v>UND</v>
          </cell>
          <cell r="E532">
            <v>109192</v>
          </cell>
          <cell r="F532">
            <v>91758</v>
          </cell>
        </row>
        <row r="533">
          <cell r="A533" t="str">
            <v>I532</v>
          </cell>
          <cell r="B533" t="str">
            <v>ACCESORIOS PVC-P  3/4" ( CODO , UNIÓN Y TAPÓN )</v>
          </cell>
          <cell r="C533" t="str">
            <v>Insumos</v>
          </cell>
          <cell r="D533" t="str">
            <v>UND</v>
          </cell>
          <cell r="E533">
            <v>2960</v>
          </cell>
          <cell r="F533">
            <v>2487</v>
          </cell>
        </row>
        <row r="534">
          <cell r="A534" t="str">
            <v>I533</v>
          </cell>
          <cell r="B534" t="str">
            <v>ACCESORIOS PVC-P  4" ( CODO , UNIÓN Y TAPÓN )</v>
          </cell>
          <cell r="C534" t="str">
            <v>Insumos</v>
          </cell>
          <cell r="D534" t="str">
            <v>UND</v>
          </cell>
          <cell r="E534">
            <v>226809</v>
          </cell>
          <cell r="F534">
            <v>190596</v>
          </cell>
        </row>
        <row r="535">
          <cell r="A535" t="str">
            <v>I534</v>
          </cell>
          <cell r="B535" t="str">
            <v>ACONDICIONADOR NOVAFORT  TARRO 500 GRS. O SIMILAR.</v>
          </cell>
          <cell r="C535" t="str">
            <v>Insumos</v>
          </cell>
          <cell r="D535" t="str">
            <v>UND</v>
          </cell>
          <cell r="E535">
            <v>147359</v>
          </cell>
          <cell r="F535">
            <v>123831</v>
          </cell>
        </row>
        <row r="536">
          <cell r="A536" t="str">
            <v>I535</v>
          </cell>
          <cell r="B536" t="str">
            <v>ADHESIVO NOVAFORT 300 ML</v>
          </cell>
          <cell r="C536" t="str">
            <v>Insumos</v>
          </cell>
          <cell r="D536" t="str">
            <v>UND</v>
          </cell>
          <cell r="E536">
            <v>73853</v>
          </cell>
          <cell r="F536">
            <v>62061</v>
          </cell>
        </row>
        <row r="537">
          <cell r="A537" t="str">
            <v>I536</v>
          </cell>
          <cell r="B537" t="str">
            <v>ACOPLE 1/2"  PARA LAVAMANOS EN ACERO DE 40 CM.</v>
          </cell>
          <cell r="C537" t="str">
            <v>Insumos</v>
          </cell>
          <cell r="D537" t="str">
            <v>UND</v>
          </cell>
          <cell r="E537">
            <v>4971</v>
          </cell>
          <cell r="F537">
            <v>4177</v>
          </cell>
        </row>
        <row r="538">
          <cell r="A538" t="str">
            <v>I537</v>
          </cell>
          <cell r="B538" t="str">
            <v>ACOPLE 3" A PVC</v>
          </cell>
          <cell r="C538" t="str">
            <v>Insumos</v>
          </cell>
          <cell r="D538" t="str">
            <v>UND</v>
          </cell>
          <cell r="E538">
            <v>140450</v>
          </cell>
          <cell r="F538">
            <v>118025</v>
          </cell>
        </row>
        <row r="539">
          <cell r="A539" t="str">
            <v>I538</v>
          </cell>
          <cell r="B539" t="str">
            <v>ACOPLE 6" A PVC</v>
          </cell>
          <cell r="C539" t="str">
            <v>Insumos</v>
          </cell>
          <cell r="D539" t="str">
            <v>UND</v>
          </cell>
          <cell r="E539">
            <v>270372</v>
          </cell>
          <cell r="F539">
            <v>227203</v>
          </cell>
        </row>
        <row r="540">
          <cell r="A540" t="str">
            <v>I539</v>
          </cell>
          <cell r="B540" t="str">
            <v>ADAPTADOR DE LIMPIEZA PVC  - 3"</v>
          </cell>
          <cell r="C540" t="str">
            <v>Insumos</v>
          </cell>
          <cell r="D540" t="str">
            <v>UND</v>
          </cell>
          <cell r="E540">
            <v>16760</v>
          </cell>
          <cell r="F540">
            <v>14084</v>
          </cell>
        </row>
        <row r="541">
          <cell r="A541" t="str">
            <v>I540</v>
          </cell>
          <cell r="B541" t="str">
            <v>ADAPTADOR DE LIMPIEZA PVC  - 4"</v>
          </cell>
          <cell r="C541" t="str">
            <v>Insumos</v>
          </cell>
          <cell r="D541" t="str">
            <v>UND</v>
          </cell>
          <cell r="E541">
            <v>24687</v>
          </cell>
          <cell r="F541">
            <v>20745</v>
          </cell>
        </row>
        <row r="542">
          <cell r="A542" t="str">
            <v>I541</v>
          </cell>
          <cell r="B542" t="str">
            <v>ADAPTADOR DE LIMPIEZA PVC  - 6"</v>
          </cell>
          <cell r="C542" t="str">
            <v>Insumos</v>
          </cell>
          <cell r="D542" t="str">
            <v>UND</v>
          </cell>
          <cell r="E542">
            <v>70691</v>
          </cell>
          <cell r="F542">
            <v>59404</v>
          </cell>
        </row>
        <row r="543">
          <cell r="A543" t="str">
            <v>I542</v>
          </cell>
          <cell r="B543" t="str">
            <v>ADAPTADOR MACHO PRESION PVC - 1 1/2"</v>
          </cell>
          <cell r="C543" t="str">
            <v>Insumos</v>
          </cell>
          <cell r="D543" t="str">
            <v>UND</v>
          </cell>
          <cell r="E543">
            <v>5081</v>
          </cell>
          <cell r="F543">
            <v>4270</v>
          </cell>
        </row>
        <row r="544">
          <cell r="A544" t="str">
            <v>I543</v>
          </cell>
          <cell r="B544" t="str">
            <v>ADAPTADOR MACHO PRESION PVC - 1 1/4"</v>
          </cell>
          <cell r="C544" t="str">
            <v>Insumos</v>
          </cell>
          <cell r="D544" t="str">
            <v>UND</v>
          </cell>
          <cell r="E544">
            <v>4336</v>
          </cell>
          <cell r="F544">
            <v>3644</v>
          </cell>
        </row>
        <row r="545">
          <cell r="A545" t="str">
            <v>I544</v>
          </cell>
          <cell r="B545" t="str">
            <v>ADAPTADOR MACHO PRESION PVC - 1"</v>
          </cell>
          <cell r="C545" t="str">
            <v>Insumos</v>
          </cell>
          <cell r="D545" t="str">
            <v>UND</v>
          </cell>
          <cell r="E545">
            <v>2062</v>
          </cell>
          <cell r="F545">
            <v>1733</v>
          </cell>
        </row>
        <row r="546">
          <cell r="A546" t="str">
            <v>I545</v>
          </cell>
          <cell r="B546" t="str">
            <v>ADAPTADOR MACHO PRESION PVC - 1/2</v>
          </cell>
          <cell r="C546" t="str">
            <v>Insumos</v>
          </cell>
          <cell r="D546" t="str">
            <v>UND</v>
          </cell>
          <cell r="E546">
            <v>543</v>
          </cell>
          <cell r="F546">
            <v>456</v>
          </cell>
        </row>
        <row r="547">
          <cell r="A547" t="str">
            <v>I546</v>
          </cell>
          <cell r="B547" t="str">
            <v>ADAPTADOR MACHO PRESION PVC - 2 1/2"</v>
          </cell>
          <cell r="C547" t="str">
            <v>Insumos</v>
          </cell>
          <cell r="D547" t="str">
            <v>UND</v>
          </cell>
          <cell r="E547">
            <v>18873</v>
          </cell>
          <cell r="F547">
            <v>15860</v>
          </cell>
        </row>
        <row r="548">
          <cell r="A548" t="str">
            <v>I547</v>
          </cell>
          <cell r="B548" t="str">
            <v>ADAPTADOR MACHO PRESION PVC - 2"1</v>
          </cell>
          <cell r="C548" t="str">
            <v>Insumos</v>
          </cell>
          <cell r="D548" t="str">
            <v>UND</v>
          </cell>
          <cell r="E548">
            <v>7255</v>
          </cell>
          <cell r="F548">
            <v>6097</v>
          </cell>
        </row>
        <row r="549">
          <cell r="A549" t="str">
            <v>I548</v>
          </cell>
          <cell r="B549" t="str">
            <v>ADAPTADOR MACHO PRESION PVC - 3"</v>
          </cell>
          <cell r="C549" t="str">
            <v>Insumos</v>
          </cell>
          <cell r="D549" t="str">
            <v>UND</v>
          </cell>
          <cell r="E549">
            <v>28535</v>
          </cell>
          <cell r="F549">
            <v>23979</v>
          </cell>
        </row>
        <row r="550">
          <cell r="A550" t="str">
            <v>I549</v>
          </cell>
          <cell r="B550" t="str">
            <v>ADAPTADOR MACHO PRESION PVC - 3/4"</v>
          </cell>
          <cell r="C550" t="str">
            <v>Insumos</v>
          </cell>
          <cell r="D550" t="str">
            <v>UND</v>
          </cell>
          <cell r="E550">
            <v>979</v>
          </cell>
          <cell r="F550">
            <v>823</v>
          </cell>
        </row>
        <row r="551">
          <cell r="A551" t="str">
            <v>I550</v>
          </cell>
          <cell r="B551" t="str">
            <v>ADAPTADOR MACHO PRESION PVC - 4"</v>
          </cell>
          <cell r="C551" t="str">
            <v>Insumos</v>
          </cell>
          <cell r="D551" t="str">
            <v>UND</v>
          </cell>
          <cell r="E551">
            <v>52492</v>
          </cell>
          <cell r="F551">
            <v>44111</v>
          </cell>
        </row>
        <row r="552">
          <cell r="A552" t="str">
            <v>I551</v>
          </cell>
          <cell r="B552" t="str">
            <v xml:space="preserve">ADAPTADOR HEMBRA </v>
          </cell>
          <cell r="C552" t="str">
            <v>Insumos</v>
          </cell>
          <cell r="D552" t="str">
            <v>UND</v>
          </cell>
          <cell r="E552">
            <v>26344</v>
          </cell>
          <cell r="F552">
            <v>22138</v>
          </cell>
        </row>
        <row r="553">
          <cell r="A553" t="str">
            <v>I552</v>
          </cell>
          <cell r="B553" t="str">
            <v xml:space="preserve">ADHESIVO NOVAFORT 500 GRS. </v>
          </cell>
          <cell r="C553" t="str">
            <v>Insumos</v>
          </cell>
          <cell r="D553" t="str">
            <v>UND</v>
          </cell>
          <cell r="E553">
            <v>73868</v>
          </cell>
          <cell r="F553">
            <v>62074</v>
          </cell>
        </row>
        <row r="554">
          <cell r="A554" t="str">
            <v>I553</v>
          </cell>
          <cell r="B554" t="str">
            <v>BRIDAS LOCAS 10"</v>
          </cell>
          <cell r="C554" t="str">
            <v>Insumos</v>
          </cell>
          <cell r="D554" t="str">
            <v>UND</v>
          </cell>
          <cell r="E554">
            <v>268872</v>
          </cell>
          <cell r="F554">
            <v>225943</v>
          </cell>
        </row>
        <row r="555">
          <cell r="A555" t="str">
            <v>I554</v>
          </cell>
          <cell r="B555" t="str">
            <v>CAJA MEDIDOR DE AGUA 60 X 60 X 14 A TODO COSTO CON TAPA HG</v>
          </cell>
          <cell r="C555" t="str">
            <v>Insumos</v>
          </cell>
          <cell r="D555" t="str">
            <v>UND</v>
          </cell>
          <cell r="E555">
            <v>164182</v>
          </cell>
          <cell r="F555">
            <v>137968</v>
          </cell>
        </row>
        <row r="556">
          <cell r="A556" t="str">
            <v>I555</v>
          </cell>
          <cell r="B556" t="str">
            <v>CAJA MEDIDOR DE AGUA 80 X 80 X 14 A TODO COSTO CON TAPA HG</v>
          </cell>
          <cell r="C556" t="str">
            <v>Insumos</v>
          </cell>
          <cell r="D556" t="str">
            <v>UND</v>
          </cell>
          <cell r="E556">
            <v>197021</v>
          </cell>
          <cell r="F556">
            <v>165564</v>
          </cell>
        </row>
        <row r="557">
          <cell r="A557" t="str">
            <v>I556</v>
          </cell>
          <cell r="B557" t="str">
            <v>CAJA PARA VALVULA TIPO CHOROTE EN HIERRO DUCTIL</v>
          </cell>
          <cell r="C557" t="str">
            <v>Insumos</v>
          </cell>
          <cell r="D557" t="str">
            <v>UND</v>
          </cell>
          <cell r="E557">
            <v>609055</v>
          </cell>
          <cell r="F557">
            <v>511811</v>
          </cell>
        </row>
        <row r="558">
          <cell r="A558" t="str">
            <v>I557</v>
          </cell>
          <cell r="B558" t="str">
            <v>CHEQUE TIPO R&amp;W ROSCADO  1 1/2" REF. 236 O SIMILAR</v>
          </cell>
          <cell r="C558" t="str">
            <v>Insumos</v>
          </cell>
          <cell r="D558" t="str">
            <v>UND</v>
          </cell>
          <cell r="E558">
            <v>195527</v>
          </cell>
          <cell r="F558">
            <v>164308</v>
          </cell>
        </row>
        <row r="559">
          <cell r="A559" t="str">
            <v>I558</v>
          </cell>
          <cell r="B559" t="str">
            <v>CHEQUE TIPO R&amp;W ROSCADO  1 1/4" REF. 236 O SIMILAR</v>
          </cell>
          <cell r="C559" t="str">
            <v>Insumos</v>
          </cell>
          <cell r="D559" t="str">
            <v>UND</v>
          </cell>
          <cell r="E559">
            <v>143274</v>
          </cell>
          <cell r="F559">
            <v>120398</v>
          </cell>
        </row>
        <row r="560">
          <cell r="A560" t="str">
            <v>I559</v>
          </cell>
          <cell r="B560" t="str">
            <v>CHEQUE TIPO R&amp;W ROSCADO  1" REF. 236 O SIMILAR</v>
          </cell>
          <cell r="C560" t="str">
            <v>Insumos</v>
          </cell>
          <cell r="D560" t="str">
            <v>UND</v>
          </cell>
          <cell r="E560">
            <v>102107</v>
          </cell>
          <cell r="F560">
            <v>85804</v>
          </cell>
        </row>
        <row r="561">
          <cell r="A561" t="str">
            <v>I560</v>
          </cell>
          <cell r="B561" t="str">
            <v>CHEQUE TIPO R&amp;W ROSCADO  1/2" REF. 236 O SIMILAR</v>
          </cell>
          <cell r="C561" t="str">
            <v>Insumos</v>
          </cell>
          <cell r="D561" t="str">
            <v>UND</v>
          </cell>
          <cell r="E561">
            <v>51596</v>
          </cell>
          <cell r="F561">
            <v>43358</v>
          </cell>
        </row>
        <row r="562">
          <cell r="A562" t="str">
            <v>I561</v>
          </cell>
          <cell r="B562" t="str">
            <v>CHEQUE TIPO R&amp;W ROSCADO  2 1/2" REF. 236 O SIMILAR</v>
          </cell>
          <cell r="C562" t="str">
            <v>Insumos</v>
          </cell>
          <cell r="D562" t="str">
            <v>UND</v>
          </cell>
          <cell r="E562">
            <v>524967</v>
          </cell>
          <cell r="F562">
            <v>441149</v>
          </cell>
        </row>
        <row r="563">
          <cell r="A563" t="str">
            <v>I562</v>
          </cell>
          <cell r="B563" t="str">
            <v>CHEQUE TIPO R&amp;W ROSCADO  2" REF. 236 O SIMILAR</v>
          </cell>
          <cell r="C563" t="str">
            <v>Insumos</v>
          </cell>
          <cell r="D563" t="str">
            <v>UND</v>
          </cell>
          <cell r="E563">
            <v>315018</v>
          </cell>
          <cell r="F563">
            <v>264721</v>
          </cell>
        </row>
        <row r="564">
          <cell r="A564" t="str">
            <v>I563</v>
          </cell>
          <cell r="B564" t="str">
            <v>CHEQUE TIPO R&amp;W ROSCADO  3" REF. 236 O SIMILAR</v>
          </cell>
          <cell r="C564" t="str">
            <v>Insumos</v>
          </cell>
          <cell r="D564" t="str">
            <v>UND</v>
          </cell>
          <cell r="E564">
            <v>842292</v>
          </cell>
          <cell r="F564">
            <v>707808</v>
          </cell>
        </row>
        <row r="565">
          <cell r="A565" t="str">
            <v>I564</v>
          </cell>
          <cell r="B565" t="str">
            <v>CHEQUE TIPO R&amp;W ROSCADO  3/4" REF. 236 O SIMILAR</v>
          </cell>
          <cell r="C565" t="str">
            <v>Insumos</v>
          </cell>
          <cell r="D565" t="str">
            <v>UND</v>
          </cell>
          <cell r="E565">
            <v>71690</v>
          </cell>
          <cell r="F565">
            <v>60244</v>
          </cell>
        </row>
        <row r="566">
          <cell r="A566" t="str">
            <v>I565</v>
          </cell>
          <cell r="B566" t="str">
            <v>CHEQUE TIPO R&amp;W ROSCADO  4" REF. 236 O SIMILAR</v>
          </cell>
          <cell r="C566" t="str">
            <v>Insumos</v>
          </cell>
          <cell r="D566" t="str">
            <v>UND</v>
          </cell>
          <cell r="E566">
            <v>1976789</v>
          </cell>
          <cell r="F566">
            <v>1661167</v>
          </cell>
        </row>
        <row r="567">
          <cell r="A567" t="str">
            <v>I566</v>
          </cell>
          <cell r="B567" t="str">
            <v>CINTA SIKA PVC V - 15 CINTA FLEXIBLE SELLO DE JUNTAS</v>
          </cell>
          <cell r="C567" t="str">
            <v>Insumos</v>
          </cell>
          <cell r="D567" t="str">
            <v>M</v>
          </cell>
          <cell r="E567">
            <v>32959</v>
          </cell>
          <cell r="F567">
            <v>27697</v>
          </cell>
        </row>
        <row r="568">
          <cell r="A568" t="str">
            <v>I567</v>
          </cell>
          <cell r="B568" t="str">
            <v xml:space="preserve">CINTA SIKA PVC V - 10 CINTA FLEXIBLE SELLO DE JUNTAS </v>
          </cell>
          <cell r="C568" t="str">
            <v>Insumos</v>
          </cell>
          <cell r="D568" t="str">
            <v>M</v>
          </cell>
          <cell r="E568">
            <v>16479</v>
          </cell>
          <cell r="F568">
            <v>13848</v>
          </cell>
        </row>
        <row r="569">
          <cell r="A569" t="str">
            <v>I568</v>
          </cell>
          <cell r="B569" t="str">
            <v xml:space="preserve">CINTA SIKA PVC O - 22 CINTA SELLO DE JUNTAS </v>
          </cell>
          <cell r="C569" t="str">
            <v>Insumos</v>
          </cell>
          <cell r="D569" t="str">
            <v>M</v>
          </cell>
          <cell r="E569">
            <v>53560</v>
          </cell>
          <cell r="F569">
            <v>45008</v>
          </cell>
        </row>
        <row r="570">
          <cell r="A570" t="str">
            <v>I569</v>
          </cell>
          <cell r="B570" t="str">
            <v>CINTA TEFLON 10 M 1/2"</v>
          </cell>
          <cell r="C570" t="str">
            <v>Insumos</v>
          </cell>
          <cell r="D570" t="str">
            <v>UND</v>
          </cell>
          <cell r="E570">
            <v>1215</v>
          </cell>
          <cell r="F570">
            <v>1021</v>
          </cell>
        </row>
        <row r="571">
          <cell r="A571" t="str">
            <v>I570</v>
          </cell>
          <cell r="B571" t="str">
            <v>CODO 45° 1/8 CXE SANITARIO 3''</v>
          </cell>
          <cell r="C571" t="str">
            <v>Insumos</v>
          </cell>
          <cell r="D571" t="str">
            <v>UND</v>
          </cell>
          <cell r="E571">
            <v>10452</v>
          </cell>
          <cell r="F571">
            <v>8783</v>
          </cell>
        </row>
        <row r="572">
          <cell r="A572" t="str">
            <v>I571</v>
          </cell>
          <cell r="B572" t="str">
            <v>CODO 45° 1/8 CXE SANITARIO 4''</v>
          </cell>
          <cell r="C572" t="str">
            <v>Insumos</v>
          </cell>
          <cell r="D572" t="str">
            <v>UND</v>
          </cell>
          <cell r="E572">
            <v>18239</v>
          </cell>
          <cell r="F572">
            <v>15327</v>
          </cell>
        </row>
        <row r="573">
          <cell r="A573" t="str">
            <v>I572</v>
          </cell>
          <cell r="B573" t="str">
            <v>CODO 45° 1/8 CXE SANITARIO 6''</v>
          </cell>
          <cell r="C573" t="str">
            <v>Insumos</v>
          </cell>
          <cell r="D573" t="str">
            <v>UND</v>
          </cell>
          <cell r="E573">
            <v>66943</v>
          </cell>
          <cell r="F573">
            <v>56255</v>
          </cell>
        </row>
        <row r="574">
          <cell r="A574" t="str">
            <v>I573</v>
          </cell>
          <cell r="B574" t="str">
            <v>CODO 90° 1/4 CXC SANITARIO 1 1/2''</v>
          </cell>
          <cell r="C574" t="str">
            <v>Insumos</v>
          </cell>
          <cell r="D574" t="str">
            <v>UND</v>
          </cell>
          <cell r="E574">
            <v>3462</v>
          </cell>
          <cell r="F574">
            <v>2909</v>
          </cell>
        </row>
        <row r="575">
          <cell r="A575" t="str">
            <v>I574</v>
          </cell>
          <cell r="B575" t="str">
            <v>CODO 90° 1/4 CXC SANITARIO 2''</v>
          </cell>
          <cell r="C575" t="str">
            <v>Insumos</v>
          </cell>
          <cell r="D575" t="str">
            <v>UND</v>
          </cell>
          <cell r="E575">
            <v>4058</v>
          </cell>
          <cell r="F575">
            <v>3410</v>
          </cell>
        </row>
        <row r="576">
          <cell r="A576" t="str">
            <v>I575</v>
          </cell>
          <cell r="B576" t="str">
            <v>CODO 90° 1/4 CXC SANITARIO 3''</v>
          </cell>
          <cell r="C576" t="str">
            <v>Insumos</v>
          </cell>
          <cell r="D576" t="str">
            <v>UND</v>
          </cell>
          <cell r="E576">
            <v>9411</v>
          </cell>
          <cell r="F576">
            <v>7908</v>
          </cell>
        </row>
        <row r="577">
          <cell r="A577" t="str">
            <v>I576</v>
          </cell>
          <cell r="B577" t="str">
            <v>CODO 90° 1/4 CXC SANITARIO 4''</v>
          </cell>
          <cell r="C577" t="str">
            <v>Insumos</v>
          </cell>
          <cell r="D577" t="str">
            <v>UND</v>
          </cell>
          <cell r="E577">
            <v>16213</v>
          </cell>
          <cell r="F577">
            <v>13624</v>
          </cell>
        </row>
        <row r="578">
          <cell r="A578" t="str">
            <v>I577</v>
          </cell>
          <cell r="B578" t="str">
            <v>CODO 90° 1/4 CXC SANITARIO 6''</v>
          </cell>
          <cell r="C578" t="str">
            <v>Insumos</v>
          </cell>
          <cell r="D578" t="str">
            <v>UND</v>
          </cell>
          <cell r="E578">
            <v>138502</v>
          </cell>
          <cell r="F578">
            <v>116388</v>
          </cell>
        </row>
        <row r="579">
          <cell r="A579" t="str">
            <v>I578</v>
          </cell>
          <cell r="B579" t="str">
            <v>CODO 90° 1/4 CXE SANITARIO 2''</v>
          </cell>
          <cell r="C579" t="str">
            <v>Insumos</v>
          </cell>
          <cell r="D579" t="str">
            <v>UND</v>
          </cell>
          <cell r="E579">
            <v>5008</v>
          </cell>
          <cell r="F579">
            <v>4208</v>
          </cell>
        </row>
        <row r="580">
          <cell r="A580" t="str">
            <v>I579</v>
          </cell>
          <cell r="B580" t="str">
            <v>CODO 90° 1/4 CXE SANITARIO 3''</v>
          </cell>
          <cell r="C580" t="str">
            <v>Insumos</v>
          </cell>
          <cell r="D580" t="str">
            <v>UND</v>
          </cell>
          <cell r="E580">
            <v>10891</v>
          </cell>
          <cell r="F580">
            <v>9152</v>
          </cell>
        </row>
        <row r="581">
          <cell r="A581" t="str">
            <v>I580</v>
          </cell>
          <cell r="B581" t="str">
            <v>CODO 90° 1/4 CXE SANITARIO 4''</v>
          </cell>
          <cell r="C581" t="str">
            <v>Insumos</v>
          </cell>
          <cell r="D581" t="str">
            <v>UND</v>
          </cell>
          <cell r="E581">
            <v>19985</v>
          </cell>
          <cell r="F581">
            <v>16794</v>
          </cell>
        </row>
        <row r="582">
          <cell r="A582" t="str">
            <v>I581</v>
          </cell>
          <cell r="B582" t="str">
            <v>CODO 90° 1/4 CXE SANITARIO 6''</v>
          </cell>
          <cell r="C582" t="str">
            <v>Insumos</v>
          </cell>
          <cell r="D582" t="str">
            <v>UND</v>
          </cell>
          <cell r="E582">
            <v>138502</v>
          </cell>
          <cell r="F582">
            <v>116388</v>
          </cell>
        </row>
        <row r="583">
          <cell r="A583" t="str">
            <v>I582</v>
          </cell>
          <cell r="B583" t="str">
            <v xml:space="preserve">CODO 90° ACERO GALVANIZADO  -  3/4'' </v>
          </cell>
          <cell r="C583" t="str">
            <v>Insumos</v>
          </cell>
          <cell r="D583" t="str">
            <v>UND</v>
          </cell>
          <cell r="E583">
            <v>2238</v>
          </cell>
          <cell r="F583">
            <v>1881</v>
          </cell>
        </row>
        <row r="584">
          <cell r="A584" t="str">
            <v>I583</v>
          </cell>
          <cell r="B584" t="str">
            <v>CODO 90° ACERO GALVANIZADO  - 1/2''</v>
          </cell>
          <cell r="C584" t="str">
            <v>Insumos</v>
          </cell>
          <cell r="D584" t="str">
            <v>UND</v>
          </cell>
          <cell r="E584">
            <v>1432</v>
          </cell>
          <cell r="F584">
            <v>1203</v>
          </cell>
        </row>
        <row r="585">
          <cell r="A585" t="str">
            <v>I584</v>
          </cell>
          <cell r="B585" t="str">
            <v>CODO 90° PRESION PVC  - 1''</v>
          </cell>
          <cell r="C585" t="str">
            <v>Insumos</v>
          </cell>
          <cell r="D585" t="str">
            <v>UND</v>
          </cell>
          <cell r="E585">
            <v>2466</v>
          </cell>
          <cell r="F585">
            <v>2072</v>
          </cell>
        </row>
        <row r="586">
          <cell r="A586" t="str">
            <v>I585</v>
          </cell>
          <cell r="B586" t="str">
            <v>CODO 90° PRESION PVC  - 1 1/2"</v>
          </cell>
          <cell r="C586" t="str">
            <v>Insumos</v>
          </cell>
          <cell r="D586" t="str">
            <v>UND</v>
          </cell>
          <cell r="E586">
            <v>8868</v>
          </cell>
          <cell r="F586">
            <v>7452</v>
          </cell>
        </row>
        <row r="587">
          <cell r="A587" t="str">
            <v>I586</v>
          </cell>
          <cell r="B587" t="str">
            <v>CODO 90° PRESION PVC  - 1 1/4"</v>
          </cell>
          <cell r="C587" t="str">
            <v>Insumos</v>
          </cell>
          <cell r="D587" t="str">
            <v>UND</v>
          </cell>
          <cell r="E587">
            <v>4746</v>
          </cell>
          <cell r="F587">
            <v>3988</v>
          </cell>
        </row>
        <row r="588">
          <cell r="A588" t="str">
            <v>I587</v>
          </cell>
          <cell r="B588" t="str">
            <v>CODO 90° PRESION PVC  - 1/2''</v>
          </cell>
          <cell r="C588" t="str">
            <v>Insumos</v>
          </cell>
          <cell r="D588" t="str">
            <v>UND</v>
          </cell>
          <cell r="E588">
            <v>785</v>
          </cell>
          <cell r="F588">
            <v>660</v>
          </cell>
        </row>
        <row r="589">
          <cell r="A589" t="str">
            <v>I588</v>
          </cell>
          <cell r="B589" t="str">
            <v>CODO 90° PRESION PVC  - 2"</v>
          </cell>
          <cell r="C589" t="str">
            <v>Insumos</v>
          </cell>
          <cell r="D589" t="str">
            <v>UND</v>
          </cell>
          <cell r="E589">
            <v>14531</v>
          </cell>
          <cell r="F589">
            <v>12211</v>
          </cell>
        </row>
        <row r="590">
          <cell r="A590" t="str">
            <v>I589</v>
          </cell>
          <cell r="B590" t="str">
            <v>CODO 90° PRESION PVC  - 3/4''</v>
          </cell>
          <cell r="C590" t="str">
            <v>Insumos</v>
          </cell>
          <cell r="D590" t="str">
            <v>UND</v>
          </cell>
          <cell r="E590">
            <v>1260</v>
          </cell>
          <cell r="F590">
            <v>1059</v>
          </cell>
        </row>
        <row r="591">
          <cell r="A591" t="str">
            <v>I590</v>
          </cell>
          <cell r="B591" t="str">
            <v>CODO 90° ULTRATEMP  - 1/2''</v>
          </cell>
          <cell r="C591" t="str">
            <v>Insumos</v>
          </cell>
          <cell r="D591" t="str">
            <v>UND</v>
          </cell>
          <cell r="E591">
            <v>1806</v>
          </cell>
          <cell r="F591">
            <v>1518</v>
          </cell>
        </row>
        <row r="592">
          <cell r="A592" t="str">
            <v>I591</v>
          </cell>
          <cell r="B592" t="str">
            <v>CODO DE 11 1/4º GRAN RADIO RDE 21 PVC 10" 200PSI - UNIÓN PLATINO</v>
          </cell>
          <cell r="C592" t="str">
            <v>Insumos</v>
          </cell>
          <cell r="D592" t="str">
            <v>UND</v>
          </cell>
          <cell r="E592">
            <v>867674</v>
          </cell>
          <cell r="F592">
            <v>729138</v>
          </cell>
        </row>
        <row r="593">
          <cell r="A593" t="str">
            <v>I592</v>
          </cell>
          <cell r="B593" t="str">
            <v>CODO DE 11 1/4º GRAN RADIO RDE 21 PVC 4" 200PSI - UNIÓN PLATINO</v>
          </cell>
          <cell r="C593" t="str">
            <v>Insumos</v>
          </cell>
          <cell r="D593" t="str">
            <v>UND</v>
          </cell>
          <cell r="E593">
            <v>86499</v>
          </cell>
          <cell r="F593">
            <v>72688</v>
          </cell>
        </row>
        <row r="594">
          <cell r="A594" t="str">
            <v>I593</v>
          </cell>
          <cell r="B594" t="str">
            <v>CODO DE 11 1/4º GRAN RADIO RDE 21 PVC 6" 200PSI - UNIÓN PLATINO</v>
          </cell>
          <cell r="C594" t="str">
            <v>Insumos</v>
          </cell>
          <cell r="D594" t="str">
            <v>UND</v>
          </cell>
          <cell r="E594">
            <v>200027</v>
          </cell>
          <cell r="F594">
            <v>168090</v>
          </cell>
        </row>
        <row r="595">
          <cell r="A595" t="str">
            <v>I594</v>
          </cell>
          <cell r="B595" t="str">
            <v>CODO DE 22 1/2º GRAN RADIO RDE 21 PVC 10" 200PSI - UNIÓN PLATINO</v>
          </cell>
          <cell r="C595" t="str">
            <v>Insumos</v>
          </cell>
          <cell r="D595" t="str">
            <v>UND</v>
          </cell>
          <cell r="E595">
            <v>1060610</v>
          </cell>
          <cell r="F595">
            <v>891269</v>
          </cell>
        </row>
        <row r="596">
          <cell r="A596" t="str">
            <v>I595</v>
          </cell>
          <cell r="B596" t="str">
            <v>CODO DE 22 1/2º GRAN RADIO RDE 21 PVC 2" 200PSI - UNIÓN PLATINO</v>
          </cell>
          <cell r="C596" t="str">
            <v>Insumos</v>
          </cell>
          <cell r="D596" t="str">
            <v>UND</v>
          </cell>
          <cell r="E596">
            <v>24522</v>
          </cell>
          <cell r="F596">
            <v>20607</v>
          </cell>
        </row>
        <row r="597">
          <cell r="A597" t="str">
            <v>I596</v>
          </cell>
          <cell r="B597" t="str">
            <v>CODO DE 22 1/2º GRAN RADIO RDE 21 PVC 4" 200PSI - UNIÓN PLATINO</v>
          </cell>
          <cell r="C597" t="str">
            <v>Insumos</v>
          </cell>
          <cell r="D597" t="str">
            <v>UND</v>
          </cell>
          <cell r="E597">
            <v>91041</v>
          </cell>
          <cell r="F597">
            <v>76505</v>
          </cell>
        </row>
        <row r="598">
          <cell r="A598" t="str">
            <v>I597</v>
          </cell>
          <cell r="B598" t="str">
            <v>CODO DE 22 1/2º GRAN RADIO RDE 21 PVC 6" 200PSI - UNIÓN PLATINO</v>
          </cell>
          <cell r="C598" t="str">
            <v>Insumos</v>
          </cell>
          <cell r="D598" t="str">
            <v>UND</v>
          </cell>
          <cell r="E598">
            <v>231190</v>
          </cell>
          <cell r="F598">
            <v>194277</v>
          </cell>
        </row>
        <row r="599">
          <cell r="A599" t="str">
            <v>I598</v>
          </cell>
          <cell r="B599" t="str">
            <v>CODO DE 45º GRAN RADIO RDE 21 PVC 10" 200PSI - UNIÓN PLATINO</v>
          </cell>
          <cell r="C599" t="str">
            <v>Insumos</v>
          </cell>
          <cell r="D599" t="str">
            <v>UND</v>
          </cell>
          <cell r="E599">
            <v>1302568</v>
          </cell>
          <cell r="F599">
            <v>1094595</v>
          </cell>
        </row>
        <row r="600">
          <cell r="A600" t="str">
            <v>I599</v>
          </cell>
          <cell r="B600" t="str">
            <v>CODO DE 45º GRAN RADIO RDE 21 PVC 2" 200PSI - UNIÓN PLATINO</v>
          </cell>
          <cell r="C600" t="str">
            <v>Insumos</v>
          </cell>
          <cell r="D600" t="str">
            <v>UND</v>
          </cell>
          <cell r="E600">
            <v>27875</v>
          </cell>
          <cell r="F600">
            <v>23424</v>
          </cell>
        </row>
        <row r="601">
          <cell r="A601" t="str">
            <v>I600</v>
          </cell>
          <cell r="B601" t="str">
            <v>CODO DE 45º GRAN RADIO RDE 21 PVC 4" 200PSI - UNIÓN PLATINO</v>
          </cell>
          <cell r="C601" t="str">
            <v>Insumos</v>
          </cell>
          <cell r="D601" t="str">
            <v>UND</v>
          </cell>
          <cell r="E601">
            <v>102129</v>
          </cell>
          <cell r="F601">
            <v>85823</v>
          </cell>
        </row>
        <row r="602">
          <cell r="A602" t="str">
            <v>I601</v>
          </cell>
          <cell r="B602" t="str">
            <v>CODO DE 45º GRAN RADIO RDE 21 PVC 6" 200PSI - UNIÓN PLATINO</v>
          </cell>
          <cell r="C602" t="str">
            <v>Insumos</v>
          </cell>
          <cell r="D602" t="str">
            <v>UND</v>
          </cell>
          <cell r="E602">
            <v>280113</v>
          </cell>
          <cell r="F602">
            <v>235389</v>
          </cell>
        </row>
        <row r="603">
          <cell r="A603" t="str">
            <v>I602</v>
          </cell>
          <cell r="B603" t="str">
            <v>CODO DE 90º GRAN RADIO RDE 21 PVC 10" 200PSI - UNIÓN PLATINO</v>
          </cell>
          <cell r="C603" t="str">
            <v>Insumos</v>
          </cell>
          <cell r="D603" t="str">
            <v>UND</v>
          </cell>
          <cell r="E603">
            <v>1991107</v>
          </cell>
          <cell r="F603">
            <v>1673199</v>
          </cell>
        </row>
        <row r="604">
          <cell r="A604" t="str">
            <v>I603</v>
          </cell>
          <cell r="B604" t="str">
            <v>CODO DE 90º GRAN RADIO RDE 21 PVC 4" 200PSI - UNIÓN PLATINO</v>
          </cell>
          <cell r="C604" t="str">
            <v>Insumos</v>
          </cell>
          <cell r="D604" t="str">
            <v>UND</v>
          </cell>
          <cell r="E604">
            <v>239658</v>
          </cell>
          <cell r="F604">
            <v>201393</v>
          </cell>
        </row>
        <row r="605">
          <cell r="A605" t="str">
            <v>I604</v>
          </cell>
          <cell r="B605" t="str">
            <v>CODO DE 90º GRAN RADIO RDE 21 PVC 6" 200PSI - UNIÓN PLATINO</v>
          </cell>
          <cell r="C605" t="str">
            <v>Insumos</v>
          </cell>
          <cell r="D605" t="str">
            <v>UND</v>
          </cell>
          <cell r="E605">
            <v>516546</v>
          </cell>
          <cell r="F605">
            <v>434072</v>
          </cell>
        </row>
        <row r="606">
          <cell r="A606" t="str">
            <v>I605</v>
          </cell>
          <cell r="B606" t="str">
            <v>COLLAR DERIVACION  2 X 1/2"</v>
          </cell>
          <cell r="C606" t="str">
            <v>Insumos</v>
          </cell>
          <cell r="D606" t="str">
            <v>UND</v>
          </cell>
          <cell r="E606">
            <v>9426</v>
          </cell>
          <cell r="F606">
            <v>7921</v>
          </cell>
        </row>
        <row r="607">
          <cell r="A607" t="str">
            <v>I606</v>
          </cell>
          <cell r="B607" t="str">
            <v>COLLAR DERIVACION  3 X 1/2"</v>
          </cell>
          <cell r="C607" t="str">
            <v>Insumos</v>
          </cell>
          <cell r="D607" t="str">
            <v>UND</v>
          </cell>
          <cell r="E607">
            <v>17612</v>
          </cell>
          <cell r="F607">
            <v>14800</v>
          </cell>
        </row>
        <row r="608">
          <cell r="A608" t="str">
            <v>I607</v>
          </cell>
          <cell r="B608" t="str">
            <v>COLLAR DERIVACION  4 X 1/2"</v>
          </cell>
          <cell r="C608" t="str">
            <v>Insumos</v>
          </cell>
          <cell r="D608" t="str">
            <v>UND</v>
          </cell>
          <cell r="E608">
            <v>19937</v>
          </cell>
          <cell r="F608">
            <v>16754</v>
          </cell>
        </row>
        <row r="609">
          <cell r="A609" t="str">
            <v>I608</v>
          </cell>
          <cell r="B609" t="str">
            <v>DISIPADOR DE ENERGIA BAJANTE TALUD  CAIDA SECCIÓN RECTANGULAR  ( 0.50*0.40 M.) PREFABRICADO REF. CU005 TIPO TITAN O SIMILAR.</v>
          </cell>
          <cell r="C609" t="str">
            <v>Insumos</v>
          </cell>
          <cell r="D609" t="str">
            <v>UND</v>
          </cell>
          <cell r="E609">
            <v>34696</v>
          </cell>
          <cell r="F609">
            <v>29156</v>
          </cell>
        </row>
        <row r="610">
          <cell r="A610" t="str">
            <v>I609</v>
          </cell>
          <cell r="B610" t="str">
            <v>ESE DE NIVELACION EXT. GARRA DE TIGRE 3" L=40 CM</v>
          </cell>
          <cell r="C610" t="str">
            <v>Insumos</v>
          </cell>
          <cell r="D610" t="str">
            <v>UND</v>
          </cell>
          <cell r="E610">
            <v>630032</v>
          </cell>
          <cell r="F610">
            <v>529439</v>
          </cell>
        </row>
        <row r="611">
          <cell r="A611" t="str">
            <v>I610</v>
          </cell>
          <cell r="B611" t="str">
            <v>ESE DE NIVELACION EXT. GARRA DE TIGRE 4" L=40 CM</v>
          </cell>
          <cell r="C611" t="str">
            <v>Insumos</v>
          </cell>
          <cell r="D611" t="str">
            <v>UND</v>
          </cell>
          <cell r="E611">
            <v>721052</v>
          </cell>
          <cell r="F611">
            <v>605926</v>
          </cell>
        </row>
        <row r="612">
          <cell r="A612" t="str">
            <v>I611</v>
          </cell>
          <cell r="B612" t="str">
            <v>FILTRO ANAEROBICO PREFABRICADO DE 2000 LTS. TIPO COLEMPAQUES CON TAPA Y ACCESORIOS OVOIDE - VERDE REF. 2 O SIMILAR.</v>
          </cell>
          <cell r="C612" t="str">
            <v>Insumos</v>
          </cell>
          <cell r="D612" t="str">
            <v>UND</v>
          </cell>
          <cell r="E612">
            <v>1917510</v>
          </cell>
          <cell r="F612">
            <v>1611353</v>
          </cell>
        </row>
        <row r="613">
          <cell r="A613" t="str">
            <v>I612</v>
          </cell>
          <cell r="B613" t="str">
            <v>HIDRANTE CHICAGO 3" MEGA EXTREMO LISO</v>
          </cell>
          <cell r="C613" t="str">
            <v>Insumos</v>
          </cell>
          <cell r="D613" t="str">
            <v>UND</v>
          </cell>
          <cell r="E613">
            <v>2628771</v>
          </cell>
          <cell r="F613">
            <v>2209051</v>
          </cell>
        </row>
        <row r="614">
          <cell r="A614" t="str">
            <v>I613</v>
          </cell>
          <cell r="B614" t="str">
            <v xml:space="preserve">HIDRANTE CHICAGO 4" MEGA EXTREMO LISO </v>
          </cell>
          <cell r="C614" t="str">
            <v>Insumos</v>
          </cell>
          <cell r="D614" t="str">
            <v>UND</v>
          </cell>
          <cell r="E614">
            <v>3778043</v>
          </cell>
          <cell r="F614">
            <v>3174826</v>
          </cell>
        </row>
        <row r="615">
          <cell r="A615" t="str">
            <v>I614</v>
          </cell>
          <cell r="B615" t="str">
            <v>LIMPIADOR REM PVC 760 GRMS. (1/4)</v>
          </cell>
          <cell r="C615" t="str">
            <v>Insumos</v>
          </cell>
          <cell r="D615" t="str">
            <v>UND</v>
          </cell>
          <cell r="E615">
            <v>59308</v>
          </cell>
          <cell r="F615">
            <v>49839</v>
          </cell>
        </row>
        <row r="616">
          <cell r="A616" t="str">
            <v>I615</v>
          </cell>
          <cell r="B616" t="str">
            <v>LLAVE PARA OPERAR VALVULA DE COMPUERTA ELASTICA</v>
          </cell>
          <cell r="C616" t="str">
            <v>Insumos</v>
          </cell>
          <cell r="D616" t="str">
            <v>UND</v>
          </cell>
          <cell r="E616">
            <v>161635</v>
          </cell>
          <cell r="F616">
            <v>135828</v>
          </cell>
        </row>
        <row r="617">
          <cell r="A617" t="str">
            <v>I616</v>
          </cell>
          <cell r="B617" t="str">
            <v xml:space="preserve">MEDIDOR DE AGUA 1 1/2" VELOCIDAD CLASE C A ACCESORIOS Y ELEMENTOS DE CONECCION TODO COSTO </v>
          </cell>
          <cell r="C617" t="str">
            <v>Insumos</v>
          </cell>
          <cell r="D617" t="str">
            <v>UND</v>
          </cell>
          <cell r="E617">
            <v>716936</v>
          </cell>
          <cell r="F617">
            <v>602467</v>
          </cell>
        </row>
        <row r="618">
          <cell r="A618" t="str">
            <v>I617</v>
          </cell>
          <cell r="B618" t="str">
            <v xml:space="preserve">MEDIDOR DE AGUA 1" VELOCIDAD CLASE C A ACCESORIOS Y ELEMENTOS DE CONECCION TODO COSTO </v>
          </cell>
          <cell r="C618" t="str">
            <v>Insumos</v>
          </cell>
          <cell r="D618" t="str">
            <v>UND</v>
          </cell>
          <cell r="E618">
            <v>716244</v>
          </cell>
          <cell r="F618">
            <v>601886</v>
          </cell>
        </row>
        <row r="619">
          <cell r="A619" t="str">
            <v>I618</v>
          </cell>
          <cell r="B619" t="str">
            <v xml:space="preserve">MEDIDOR DE AGUA 1/2" VELOCIDAD CLASE C A ACCESORIOS Y ELEMENTOS DE CONECCION TODO COSTO </v>
          </cell>
          <cell r="C619" t="str">
            <v>Insumos</v>
          </cell>
          <cell r="D619" t="str">
            <v>UND</v>
          </cell>
          <cell r="E619">
            <v>314642</v>
          </cell>
          <cell r="F619">
            <v>264405</v>
          </cell>
        </row>
        <row r="620">
          <cell r="A620" t="str">
            <v>I619</v>
          </cell>
          <cell r="B620" t="str">
            <v xml:space="preserve">MEDIDOR DE AGUA 3/4" VELOCIDAD CLASE C A ACCESORIOS Y ELEMENTOS DE CONECCION TODO COSTO </v>
          </cell>
          <cell r="C620" t="str">
            <v>Insumos</v>
          </cell>
          <cell r="D620" t="str">
            <v>UND</v>
          </cell>
          <cell r="E620">
            <v>561862</v>
          </cell>
          <cell r="F620">
            <v>472153</v>
          </cell>
        </row>
        <row r="621">
          <cell r="A621" t="str">
            <v>I620</v>
          </cell>
          <cell r="B621" t="str">
            <v xml:space="preserve">REGISTRO DE BOLA - 1/2'' PARA GAS TIPO NOVASFER REF. 372 O SIMILAR </v>
          </cell>
          <cell r="C621" t="str">
            <v>Insumos</v>
          </cell>
          <cell r="D621" t="str">
            <v>UND</v>
          </cell>
          <cell r="E621">
            <v>18464</v>
          </cell>
          <cell r="F621">
            <v>15516</v>
          </cell>
        </row>
        <row r="622">
          <cell r="A622" t="str">
            <v>I621</v>
          </cell>
          <cell r="B622" t="str">
            <v>REGISTRO TIPO R&amp;W - 1'' (DE CORTINA) REF. 206 O SIMILAR</v>
          </cell>
          <cell r="C622" t="str">
            <v>Insumos</v>
          </cell>
          <cell r="D622" t="str">
            <v>UND</v>
          </cell>
          <cell r="E622">
            <v>93454</v>
          </cell>
          <cell r="F622">
            <v>78533</v>
          </cell>
        </row>
        <row r="623">
          <cell r="A623" t="str">
            <v>I622</v>
          </cell>
          <cell r="B623" t="str">
            <v>REGISTRO TIPO R&amp;W - 1 1/2''  (DE CORTINA) REF. 206 O SIMILAR</v>
          </cell>
          <cell r="C623" t="str">
            <v>Insumos</v>
          </cell>
          <cell r="D623" t="str">
            <v>UND</v>
          </cell>
          <cell r="E623">
            <v>170541</v>
          </cell>
          <cell r="F623">
            <v>143312</v>
          </cell>
        </row>
        <row r="624">
          <cell r="A624" t="str">
            <v>I623</v>
          </cell>
          <cell r="B624" t="str">
            <v>REGISTRO TIPO R&amp;W - 1 1/4''  (DE CORTINA) REF. 206 O SIMILAR</v>
          </cell>
          <cell r="C624" t="str">
            <v>Insumos</v>
          </cell>
          <cell r="D624" t="str">
            <v>UND</v>
          </cell>
          <cell r="E624">
            <v>126006</v>
          </cell>
          <cell r="F624">
            <v>105887</v>
          </cell>
        </row>
        <row r="625">
          <cell r="A625" t="str">
            <v>I624</v>
          </cell>
          <cell r="B625" t="str">
            <v>REGISTRO TIPO R&amp;W - 1/2''  (DE CORTINA ) REF. 206 O SIMILAR</v>
          </cell>
          <cell r="C625" t="str">
            <v>Insumos</v>
          </cell>
          <cell r="D625" t="str">
            <v>UND</v>
          </cell>
          <cell r="E625">
            <v>51052</v>
          </cell>
          <cell r="F625">
            <v>42901</v>
          </cell>
        </row>
        <row r="626">
          <cell r="A626" t="str">
            <v>I625</v>
          </cell>
          <cell r="B626" t="str">
            <v>REGISTRO TIPO R&amp;W - 2'' (DE CORTINA) REF. 206 O SIMILAR</v>
          </cell>
          <cell r="C626" t="str">
            <v>Insumos</v>
          </cell>
          <cell r="D626" t="str">
            <v>UND</v>
          </cell>
          <cell r="E626">
            <v>276454</v>
          </cell>
          <cell r="F626">
            <v>232314</v>
          </cell>
        </row>
        <row r="627">
          <cell r="A627" t="str">
            <v>I626</v>
          </cell>
          <cell r="B627" t="str">
            <v>REGISTRO TIPO R&amp;W - 2 1/2'' (DE CORTINA) REF. 206 O SIMILAR</v>
          </cell>
          <cell r="C627" t="str">
            <v>Insumos</v>
          </cell>
          <cell r="D627" t="str">
            <v>UND</v>
          </cell>
          <cell r="E627">
            <v>484475</v>
          </cell>
          <cell r="F627">
            <v>407122</v>
          </cell>
        </row>
        <row r="628">
          <cell r="A628" t="str">
            <v>I627</v>
          </cell>
          <cell r="B628" t="str">
            <v>REGISTRO TIPO R&amp;W - 3'' (DE CORTINA) REF. 206 O SIMILAR</v>
          </cell>
          <cell r="C628" t="str">
            <v>Insumos</v>
          </cell>
          <cell r="D628" t="str">
            <v>UND</v>
          </cell>
          <cell r="E628">
            <v>673484</v>
          </cell>
          <cell r="F628">
            <v>565953</v>
          </cell>
        </row>
        <row r="629">
          <cell r="A629" t="str">
            <v>I628</v>
          </cell>
          <cell r="B629" t="str">
            <v>REGISTRO TIPO R&amp;W - 3/4'' (DE CORTINA) REF. 206 O SIMILAR</v>
          </cell>
          <cell r="C629" t="str">
            <v>Insumos</v>
          </cell>
          <cell r="D629" t="str">
            <v>UND</v>
          </cell>
          <cell r="E629">
            <v>65174</v>
          </cell>
          <cell r="F629">
            <v>54768</v>
          </cell>
        </row>
        <row r="630">
          <cell r="A630" t="str">
            <v>I629</v>
          </cell>
          <cell r="B630" t="str">
            <v>REGISTRO TIPO R&amp;W - 4'' (DE CORTINA) REF. 206 O SIMILAR</v>
          </cell>
          <cell r="C630" t="str">
            <v>Insumos</v>
          </cell>
          <cell r="D630" t="str">
            <v>UND</v>
          </cell>
          <cell r="E630">
            <v>1585952</v>
          </cell>
          <cell r="F630">
            <v>1332733</v>
          </cell>
        </row>
        <row r="631">
          <cell r="A631" t="str">
            <v>I630</v>
          </cell>
          <cell r="B631" t="str">
            <v xml:space="preserve">REGULADOR EXTERNO BAJO PRESIÓN, CAUDAL 15 M3/H, PRESION DE SALIDA 23MBAR </v>
          </cell>
          <cell r="C631" t="str">
            <v>Insumos</v>
          </cell>
          <cell r="D631" t="str">
            <v>UND</v>
          </cell>
          <cell r="E631">
            <v>79597</v>
          </cell>
          <cell r="F631">
            <v>66888</v>
          </cell>
        </row>
        <row r="632">
          <cell r="A632" t="str">
            <v>I631</v>
          </cell>
          <cell r="B632" t="str">
            <v>REJILLA  ALUMINIO  3" X 2"  CON SOSCO ANTICUCARACHAS - REF. TA-3"X2" TIPO COLREJILLAS O SIMILAR</v>
          </cell>
          <cell r="C632" t="str">
            <v>Insumos</v>
          </cell>
          <cell r="D632" t="str">
            <v>UND</v>
          </cell>
          <cell r="E632">
            <v>6540</v>
          </cell>
          <cell r="F632">
            <v>5496</v>
          </cell>
        </row>
        <row r="633">
          <cell r="A633" t="str">
            <v>I632</v>
          </cell>
          <cell r="B633" t="str">
            <v>REJILLA  ALUMINIO  3" X 2"  CON SOSCO TRADICIONAL - REF. T-3"X2" TIPO COLREJILLAS O O SIMILAR</v>
          </cell>
          <cell r="C633" t="str">
            <v>Insumos</v>
          </cell>
          <cell r="D633" t="str">
            <v>UND</v>
          </cell>
          <cell r="E633">
            <v>5908</v>
          </cell>
          <cell r="F633">
            <v>4965</v>
          </cell>
        </row>
        <row r="634">
          <cell r="A634" t="str">
            <v>I633</v>
          </cell>
          <cell r="B634" t="str">
            <v>REJILLA ALUMINIO 4" X 2" CÚPULA TRADICIONAL CON SOSCO - REF. C-4"X2" TIPO COLREJILLAS O SIMILAR</v>
          </cell>
          <cell r="C634" t="str">
            <v>Insumos</v>
          </cell>
          <cell r="D634" t="str">
            <v>UND</v>
          </cell>
          <cell r="E634">
            <v>10902</v>
          </cell>
          <cell r="F634">
            <v>9161</v>
          </cell>
        </row>
        <row r="635">
          <cell r="A635" t="str">
            <v>I634</v>
          </cell>
          <cell r="B635" t="str">
            <v>REJILLA ALUMINIO 4" X 3" CON SOSCO ANTICUCARACHAS - REF. HA-4"X3" TIPO COLREJILLAS O SIMILAR</v>
          </cell>
          <cell r="C635" t="str">
            <v>Insumos</v>
          </cell>
          <cell r="D635" t="str">
            <v>UND</v>
          </cell>
          <cell r="E635">
            <v>10775</v>
          </cell>
          <cell r="F635">
            <v>9055</v>
          </cell>
        </row>
        <row r="636">
          <cell r="A636" t="str">
            <v>I635</v>
          </cell>
          <cell r="B636" t="str">
            <v>REJILLA ALUMINIO 4" X 3" CON SOSCO TRADICIONAL - REF. H-4"X3" TIPO COLREJILLAS O SIMILAR</v>
          </cell>
          <cell r="C636" t="str">
            <v>Insumos</v>
          </cell>
          <cell r="D636" t="str">
            <v>UND</v>
          </cell>
          <cell r="E636">
            <v>10230</v>
          </cell>
          <cell r="F636">
            <v>8597</v>
          </cell>
        </row>
        <row r="637">
          <cell r="A637" t="str">
            <v>I636</v>
          </cell>
          <cell r="B637" t="str">
            <v>REJILLA ALUMINIO 6" X 4" CON SOSCO ANTICUCARACHAS - REF. TA-6"X4" TIPO COLREJILLAS O SIMILAR</v>
          </cell>
          <cell r="C637" t="str">
            <v>Insumos</v>
          </cell>
          <cell r="D637" t="str">
            <v>UND</v>
          </cell>
          <cell r="E637">
            <v>26306</v>
          </cell>
          <cell r="F637">
            <v>22106</v>
          </cell>
        </row>
        <row r="638">
          <cell r="A638" t="str">
            <v>I637</v>
          </cell>
          <cell r="B638" t="str">
            <v>REJILLA ALUMINIO 6" X 4" CÚPULA TRADICIONAL CON SOSCO - REF. C-6"X4" TIPO COLREJILLAS O SIMILAR</v>
          </cell>
          <cell r="C638" t="str">
            <v>Insumos</v>
          </cell>
          <cell r="D638" t="str">
            <v>UND</v>
          </cell>
          <cell r="E638">
            <v>25697</v>
          </cell>
          <cell r="F638">
            <v>21594</v>
          </cell>
        </row>
        <row r="639">
          <cell r="A639" t="str">
            <v>I638</v>
          </cell>
          <cell r="B639" t="str">
            <v>REJILLA CARCAMO EN FUNDICIÓN DE HIERRO GRIS REF. CAR-30 X 50 CM. TIPO COLREJILLAS O SIMILAR</v>
          </cell>
          <cell r="C639" t="str">
            <v>Insumos</v>
          </cell>
          <cell r="D639" t="str">
            <v>UND</v>
          </cell>
          <cell r="E639">
            <v>384366</v>
          </cell>
          <cell r="F639">
            <v>322997</v>
          </cell>
        </row>
        <row r="640">
          <cell r="A640" t="str">
            <v>I639</v>
          </cell>
          <cell r="B640" t="str">
            <v>REJILLA CARCAMO EN FUNDICIÓN DE HIERRO GRIS REF. CAR-50 X 120 CM. TIPO COLREJILLAS O SIMILAR</v>
          </cell>
          <cell r="C640" t="str">
            <v>Insumos</v>
          </cell>
          <cell r="D640" t="str">
            <v>UND</v>
          </cell>
          <cell r="E640">
            <v>1845371</v>
          </cell>
          <cell r="F640">
            <v>1550732</v>
          </cell>
        </row>
        <row r="641">
          <cell r="A641" t="str">
            <v>I640</v>
          </cell>
          <cell r="B641" t="str">
            <v>SIFON PVC SANITARIO 3"</v>
          </cell>
          <cell r="C641" t="str">
            <v>Insumos</v>
          </cell>
          <cell r="D641" t="str">
            <v>M</v>
          </cell>
          <cell r="E641">
            <v>13559</v>
          </cell>
          <cell r="F641">
            <v>11394</v>
          </cell>
        </row>
        <row r="642">
          <cell r="A642" t="str">
            <v>I641</v>
          </cell>
          <cell r="B642" t="str">
            <v>SIFON PVC SANITARIO 2"</v>
          </cell>
          <cell r="C642" t="str">
            <v>Insumos</v>
          </cell>
          <cell r="D642" t="str">
            <v>M</v>
          </cell>
          <cell r="E642">
            <v>6181</v>
          </cell>
          <cell r="F642">
            <v>5194</v>
          </cell>
        </row>
        <row r="643">
          <cell r="A643" t="str">
            <v>I642</v>
          </cell>
          <cell r="B643" t="str">
            <v>SILLA YEE ALCANTARILLDO  TIPO FORT  160 X 110  (6" X 4")</v>
          </cell>
          <cell r="C643" t="str">
            <v>Insumos</v>
          </cell>
          <cell r="D643" t="str">
            <v>UND</v>
          </cell>
          <cell r="E643">
            <v>83446</v>
          </cell>
          <cell r="F643">
            <v>70123</v>
          </cell>
        </row>
        <row r="644">
          <cell r="A644" t="str">
            <v>I643</v>
          </cell>
          <cell r="B644" t="str">
            <v>SILLA YEE ALCANTARILLDO  TIPO FORT  200 X 160  (8" X 6")</v>
          </cell>
          <cell r="C644" t="str">
            <v>Insumos</v>
          </cell>
          <cell r="D644" t="str">
            <v>UND</v>
          </cell>
          <cell r="E644">
            <v>102209</v>
          </cell>
          <cell r="F644">
            <v>85890</v>
          </cell>
        </row>
        <row r="645">
          <cell r="A645" t="str">
            <v>I644</v>
          </cell>
          <cell r="B645" t="str">
            <v>SILLA YEE ALCANTARILLDO  TIPO FORT  250 X 200  (10" X 8")</v>
          </cell>
          <cell r="C645" t="str">
            <v>Insumos</v>
          </cell>
          <cell r="D645" t="str">
            <v>UND</v>
          </cell>
          <cell r="E645">
            <v>175753</v>
          </cell>
          <cell r="F645">
            <v>147692</v>
          </cell>
        </row>
        <row r="646">
          <cell r="A646" t="str">
            <v>I645</v>
          </cell>
          <cell r="B646" t="str">
            <v>SILLA YEE ALCANTARILLDO  TIPO FORT  315 X 200  (12" X 8")</v>
          </cell>
          <cell r="C646" t="str">
            <v>Insumos</v>
          </cell>
          <cell r="D646" t="str">
            <v>UND</v>
          </cell>
          <cell r="E646">
            <v>682911</v>
          </cell>
          <cell r="F646">
            <v>573875</v>
          </cell>
        </row>
        <row r="647">
          <cell r="A647" t="str">
            <v>I646</v>
          </cell>
          <cell r="B647" t="str">
            <v>SOLDADURA LIQUIDA AGUA CALIENTE 1/4</v>
          </cell>
          <cell r="C647" t="str">
            <v>Insumos</v>
          </cell>
          <cell r="D647" t="str">
            <v>UND</v>
          </cell>
          <cell r="E647">
            <v>131823</v>
          </cell>
          <cell r="F647">
            <v>110776</v>
          </cell>
        </row>
        <row r="648">
          <cell r="A648" t="str">
            <v>I647</v>
          </cell>
          <cell r="B648" t="str">
            <v>SOLDADURA PVC LIQUIDA 1/4</v>
          </cell>
          <cell r="C648" t="str">
            <v>Insumos</v>
          </cell>
          <cell r="D648" t="str">
            <v>UND</v>
          </cell>
          <cell r="E648">
            <v>122942</v>
          </cell>
          <cell r="F648">
            <v>103313</v>
          </cell>
        </row>
        <row r="649">
          <cell r="A649" t="str">
            <v>I648</v>
          </cell>
          <cell r="B649" t="str">
            <v>TANQUE AGUA POTABLE PLASTICO CAP. 1.000 LTS, INCLUYE: TAPA, ACCESORIOS Y MANGUERA FLEXIBLE. A TODO COSTO.</v>
          </cell>
          <cell r="C649" t="str">
            <v>Insumos</v>
          </cell>
          <cell r="D649" t="str">
            <v>UND</v>
          </cell>
          <cell r="E649">
            <v>756042</v>
          </cell>
          <cell r="F649">
            <v>635329</v>
          </cell>
        </row>
        <row r="650">
          <cell r="A650" t="str">
            <v>I649</v>
          </cell>
          <cell r="B650" t="str">
            <v>TANQUE AGUA POTABLE PLASTICO CAP. 20.000 LTS, INCLUYE: TAPA, ACCESORIOS Y MANGUERA FLEXIBLE. A TODO COSTO.</v>
          </cell>
          <cell r="C650" t="str">
            <v>Insumos</v>
          </cell>
          <cell r="D650" t="str">
            <v>UND</v>
          </cell>
          <cell r="E650">
            <v>16959054</v>
          </cell>
          <cell r="F650">
            <v>14251306</v>
          </cell>
        </row>
        <row r="651">
          <cell r="A651" t="str">
            <v>I650</v>
          </cell>
          <cell r="B651" t="str">
            <v>TANQUE AGUA POTABLE PLASTICO CAP. 10.000 LTS, INCLUYE: TAPA, ACCESORIOS Y MANGUERA FLEXIBLE. A TODO COSTO.</v>
          </cell>
          <cell r="C651" t="str">
            <v>Insumos</v>
          </cell>
          <cell r="D651" t="str">
            <v>UND</v>
          </cell>
          <cell r="E651">
            <v>8450958</v>
          </cell>
          <cell r="F651">
            <v>7101645</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21616758</v>
          </cell>
          <cell r="F652">
            <v>18165343</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4209211</v>
          </cell>
          <cell r="F653">
            <v>3537152</v>
          </cell>
        </row>
        <row r="654">
          <cell r="A654" t="str">
            <v>I653</v>
          </cell>
          <cell r="B654" t="str">
            <v xml:space="preserve">TANQUE TRATAMIENTO AGUAS GRISES OVOIDE DE 2000 LTS. TIPO COLEMPAQUES  O SIMILAR </v>
          </cell>
          <cell r="C654" t="str">
            <v>Insumos</v>
          </cell>
          <cell r="D654" t="str">
            <v>UND</v>
          </cell>
          <cell r="E654">
            <v>1289039</v>
          </cell>
          <cell r="F654">
            <v>1083226</v>
          </cell>
        </row>
        <row r="655">
          <cell r="A655" t="str">
            <v>I654</v>
          </cell>
          <cell r="B655" t="str">
            <v>TAPA DE INSPECCION TI - 5*3" ALUMINIO  COLREJILLAS O SIMILAR</v>
          </cell>
          <cell r="C655" t="str">
            <v>Insumos</v>
          </cell>
          <cell r="D655" t="str">
            <v>UND</v>
          </cell>
          <cell r="E655">
            <v>25211</v>
          </cell>
          <cell r="F655">
            <v>21186</v>
          </cell>
        </row>
        <row r="656">
          <cell r="A656" t="str">
            <v>I655</v>
          </cell>
          <cell r="B656" t="str">
            <v>TAPA DE INSPECCION TI - 6*4" ALUMINIO COLREJILLAS O SIMILAR</v>
          </cell>
          <cell r="C656" t="str">
            <v>Insumos</v>
          </cell>
          <cell r="D656" t="str">
            <v>UND</v>
          </cell>
          <cell r="E656">
            <v>36276</v>
          </cell>
          <cell r="F656">
            <v>30484</v>
          </cell>
        </row>
        <row r="657">
          <cell r="A657" t="str">
            <v>I656</v>
          </cell>
          <cell r="B657" t="str">
            <v>TAPA DE INSPECCION TI - 8*6" ALUMINIO COLREJILLAS O SIMILAR</v>
          </cell>
          <cell r="C657" t="str">
            <v>Insumos</v>
          </cell>
          <cell r="D657" t="str">
            <v>UND</v>
          </cell>
          <cell r="E657">
            <v>72170</v>
          </cell>
          <cell r="F657">
            <v>60647</v>
          </cell>
        </row>
        <row r="658">
          <cell r="A658" t="str">
            <v>I657</v>
          </cell>
          <cell r="B658" t="str">
            <v>TAPA REJILLA EN HIERRO GALVANIZADO 3"</v>
          </cell>
          <cell r="C658" t="str">
            <v>Insumos</v>
          </cell>
          <cell r="D658" t="str">
            <v>UND</v>
          </cell>
          <cell r="E658">
            <v>259288</v>
          </cell>
          <cell r="F658">
            <v>217889</v>
          </cell>
        </row>
        <row r="659">
          <cell r="A659" t="str">
            <v>I658</v>
          </cell>
          <cell r="B659" t="str">
            <v>TAPA REJILLA EN HIERRO GALVANIZADO 6"</v>
          </cell>
          <cell r="C659" t="str">
            <v>Insumos</v>
          </cell>
          <cell r="D659" t="str">
            <v>UND</v>
          </cell>
          <cell r="E659">
            <v>406205</v>
          </cell>
          <cell r="F659">
            <v>341349</v>
          </cell>
        </row>
        <row r="660">
          <cell r="A660" t="str">
            <v>I659</v>
          </cell>
          <cell r="B660" t="str">
            <v>CRUCES HG 2"</v>
          </cell>
          <cell r="C660" t="str">
            <v>Insumos</v>
          </cell>
          <cell r="D660" t="str">
            <v>UND</v>
          </cell>
          <cell r="E660">
            <v>49436</v>
          </cell>
          <cell r="F660">
            <v>41543</v>
          </cell>
        </row>
        <row r="661">
          <cell r="A661" t="str">
            <v>I660</v>
          </cell>
          <cell r="B661" t="str">
            <v>CRUCES HG 3"</v>
          </cell>
          <cell r="C661" t="str">
            <v>Insumos</v>
          </cell>
          <cell r="D661" t="str">
            <v>UND</v>
          </cell>
          <cell r="E661">
            <v>82398</v>
          </cell>
          <cell r="F661">
            <v>69242</v>
          </cell>
        </row>
        <row r="662">
          <cell r="A662" t="str">
            <v>I661</v>
          </cell>
          <cell r="B662" t="str">
            <v>TEE HG 2"</v>
          </cell>
          <cell r="C662" t="str">
            <v>Insumos</v>
          </cell>
          <cell r="D662" t="str">
            <v>UND</v>
          </cell>
          <cell r="E662">
            <v>17511</v>
          </cell>
          <cell r="F662">
            <v>14715</v>
          </cell>
        </row>
        <row r="663">
          <cell r="A663" t="str">
            <v>I662</v>
          </cell>
          <cell r="B663" t="str">
            <v>TEE HG 3"</v>
          </cell>
          <cell r="C663" t="str">
            <v>Insumos</v>
          </cell>
          <cell r="D663" t="str">
            <v>UND</v>
          </cell>
          <cell r="E663">
            <v>41198</v>
          </cell>
          <cell r="F663">
            <v>34620</v>
          </cell>
        </row>
        <row r="664">
          <cell r="A664" t="str">
            <v>I663</v>
          </cell>
          <cell r="B664" t="str">
            <v>CODO HG 2"</v>
          </cell>
          <cell r="C664" t="str">
            <v>Insumos</v>
          </cell>
          <cell r="D664" t="str">
            <v>UND</v>
          </cell>
          <cell r="E664">
            <v>14417</v>
          </cell>
          <cell r="F664">
            <v>12115</v>
          </cell>
        </row>
        <row r="665">
          <cell r="A665" t="str">
            <v>I664</v>
          </cell>
          <cell r="B665" t="str">
            <v>CODO HG 3"</v>
          </cell>
          <cell r="C665" t="str">
            <v>Insumos</v>
          </cell>
          <cell r="D665" t="str">
            <v>UND</v>
          </cell>
          <cell r="E665">
            <v>36051</v>
          </cell>
          <cell r="F665">
            <v>30295</v>
          </cell>
        </row>
        <row r="666">
          <cell r="A666" t="str">
            <v>I665</v>
          </cell>
          <cell r="B666" t="str">
            <v xml:space="preserve">TEE 4"  X  3" HD EXTREMO LISO </v>
          </cell>
          <cell r="C666" t="str">
            <v>Insumos</v>
          </cell>
          <cell r="D666" t="str">
            <v>UND</v>
          </cell>
          <cell r="E666">
            <v>249843</v>
          </cell>
          <cell r="F666">
            <v>209952</v>
          </cell>
        </row>
        <row r="667">
          <cell r="A667" t="str">
            <v>I666</v>
          </cell>
          <cell r="B667" t="str">
            <v xml:space="preserve">TEE 6"  X  4" HD EXTREMO LISO </v>
          </cell>
          <cell r="C667" t="str">
            <v>Insumos</v>
          </cell>
          <cell r="D667" t="str">
            <v>UND</v>
          </cell>
          <cell r="E667">
            <v>501853</v>
          </cell>
          <cell r="F667">
            <v>421725</v>
          </cell>
        </row>
        <row r="668">
          <cell r="A668" t="str">
            <v>I667</v>
          </cell>
          <cell r="B668" t="str">
            <v>TEE ACERO GALNAVIZADO  3/4''</v>
          </cell>
          <cell r="C668" t="str">
            <v>Insumos</v>
          </cell>
          <cell r="D668" t="str">
            <v>UND</v>
          </cell>
          <cell r="E668">
            <v>2821</v>
          </cell>
          <cell r="F668">
            <v>2371</v>
          </cell>
        </row>
        <row r="669">
          <cell r="A669" t="str">
            <v>I668</v>
          </cell>
          <cell r="B669" t="str">
            <v>TEE ACERO GALVANIZADO  1/2''</v>
          </cell>
          <cell r="C669" t="str">
            <v>Insumos</v>
          </cell>
          <cell r="D669" t="str">
            <v>UND</v>
          </cell>
          <cell r="E669">
            <v>1847</v>
          </cell>
          <cell r="F669">
            <v>1552</v>
          </cell>
        </row>
        <row r="670">
          <cell r="A670" t="str">
            <v>I669</v>
          </cell>
          <cell r="B670" t="str">
            <v xml:space="preserve">TEE HIERRO DUCTIL  3 X 3" </v>
          </cell>
          <cell r="C670" t="str">
            <v>Insumos</v>
          </cell>
          <cell r="D670" t="str">
            <v>UND</v>
          </cell>
          <cell r="E670">
            <v>128178</v>
          </cell>
          <cell r="F670">
            <v>107713</v>
          </cell>
        </row>
        <row r="671">
          <cell r="A671" t="str">
            <v>I670</v>
          </cell>
          <cell r="B671" t="str">
            <v>TEE PRESION  - 1''</v>
          </cell>
          <cell r="C671" t="str">
            <v>Insumos</v>
          </cell>
          <cell r="D671" t="str">
            <v>UND</v>
          </cell>
          <cell r="E671">
            <v>3436</v>
          </cell>
          <cell r="F671">
            <v>2887</v>
          </cell>
        </row>
        <row r="672">
          <cell r="A672" t="str">
            <v>I671</v>
          </cell>
          <cell r="B672" t="str">
            <v>TEE PRESION  - 1 1/2''</v>
          </cell>
          <cell r="C672" t="str">
            <v>Insumos</v>
          </cell>
          <cell r="D672" t="str">
            <v>UND</v>
          </cell>
          <cell r="E672">
            <v>11698</v>
          </cell>
          <cell r="F672">
            <v>9830</v>
          </cell>
        </row>
        <row r="673">
          <cell r="A673" t="str">
            <v>I672</v>
          </cell>
          <cell r="B673" t="str">
            <v>TEE PRESION  - 1 1/4''</v>
          </cell>
          <cell r="C673" t="str">
            <v>Insumos</v>
          </cell>
          <cell r="D673" t="str">
            <v>UND</v>
          </cell>
          <cell r="E673">
            <v>8881</v>
          </cell>
          <cell r="F673">
            <v>7463</v>
          </cell>
        </row>
        <row r="674">
          <cell r="A674" t="str">
            <v>I673</v>
          </cell>
          <cell r="B674" t="str">
            <v>TEE PRESION  - 1/2''</v>
          </cell>
          <cell r="C674" t="str">
            <v>Insumos</v>
          </cell>
          <cell r="D674" t="str">
            <v>UND</v>
          </cell>
          <cell r="E674">
            <v>1040</v>
          </cell>
          <cell r="F674">
            <v>874</v>
          </cell>
        </row>
        <row r="675">
          <cell r="A675" t="str">
            <v>I674</v>
          </cell>
          <cell r="B675" t="str">
            <v>TEE PRESION -  3/4''</v>
          </cell>
          <cell r="C675" t="str">
            <v>Insumos</v>
          </cell>
          <cell r="D675" t="str">
            <v>UND</v>
          </cell>
          <cell r="E675">
            <v>1758</v>
          </cell>
          <cell r="F675">
            <v>1477</v>
          </cell>
        </row>
        <row r="676">
          <cell r="A676" t="str">
            <v>I675</v>
          </cell>
          <cell r="B676" t="str">
            <v>TEE SANITARIA - 6"</v>
          </cell>
          <cell r="C676" t="str">
            <v>Insumos</v>
          </cell>
          <cell r="D676" t="str">
            <v>UND</v>
          </cell>
          <cell r="E676">
            <v>196805</v>
          </cell>
          <cell r="F676">
            <v>165382</v>
          </cell>
        </row>
        <row r="677">
          <cell r="A677" t="str">
            <v>I676</v>
          </cell>
          <cell r="B677" t="str">
            <v>TEE ULTRATEMP - 1/2"</v>
          </cell>
          <cell r="C677" t="str">
            <v>Insumos</v>
          </cell>
          <cell r="D677" t="str">
            <v>UND</v>
          </cell>
          <cell r="E677">
            <v>2399</v>
          </cell>
          <cell r="F677">
            <v>2016</v>
          </cell>
        </row>
        <row r="678">
          <cell r="A678" t="str">
            <v>I677</v>
          </cell>
          <cell r="B678" t="str">
            <v>TRAMPA DE GRASA PLASTICA CAP.  250 LTS. TIPO COLEMPAQUES  O SIMILAR</v>
          </cell>
          <cell r="C678" t="str">
            <v>Insumos</v>
          </cell>
          <cell r="D678" t="str">
            <v>UND</v>
          </cell>
          <cell r="E678">
            <v>247666</v>
          </cell>
          <cell r="F678">
            <v>208123</v>
          </cell>
        </row>
        <row r="679">
          <cell r="A679" t="str">
            <v>I678</v>
          </cell>
          <cell r="B679" t="str">
            <v>TRAMPA DE GRASA PLASTICA CAP.  95 LTS. TIPO COLEMPAQUES O SIMILAR</v>
          </cell>
          <cell r="C679" t="str">
            <v>Insumos</v>
          </cell>
          <cell r="D679" t="str">
            <v>UND</v>
          </cell>
          <cell r="E679">
            <v>277043</v>
          </cell>
          <cell r="F679">
            <v>232809</v>
          </cell>
        </row>
        <row r="680">
          <cell r="A680" t="str">
            <v>I679</v>
          </cell>
          <cell r="B680" t="str">
            <v xml:space="preserve">TUBO ACERO GALVANIZADO AGUA 1 1/2" - NIC 505 - 001  - TIPO COLMENA O SIMILAR. </v>
          </cell>
          <cell r="C680" t="str">
            <v>Insumos</v>
          </cell>
          <cell r="D680" t="str">
            <v>M</v>
          </cell>
          <cell r="E680">
            <v>37109</v>
          </cell>
          <cell r="F680">
            <v>31184</v>
          </cell>
        </row>
        <row r="681">
          <cell r="A681" t="str">
            <v>I680</v>
          </cell>
          <cell r="B681" t="str">
            <v xml:space="preserve">TUBO ACERO AGUA NEGRA PARA CERRAMIENTO  1 1/2" -   - TIPO COLMENA O SIMILAR. </v>
          </cell>
          <cell r="C681" t="str">
            <v>Insumos</v>
          </cell>
          <cell r="D681" t="str">
            <v>M</v>
          </cell>
          <cell r="E681">
            <v>37109</v>
          </cell>
          <cell r="F681">
            <v>31184</v>
          </cell>
        </row>
        <row r="682">
          <cell r="A682" t="str">
            <v>I681</v>
          </cell>
          <cell r="B682" t="str">
            <v xml:space="preserve">TUBO ACERO GALVANIZADO AGUA 1" - NIC 505 - 001  - TIPO COLMENA O SIMILAR. </v>
          </cell>
          <cell r="C682" t="str">
            <v>Insumos</v>
          </cell>
          <cell r="D682" t="str">
            <v>M</v>
          </cell>
          <cell r="E682">
            <v>23445</v>
          </cell>
          <cell r="F682">
            <v>19702</v>
          </cell>
        </row>
        <row r="683">
          <cell r="A683" t="str">
            <v>I682</v>
          </cell>
          <cell r="B683" t="str">
            <v xml:space="preserve">TUBO ACERO GALVANIZADO AGUA 2 1/2" - NIC 505 - 001  - TIPO COLMENA O SIMILAR. </v>
          </cell>
          <cell r="C683" t="str">
            <v>Insumos</v>
          </cell>
          <cell r="D683" t="str">
            <v>M</v>
          </cell>
          <cell r="E683">
            <v>64449</v>
          </cell>
          <cell r="F683">
            <v>54159</v>
          </cell>
        </row>
        <row r="684">
          <cell r="A684" t="str">
            <v>I683</v>
          </cell>
          <cell r="B684" t="str">
            <v xml:space="preserve">TUBO ACERO GALVANIZADO AGUA 2" - NIC 505 - 001  - TIPO COLMENA O SIMILAR. </v>
          </cell>
          <cell r="C684" t="str">
            <v>Insumos</v>
          </cell>
          <cell r="D684" t="str">
            <v>M</v>
          </cell>
          <cell r="E684">
            <v>48068</v>
          </cell>
          <cell r="F684">
            <v>40393</v>
          </cell>
        </row>
        <row r="685">
          <cell r="A685" t="str">
            <v>I684</v>
          </cell>
          <cell r="B685" t="str">
            <v xml:space="preserve">TUBO ACERO AGUA NEGRA PARA CERRAMIENTO  2" -   - TIPO COLMENA O SIMILAR. </v>
          </cell>
          <cell r="C685" t="str">
            <v>Insumos</v>
          </cell>
          <cell r="D685" t="str">
            <v>M</v>
          </cell>
          <cell r="E685">
            <v>48068</v>
          </cell>
          <cell r="F685">
            <v>40393</v>
          </cell>
        </row>
        <row r="686">
          <cell r="A686" t="str">
            <v>I685</v>
          </cell>
          <cell r="B686" t="str">
            <v xml:space="preserve">TUBO ACERO AGUA NEGRA PARA CERRAMIENTO  3" -   - TIPO COLMENA O SIMILAR. </v>
          </cell>
          <cell r="C686" t="str">
            <v>Insumos</v>
          </cell>
          <cell r="D686" t="str">
            <v>M</v>
          </cell>
          <cell r="E686">
            <v>48068</v>
          </cell>
          <cell r="F686">
            <v>40393</v>
          </cell>
        </row>
        <row r="687">
          <cell r="A687" t="str">
            <v>I686</v>
          </cell>
          <cell r="B687" t="str">
            <v xml:space="preserve">TUBO ACERO GALVANIZADO AGUA 3" - NIC 505 - 001  - TIPO COLMENA O SIMILAR. </v>
          </cell>
          <cell r="C687" t="str">
            <v>Insumos</v>
          </cell>
          <cell r="D687" t="str">
            <v>M</v>
          </cell>
          <cell r="E687">
            <v>79474</v>
          </cell>
          <cell r="F687">
            <v>66785</v>
          </cell>
        </row>
        <row r="688">
          <cell r="A688" t="str">
            <v>I687</v>
          </cell>
          <cell r="B688" t="str">
            <v xml:space="preserve">TUBO ACERO GALVANIZADO AGUA 3/4" - NIC 505 - 001  - TIPO COLMENA O SIMILAR. </v>
          </cell>
          <cell r="C688" t="str">
            <v>Insumos</v>
          </cell>
          <cell r="D688" t="str">
            <v>M</v>
          </cell>
          <cell r="E688">
            <v>14933</v>
          </cell>
          <cell r="F688">
            <v>12549</v>
          </cell>
        </row>
        <row r="689">
          <cell r="A689" t="str">
            <v>I688</v>
          </cell>
          <cell r="B689" t="str">
            <v xml:space="preserve">TUBO ACERO GALVANIZADO PRESION 1/2" - CALIBRE 40 ASTM A53  - TIPO COLMENA O SIMILAR. </v>
          </cell>
          <cell r="C689" t="str">
            <v>Insumos</v>
          </cell>
          <cell r="D689" t="str">
            <v>M</v>
          </cell>
          <cell r="E689">
            <v>14754</v>
          </cell>
          <cell r="F689">
            <v>12398</v>
          </cell>
        </row>
        <row r="690">
          <cell r="A690" t="str">
            <v>I689</v>
          </cell>
          <cell r="B690" t="str">
            <v xml:space="preserve">TUBO ACERO GALVANIZADO PRESION 3" - CALIBRE 40 ASTM A53  - TIPO COLMENA O SIMILAR. </v>
          </cell>
          <cell r="C690" t="str">
            <v>Insumos</v>
          </cell>
          <cell r="D690" t="str">
            <v>M</v>
          </cell>
          <cell r="E690">
            <v>185566</v>
          </cell>
          <cell r="F690">
            <v>155938</v>
          </cell>
        </row>
        <row r="691">
          <cell r="A691" t="str">
            <v>I690</v>
          </cell>
          <cell r="B691" t="str">
            <v xml:space="preserve">TUBO ACERO GALVANIZADO PRESION 3/4" - CALIBRE 40 ASTM A53  - TIPO COLMENA O SIMILAR. </v>
          </cell>
          <cell r="C691" t="str">
            <v>Insumos</v>
          </cell>
          <cell r="D691" t="str">
            <v>M</v>
          </cell>
          <cell r="E691">
            <v>19639</v>
          </cell>
          <cell r="F691">
            <v>16503</v>
          </cell>
        </row>
        <row r="692">
          <cell r="A692" t="str">
            <v>I691</v>
          </cell>
          <cell r="B692" t="str">
            <v xml:space="preserve">TUBO ACERO GALVANIZADO PRESION 4" - CALIBRE 40 ASTM A53 - TIPO COLMENA O SIMILAR. </v>
          </cell>
          <cell r="C692" t="str">
            <v>Insumos</v>
          </cell>
          <cell r="D692" t="str">
            <v>M</v>
          </cell>
          <cell r="E692">
            <v>263602</v>
          </cell>
          <cell r="F692">
            <v>221514</v>
          </cell>
        </row>
        <row r="693">
          <cell r="A693" t="str">
            <v>I692</v>
          </cell>
          <cell r="B693" t="str">
            <v>NIPLE EN TUBO ACERO GALVANIZADO PRESION 4" - CALIBRE 40 ASTM A53 - TIPO COLMENA O SIMILAR. 18CM</v>
          </cell>
          <cell r="C693" t="str">
            <v>Insumos</v>
          </cell>
          <cell r="D693" t="str">
            <v>UND</v>
          </cell>
          <cell r="E693">
            <v>79597</v>
          </cell>
          <cell r="F693">
            <v>66888</v>
          </cell>
        </row>
        <row r="694">
          <cell r="A694" t="str">
            <v>I693</v>
          </cell>
          <cell r="B694" t="str">
            <v>TEE   ACERO GALVANIZADO PRESION 4" - CALIBRE 40 ASTM A53 - TIPO COLMENA O SIMILAR. 18CM</v>
          </cell>
          <cell r="C694" t="str">
            <v>Insumos</v>
          </cell>
          <cell r="D694" t="str">
            <v>UND</v>
          </cell>
          <cell r="E694">
            <v>79597</v>
          </cell>
          <cell r="F694">
            <v>66888</v>
          </cell>
        </row>
        <row r="695">
          <cell r="A695" t="str">
            <v>I694</v>
          </cell>
          <cell r="B695" t="str">
            <v>CODO 90°   ACERO GALVANIZADO PRESION 4" - CALIBRE 40 ASTM A53 - TIPO COLMENA O SIMILAR. 18CM</v>
          </cell>
          <cell r="C695" t="str">
            <v>Insumos</v>
          </cell>
          <cell r="D695" t="str">
            <v>UND</v>
          </cell>
          <cell r="E695">
            <v>79597</v>
          </cell>
          <cell r="F695">
            <v>66888</v>
          </cell>
        </row>
        <row r="696">
          <cell r="A696" t="str">
            <v>I695</v>
          </cell>
          <cell r="B696" t="str">
            <v xml:space="preserve">TUBO ACERO GALVANIZADO PRESION 6" - CALIBRE 40 ASTM A53 - TIPO COLMENA O SIMILAR. </v>
          </cell>
          <cell r="C696" t="str">
            <v>Insumos</v>
          </cell>
          <cell r="D696" t="str">
            <v>M</v>
          </cell>
          <cell r="E696">
            <v>266405</v>
          </cell>
          <cell r="F696">
            <v>223870</v>
          </cell>
        </row>
        <row r="697">
          <cell r="A697" t="str">
            <v>I696</v>
          </cell>
          <cell r="B697" t="str">
            <v xml:space="preserve">TUBO ACERO NEGRA CONTRA INCENDIO 2 1/2" - CALIBRE 10 ASTM A795 - TIPO COLMENA O SIMILAR. </v>
          </cell>
          <cell r="C697" t="str">
            <v>Insumos</v>
          </cell>
          <cell r="D697" t="str">
            <v>M</v>
          </cell>
          <cell r="E697">
            <v>44624</v>
          </cell>
          <cell r="F697">
            <v>37499</v>
          </cell>
        </row>
        <row r="698">
          <cell r="A698" t="str">
            <v>I697</v>
          </cell>
          <cell r="B698" t="str">
            <v xml:space="preserve">TUBO ACERO NEGRA CONTRA INCENDIO 4" - CALIBRE 10 ASTM A795 - TIPO COLMENA O SIMILAR. </v>
          </cell>
          <cell r="C698" t="str">
            <v>Insumos</v>
          </cell>
          <cell r="D698" t="str">
            <v>M</v>
          </cell>
          <cell r="E698">
            <v>70967</v>
          </cell>
          <cell r="F698">
            <v>59636</v>
          </cell>
        </row>
        <row r="699">
          <cell r="A699" t="str">
            <v>I698</v>
          </cell>
          <cell r="B699" t="str">
            <v xml:space="preserve">TUBO ALCANTARILLADO NOVAFORT  PVC  110 MM  </v>
          </cell>
          <cell r="C699" t="str">
            <v>Insumos</v>
          </cell>
          <cell r="D699" t="str">
            <v>M</v>
          </cell>
          <cell r="E699">
            <v>20627</v>
          </cell>
          <cell r="F699">
            <v>17334</v>
          </cell>
        </row>
        <row r="700">
          <cell r="A700" t="str">
            <v>I699</v>
          </cell>
          <cell r="B700" t="str">
            <v xml:space="preserve">TUBO ALCANTARILLADO NOVAFORT  PVC  160 MM  </v>
          </cell>
          <cell r="C700" t="str">
            <v>Insumos</v>
          </cell>
          <cell r="D700" t="str">
            <v>M</v>
          </cell>
          <cell r="E700">
            <v>37464</v>
          </cell>
          <cell r="F700">
            <v>31482</v>
          </cell>
        </row>
        <row r="701">
          <cell r="A701" t="str">
            <v>I700</v>
          </cell>
          <cell r="B701" t="str">
            <v xml:space="preserve">TUBO ALCANTARILLADO NOVAFORT  PVC  200 MM  </v>
          </cell>
          <cell r="C701" t="str">
            <v>Insumos</v>
          </cell>
          <cell r="D701" t="str">
            <v>M</v>
          </cell>
          <cell r="E701">
            <v>54770</v>
          </cell>
          <cell r="F701">
            <v>46025</v>
          </cell>
        </row>
        <row r="702">
          <cell r="A702" t="str">
            <v>I701</v>
          </cell>
          <cell r="B702" t="str">
            <v xml:space="preserve">TUBO ALCANTARILLADO NOVAFORT  PVC  250 MM </v>
          </cell>
          <cell r="C702" t="str">
            <v>Insumos</v>
          </cell>
          <cell r="D702" t="str">
            <v>M</v>
          </cell>
          <cell r="E702">
            <v>79625</v>
          </cell>
          <cell r="F702">
            <v>66912</v>
          </cell>
        </row>
        <row r="703">
          <cell r="A703" t="str">
            <v>I702</v>
          </cell>
          <cell r="B703" t="str">
            <v xml:space="preserve">TUBO ALCANTARILLADO NOVAFORT  PVC  315 MM </v>
          </cell>
          <cell r="C703" t="str">
            <v>Insumos</v>
          </cell>
          <cell r="D703" t="str">
            <v>M</v>
          </cell>
          <cell r="E703">
            <v>117728</v>
          </cell>
          <cell r="F703">
            <v>98931</v>
          </cell>
        </row>
        <row r="704">
          <cell r="A704" t="str">
            <v>I703</v>
          </cell>
          <cell r="B704" t="str">
            <v xml:space="preserve">TUBO ALCANTARILLADO NOVAFORT  PVC  355 MM </v>
          </cell>
          <cell r="C704" t="str">
            <v>Insumos</v>
          </cell>
          <cell r="D704" t="str">
            <v>M</v>
          </cell>
          <cell r="E704">
            <v>136049</v>
          </cell>
          <cell r="F704">
            <v>114327</v>
          </cell>
        </row>
        <row r="705">
          <cell r="A705" t="str">
            <v>I704</v>
          </cell>
          <cell r="B705" t="str">
            <v xml:space="preserve">TUBO ALCANTARILLADO NOVAFORT  PVC  450 MM </v>
          </cell>
          <cell r="C705" t="str">
            <v>Insumos</v>
          </cell>
          <cell r="D705" t="str">
            <v>M</v>
          </cell>
          <cell r="E705">
            <v>239833</v>
          </cell>
          <cell r="F705">
            <v>201540</v>
          </cell>
        </row>
        <row r="706">
          <cell r="A706" t="str">
            <v>I705</v>
          </cell>
          <cell r="B706" t="str">
            <v xml:space="preserve">TUBO ALCANTARILLADO NOVAFORT  PVC  500 MM </v>
          </cell>
          <cell r="C706" t="str">
            <v>Insumos</v>
          </cell>
          <cell r="D706" t="str">
            <v>M</v>
          </cell>
          <cell r="E706">
            <v>297696</v>
          </cell>
          <cell r="F706">
            <v>250165</v>
          </cell>
        </row>
        <row r="707">
          <cell r="A707" t="str">
            <v>I706</v>
          </cell>
          <cell r="B707" t="str">
            <v xml:space="preserve">TUBO ALCANTARILLADO NOVAFORT  PVC  400 MM </v>
          </cell>
          <cell r="C707" t="str">
            <v>Insumos</v>
          </cell>
          <cell r="D707" t="str">
            <v>M</v>
          </cell>
          <cell r="E707">
            <v>182352</v>
          </cell>
          <cell r="F707">
            <v>153237</v>
          </cell>
        </row>
        <row r="708">
          <cell r="A708" t="str">
            <v>I707</v>
          </cell>
          <cell r="B708" t="str">
            <v>TUBO ALCANTARILLADO NOVAFORT PVC 600 MM</v>
          </cell>
          <cell r="C708" t="str">
            <v>Insumos</v>
          </cell>
          <cell r="D708" t="str">
            <v>M</v>
          </cell>
          <cell r="E708">
            <v>355328</v>
          </cell>
          <cell r="F708">
            <v>355328</v>
          </cell>
        </row>
        <row r="709">
          <cell r="A709" t="str">
            <v>I708</v>
          </cell>
          <cell r="B709" t="str">
            <v>TUBO ALCANTARILLADO NOVAFORT PVC 680 MM</v>
          </cell>
          <cell r="C709" t="str">
            <v>Insumos</v>
          </cell>
          <cell r="D709" t="str">
            <v>M</v>
          </cell>
          <cell r="E709">
            <v>386333</v>
          </cell>
          <cell r="F709">
            <v>386333</v>
          </cell>
        </row>
        <row r="710">
          <cell r="A710" t="str">
            <v>I709</v>
          </cell>
          <cell r="B710" t="str">
            <v>TUBO ALCANTARILLADO NOVAFORT PVC 760 MM</v>
          </cell>
          <cell r="C710" t="str">
            <v>Insumos</v>
          </cell>
          <cell r="D710" t="str">
            <v>M</v>
          </cell>
          <cell r="E710">
            <v>482355</v>
          </cell>
          <cell r="F710">
            <v>482355</v>
          </cell>
        </row>
        <row r="711">
          <cell r="A711" t="str">
            <v>I710</v>
          </cell>
          <cell r="B711" t="str">
            <v>TUBO ALCANTARILLADO NOVAFORT PVC 840 MM</v>
          </cell>
          <cell r="C711" t="str">
            <v>Insumos</v>
          </cell>
          <cell r="D711" t="str">
            <v>M</v>
          </cell>
          <cell r="E711">
            <v>720979</v>
          </cell>
          <cell r="F711">
            <v>605865</v>
          </cell>
        </row>
        <row r="712">
          <cell r="A712" t="str">
            <v>I711</v>
          </cell>
          <cell r="B712" t="str">
            <v>TUBO ALCANTARILLADO NOVAFORT PVC 915 MM</v>
          </cell>
          <cell r="C712" t="str">
            <v>Insumos</v>
          </cell>
          <cell r="D712" t="str">
            <v>M</v>
          </cell>
          <cell r="E712">
            <v>988765</v>
          </cell>
          <cell r="F712">
            <v>830895</v>
          </cell>
        </row>
        <row r="713">
          <cell r="A713" t="str">
            <v>I712</v>
          </cell>
          <cell r="B713" t="str">
            <v>TUBERIA PVC PERFILADA (24")</v>
          </cell>
          <cell r="C713" t="str">
            <v>Insumos</v>
          </cell>
          <cell r="D713" t="str">
            <v>M</v>
          </cell>
          <cell r="E713">
            <v>344621</v>
          </cell>
          <cell r="F713">
            <v>344621</v>
          </cell>
        </row>
        <row r="714">
          <cell r="A714" t="str">
            <v>I713</v>
          </cell>
          <cell r="B714" t="str">
            <v>TUBERIA PVC PERFILADA (27")</v>
          </cell>
          <cell r="C714" t="str">
            <v>Insumos</v>
          </cell>
          <cell r="D714" t="str">
            <v>M</v>
          </cell>
          <cell r="E714">
            <v>360061</v>
          </cell>
          <cell r="F714">
            <v>302572</v>
          </cell>
        </row>
        <row r="715">
          <cell r="A715" t="str">
            <v>I714</v>
          </cell>
          <cell r="B715" t="str">
            <v>TUBERIA PVC PERFILADA (30")</v>
          </cell>
          <cell r="C715" t="str">
            <v>Insumos</v>
          </cell>
          <cell r="D715" t="str">
            <v>M</v>
          </cell>
          <cell r="E715">
            <v>434681</v>
          </cell>
          <cell r="F715">
            <v>365278</v>
          </cell>
        </row>
        <row r="716">
          <cell r="A716" t="str">
            <v>I715</v>
          </cell>
          <cell r="B716" t="str">
            <v>TUBERIA PVC PERFILADA (33")</v>
          </cell>
          <cell r="C716" t="str">
            <v>Insumos</v>
          </cell>
          <cell r="D716" t="str">
            <v>M</v>
          </cell>
          <cell r="E716">
            <v>634033</v>
          </cell>
          <cell r="F716">
            <v>634033</v>
          </cell>
        </row>
        <row r="717">
          <cell r="A717" t="str">
            <v>I716</v>
          </cell>
          <cell r="B717" t="str">
            <v>TUBERIA PVC PERFILADA (36")</v>
          </cell>
          <cell r="C717" t="str">
            <v>Insumos</v>
          </cell>
          <cell r="D717" t="str">
            <v>M</v>
          </cell>
          <cell r="E717">
            <v>919437</v>
          </cell>
          <cell r="F717">
            <v>919437</v>
          </cell>
        </row>
        <row r="718">
          <cell r="A718" t="str">
            <v>I717</v>
          </cell>
          <cell r="B718" t="str">
            <v>TUBERIA PVC PERFILADA (39")</v>
          </cell>
          <cell r="C718" t="str">
            <v>Insumos</v>
          </cell>
          <cell r="D718" t="str">
            <v>M</v>
          </cell>
          <cell r="E718">
            <v>1303139</v>
          </cell>
          <cell r="F718">
            <v>1303139</v>
          </cell>
        </row>
        <row r="719">
          <cell r="A719" t="str">
            <v>I718</v>
          </cell>
          <cell r="B719" t="str">
            <v>TUBERIA PVC PERFILADA (42")</v>
          </cell>
          <cell r="C719" t="str">
            <v>Insumos</v>
          </cell>
          <cell r="D719" t="str">
            <v>M</v>
          </cell>
          <cell r="E719">
            <v>1427204</v>
          </cell>
          <cell r="F719">
            <v>1427204</v>
          </cell>
        </row>
        <row r="720">
          <cell r="A720" t="str">
            <v>I719</v>
          </cell>
          <cell r="B720" t="str">
            <v>TUBERIA PVC PERFILADA (45")</v>
          </cell>
          <cell r="C720" t="str">
            <v>Insumos</v>
          </cell>
          <cell r="D720" t="str">
            <v>M</v>
          </cell>
          <cell r="E720">
            <v>1519922</v>
          </cell>
          <cell r="F720">
            <v>1519922</v>
          </cell>
        </row>
        <row r="721">
          <cell r="A721" t="str">
            <v>I720</v>
          </cell>
          <cell r="B721" t="str">
            <v>TUBERIA PVC PERFILADA (48")</v>
          </cell>
          <cell r="C721" t="str">
            <v>Insumos</v>
          </cell>
          <cell r="D721" t="str">
            <v>M</v>
          </cell>
          <cell r="E721">
            <v>1987239</v>
          </cell>
          <cell r="F721">
            <v>1987239</v>
          </cell>
        </row>
        <row r="722">
          <cell r="A722" t="str">
            <v>I721</v>
          </cell>
          <cell r="B722" t="str">
            <v>TUBERIA PVC PERFILADA (51")</v>
          </cell>
          <cell r="C722" t="str">
            <v>Insumos</v>
          </cell>
          <cell r="D722" t="str">
            <v>M</v>
          </cell>
          <cell r="E722">
            <v>2310705</v>
          </cell>
          <cell r="F722">
            <v>2310705</v>
          </cell>
        </row>
        <row r="723">
          <cell r="A723" t="str">
            <v>I722</v>
          </cell>
          <cell r="B723" t="str">
            <v>TUBERIA PVC PERFILADA (54")</v>
          </cell>
          <cell r="C723" t="str">
            <v>Insumos</v>
          </cell>
          <cell r="D723" t="str">
            <v>M</v>
          </cell>
          <cell r="E723">
            <v>2432231</v>
          </cell>
          <cell r="F723">
            <v>2432231</v>
          </cell>
        </row>
        <row r="724">
          <cell r="A724" t="str">
            <v>I723</v>
          </cell>
          <cell r="B724" t="str">
            <v>TUBERIA PVC PERFILADA (57")</v>
          </cell>
          <cell r="C724" t="str">
            <v>Insumos</v>
          </cell>
          <cell r="D724" t="str">
            <v>M</v>
          </cell>
          <cell r="E724">
            <v>2603829</v>
          </cell>
          <cell r="F724">
            <v>2603829</v>
          </cell>
        </row>
        <row r="725">
          <cell r="A725" t="str">
            <v>I724</v>
          </cell>
          <cell r="B725" t="str">
            <v>TUBERIA PVC PERFILADA (60")</v>
          </cell>
          <cell r="C725" t="str">
            <v>Insumos</v>
          </cell>
          <cell r="D725" t="str">
            <v>M</v>
          </cell>
          <cell r="E725">
            <v>2891583</v>
          </cell>
          <cell r="F725">
            <v>2891583</v>
          </cell>
        </row>
        <row r="726">
          <cell r="A726" t="str">
            <v>I725</v>
          </cell>
          <cell r="B726" t="str">
            <v>TUBERIA PVC PERFILADA (68")</v>
          </cell>
          <cell r="C726" t="str">
            <v>Insumos</v>
          </cell>
          <cell r="D726" t="str">
            <v>M</v>
          </cell>
          <cell r="E726">
            <v>3153695</v>
          </cell>
          <cell r="F726">
            <v>3153695</v>
          </cell>
        </row>
        <row r="727">
          <cell r="A727" t="str">
            <v>I726</v>
          </cell>
          <cell r="B727" t="str">
            <v>TUBERIA PVC SANITARIA DE 11/2"</v>
          </cell>
          <cell r="C727" t="str">
            <v>Insumos</v>
          </cell>
          <cell r="D727" t="str">
            <v>M</v>
          </cell>
          <cell r="E727">
            <v>10194</v>
          </cell>
          <cell r="F727">
            <v>10194</v>
          </cell>
        </row>
        <row r="728">
          <cell r="A728" t="str">
            <v>I727</v>
          </cell>
          <cell r="B728" t="str">
            <v>TUBERIA PVC SANITARIA DE 2"</v>
          </cell>
          <cell r="C728" t="str">
            <v>Insumos</v>
          </cell>
          <cell r="D728" t="str">
            <v>M</v>
          </cell>
          <cell r="E728">
            <v>12636</v>
          </cell>
          <cell r="F728">
            <v>12636</v>
          </cell>
        </row>
        <row r="729">
          <cell r="A729" t="str">
            <v>I728</v>
          </cell>
          <cell r="B729" t="str">
            <v>TUBERIA PVC SANITARIA DE 3"</v>
          </cell>
          <cell r="C729" t="str">
            <v>Insumos</v>
          </cell>
          <cell r="D729" t="str">
            <v>M</v>
          </cell>
          <cell r="E729">
            <v>18873</v>
          </cell>
          <cell r="F729">
            <v>18873</v>
          </cell>
        </row>
        <row r="730">
          <cell r="A730" t="str">
            <v>I729</v>
          </cell>
          <cell r="B730" t="str">
            <v>TUBERIA PVC SANITARIA DE 4"</v>
          </cell>
          <cell r="C730" t="str">
            <v>Insumos</v>
          </cell>
          <cell r="D730" t="str">
            <v>M</v>
          </cell>
          <cell r="E730">
            <v>26300</v>
          </cell>
          <cell r="F730">
            <v>26300</v>
          </cell>
        </row>
        <row r="731">
          <cell r="A731" t="str">
            <v>I730</v>
          </cell>
          <cell r="B731" t="str">
            <v>TUBERIA PVC SANITARIA DE 6"</v>
          </cell>
          <cell r="C731" t="str">
            <v>Insumos</v>
          </cell>
          <cell r="D731" t="str">
            <v>M</v>
          </cell>
          <cell r="E731">
            <v>55698</v>
          </cell>
          <cell r="F731">
            <v>55698</v>
          </cell>
        </row>
        <row r="732">
          <cell r="A732" t="str">
            <v>I731</v>
          </cell>
          <cell r="B732" t="str">
            <v>TUBO DRENAJE  CORRUGADA PVC 100 MM ( 4") SIN FILTRO. TRAMOS DE 5 M. CON UNIÓN.</v>
          </cell>
          <cell r="C732" t="str">
            <v>Insumos</v>
          </cell>
          <cell r="D732" t="str">
            <v>M</v>
          </cell>
          <cell r="E732">
            <v>39366</v>
          </cell>
          <cell r="F732">
            <v>33081</v>
          </cell>
        </row>
        <row r="733">
          <cell r="A733" t="str">
            <v>I732</v>
          </cell>
          <cell r="B733" t="str">
            <v>TUBO DRENAJE  CORRUGADA PVC 65 MM ( 3") SIN FILTRO.</v>
          </cell>
          <cell r="C733" t="str">
            <v>Insumos</v>
          </cell>
          <cell r="D733" t="str">
            <v>M</v>
          </cell>
          <cell r="E733">
            <v>20599</v>
          </cell>
          <cell r="F733">
            <v>17310</v>
          </cell>
        </row>
        <row r="734">
          <cell r="A734" t="str">
            <v>I733</v>
          </cell>
          <cell r="B734" t="str">
            <v>TUBO DRENAJE  CORRUGADA PVC 160 MM ( 6") SIN FILTRO. TRAMOS DE 5 M. CON UNIÓN.</v>
          </cell>
          <cell r="C734" t="str">
            <v>Insumos</v>
          </cell>
          <cell r="D734" t="str">
            <v>M</v>
          </cell>
          <cell r="E734">
            <v>87721</v>
          </cell>
          <cell r="F734">
            <v>73715</v>
          </cell>
        </row>
        <row r="735">
          <cell r="A735" t="str">
            <v>I734</v>
          </cell>
          <cell r="B735" t="str">
            <v>TUBO POLIETILENO ALTA DENSIDAD - PEAD 110 MM PE 100 / PN 10 RDE 17 TIPO ACUAFLEX O SIMILAR ROLLO - 50</v>
          </cell>
          <cell r="C735" t="str">
            <v>Insumos</v>
          </cell>
          <cell r="D735" t="str">
            <v>M</v>
          </cell>
          <cell r="E735">
            <v>37093</v>
          </cell>
          <cell r="F735">
            <v>31171</v>
          </cell>
        </row>
        <row r="736">
          <cell r="A736" t="str">
            <v>I735</v>
          </cell>
          <cell r="B736" t="str">
            <v>TUBO POLIETILENO ALTA DENSIDAD - PEAD 160 MM PE 100 / PN 10 RDE 17 TIPO ACUAFLEX O SIMILAR PRECIOS X TRAMO, TRAMO-6</v>
          </cell>
          <cell r="C736" t="str">
            <v>Insumos</v>
          </cell>
          <cell r="D736" t="str">
            <v>M</v>
          </cell>
          <cell r="E736">
            <v>523942</v>
          </cell>
          <cell r="F736">
            <v>440287</v>
          </cell>
        </row>
        <row r="737">
          <cell r="A737" t="str">
            <v>I736</v>
          </cell>
          <cell r="B737" t="str">
            <v>TUBO POLIETILENO ALTA DENSIDAD - PEAD 200 MM PE 100 / PN 10 RDE 17 TIPO ACUAFLEX O SIMILAR PRECIOS X TRAMO, TRAMO-6</v>
          </cell>
          <cell r="C737" t="str">
            <v>Insumos</v>
          </cell>
          <cell r="D737" t="str">
            <v>M</v>
          </cell>
          <cell r="E737">
            <v>820262</v>
          </cell>
          <cell r="F737">
            <v>689296</v>
          </cell>
        </row>
        <row r="738">
          <cell r="A738" t="str">
            <v>I737</v>
          </cell>
          <cell r="B738" t="str">
            <v>TUBO POLIETILENO ALTA DENSIDAD - PEAD 63 MM PE 100 / PN 10 RDE 17 TIPO ACUAFLEX O SIMILAR ROLLO-100</v>
          </cell>
          <cell r="C738" t="str">
            <v>Insumos</v>
          </cell>
          <cell r="D738" t="str">
            <v>M</v>
          </cell>
          <cell r="E738">
            <v>14046</v>
          </cell>
          <cell r="F738">
            <v>11803</v>
          </cell>
        </row>
        <row r="739">
          <cell r="A739" t="str">
            <v>I738</v>
          </cell>
          <cell r="B739" t="str">
            <v>TUBO POLIETILENO ALTA DENSIDAD - PEAD 90 MM PE 100 / PN 10 RDE 17 TIPO ACUAFLEX O SIMILAR ROLLO-100</v>
          </cell>
          <cell r="C739" t="str">
            <v>Insumos</v>
          </cell>
          <cell r="D739" t="str">
            <v>M</v>
          </cell>
          <cell r="E739">
            <v>25251</v>
          </cell>
          <cell r="F739">
            <v>21219</v>
          </cell>
        </row>
        <row r="740">
          <cell r="A740" t="str">
            <v>I739</v>
          </cell>
          <cell r="B740" t="str">
            <v xml:space="preserve">TUBO PRESION RDE 21 PVC  200 PSI  -  1 1/2" </v>
          </cell>
          <cell r="C740" t="str">
            <v>Insumos</v>
          </cell>
          <cell r="D740" t="str">
            <v>M</v>
          </cell>
          <cell r="E740">
            <v>13908</v>
          </cell>
          <cell r="F740">
            <v>11687</v>
          </cell>
        </row>
        <row r="741">
          <cell r="A741" t="str">
            <v>I740</v>
          </cell>
          <cell r="B741" t="str">
            <v xml:space="preserve">TUBO PRESION RDE 21 PVC  200 PSI  -  1 1/4" </v>
          </cell>
          <cell r="C741" t="str">
            <v>Insumos</v>
          </cell>
          <cell r="D741" t="str">
            <v>M</v>
          </cell>
          <cell r="E741">
            <v>10649</v>
          </cell>
          <cell r="F741">
            <v>8949</v>
          </cell>
        </row>
        <row r="742">
          <cell r="A742" t="str">
            <v>I741</v>
          </cell>
          <cell r="B742" t="str">
            <v xml:space="preserve">TUBO PRESION RDE 21 PVC  200 PSI  -  2"  </v>
          </cell>
          <cell r="C742" t="str">
            <v>Insumos</v>
          </cell>
          <cell r="D742" t="str">
            <v>M</v>
          </cell>
          <cell r="E742">
            <v>21330</v>
          </cell>
          <cell r="F742">
            <v>17924</v>
          </cell>
        </row>
        <row r="743">
          <cell r="A743" t="str">
            <v>I742</v>
          </cell>
          <cell r="B743" t="str">
            <v>TUBO PRESION RDE 21 PVC  200 PSI  -  3/4"</v>
          </cell>
          <cell r="C743" t="str">
            <v>Insumos</v>
          </cell>
          <cell r="D743" t="str">
            <v>M</v>
          </cell>
          <cell r="E743">
            <v>4209</v>
          </cell>
          <cell r="F743">
            <v>3537</v>
          </cell>
        </row>
        <row r="744">
          <cell r="A744" t="str">
            <v>I743</v>
          </cell>
          <cell r="B744" t="str">
            <v xml:space="preserve">TUBO PRESION RDE 21 PVC 200 PSI  -  1" </v>
          </cell>
          <cell r="C744" t="str">
            <v>Insumos</v>
          </cell>
          <cell r="D744" t="str">
            <v>M</v>
          </cell>
          <cell r="E744">
            <v>5911</v>
          </cell>
          <cell r="F744">
            <v>4967</v>
          </cell>
        </row>
        <row r="745">
          <cell r="A745" t="str">
            <v>I744</v>
          </cell>
          <cell r="B745" t="str">
            <v>TUBO PRESION RDE 21 PVC 200 PSI  -  2 1/2"</v>
          </cell>
          <cell r="C745" t="str">
            <v>Insumos</v>
          </cell>
          <cell r="D745" t="str">
            <v>M</v>
          </cell>
          <cell r="E745">
            <v>34562</v>
          </cell>
          <cell r="F745">
            <v>29044</v>
          </cell>
        </row>
        <row r="746">
          <cell r="A746" t="str">
            <v>I745</v>
          </cell>
          <cell r="B746" t="str">
            <v xml:space="preserve">TUBO PRESION RDE 21 PVC 200 PSI  -  3"  </v>
          </cell>
          <cell r="C746" t="str">
            <v>Insumos</v>
          </cell>
          <cell r="D746" t="str">
            <v>M</v>
          </cell>
          <cell r="E746">
            <v>46147</v>
          </cell>
          <cell r="F746">
            <v>38779</v>
          </cell>
        </row>
        <row r="747">
          <cell r="A747" t="str">
            <v>I746</v>
          </cell>
          <cell r="B747" t="str">
            <v xml:space="preserve">TUBO PRESION RDE 21 PVC 200 PSI  -  4" </v>
          </cell>
          <cell r="C747" t="str">
            <v>Insumos</v>
          </cell>
          <cell r="D747" t="str">
            <v>M</v>
          </cell>
          <cell r="E747">
            <v>78714</v>
          </cell>
          <cell r="F747">
            <v>66146</v>
          </cell>
        </row>
        <row r="748">
          <cell r="A748" t="str">
            <v>I747</v>
          </cell>
          <cell r="B748" t="str">
            <v xml:space="preserve">TUBO PRESION RDE 9 PVC 500 PSI  -  1/2" </v>
          </cell>
          <cell r="C748" t="str">
            <v>Insumos</v>
          </cell>
          <cell r="D748" t="str">
            <v>M</v>
          </cell>
          <cell r="E748">
            <v>4764</v>
          </cell>
          <cell r="F748">
            <v>4003</v>
          </cell>
        </row>
        <row r="749">
          <cell r="A749" t="str">
            <v>I748</v>
          </cell>
          <cell r="B749" t="str">
            <v xml:space="preserve">TUBO PVC A.LL-VENTILACION  1 1/2'' </v>
          </cell>
          <cell r="C749" t="str">
            <v>Insumos</v>
          </cell>
          <cell r="D749" t="str">
            <v>M</v>
          </cell>
          <cell r="E749">
            <v>6843</v>
          </cell>
          <cell r="F749">
            <v>5750</v>
          </cell>
        </row>
        <row r="750">
          <cell r="A750" t="str">
            <v>I749</v>
          </cell>
          <cell r="B750" t="str">
            <v>TUBO PVC A.LL-VENTILACION  2''</v>
          </cell>
          <cell r="C750" t="str">
            <v>Insumos</v>
          </cell>
          <cell r="D750" t="str">
            <v>M</v>
          </cell>
          <cell r="E750">
            <v>11082</v>
          </cell>
          <cell r="F750">
            <v>9313</v>
          </cell>
        </row>
        <row r="751">
          <cell r="A751" t="str">
            <v>I750</v>
          </cell>
          <cell r="B751" t="str">
            <v xml:space="preserve">TUBO PVC A.LL-VENTILACION  3'' </v>
          </cell>
          <cell r="C751" t="str">
            <v>Insumos</v>
          </cell>
          <cell r="D751" t="str">
            <v>M</v>
          </cell>
          <cell r="E751">
            <v>13204</v>
          </cell>
          <cell r="F751">
            <v>11096</v>
          </cell>
        </row>
        <row r="752">
          <cell r="A752" t="str">
            <v>I751</v>
          </cell>
          <cell r="B752" t="str">
            <v xml:space="preserve">TUBO PVC A.LL-VENTILACION  4'' </v>
          </cell>
          <cell r="C752" t="str">
            <v>Insumos</v>
          </cell>
          <cell r="D752" t="str">
            <v>M</v>
          </cell>
          <cell r="E752">
            <v>22769</v>
          </cell>
          <cell r="F752">
            <v>19134</v>
          </cell>
        </row>
        <row r="753">
          <cell r="A753" t="str">
            <v>I752</v>
          </cell>
          <cell r="B753" t="str">
            <v xml:space="preserve">TUBO PVC SANITARIO 2'' </v>
          </cell>
          <cell r="C753" t="str">
            <v>Insumos</v>
          </cell>
          <cell r="D753" t="str">
            <v>M</v>
          </cell>
          <cell r="E753">
            <v>15387</v>
          </cell>
          <cell r="F753">
            <v>12930</v>
          </cell>
        </row>
        <row r="754">
          <cell r="A754" t="str">
            <v>I753</v>
          </cell>
          <cell r="B754" t="str">
            <v>TUBO PVC SANITARIO 3"</v>
          </cell>
          <cell r="C754" t="str">
            <v>Insumos</v>
          </cell>
          <cell r="D754" t="str">
            <v>M</v>
          </cell>
          <cell r="E754">
            <v>22982</v>
          </cell>
          <cell r="F754">
            <v>19313</v>
          </cell>
        </row>
        <row r="755">
          <cell r="A755" t="str">
            <v>I754</v>
          </cell>
          <cell r="B755" t="str">
            <v xml:space="preserve">TUBO PVC SANITARIO 4" </v>
          </cell>
          <cell r="C755" t="str">
            <v>Insumos</v>
          </cell>
          <cell r="D755" t="str">
            <v>M</v>
          </cell>
          <cell r="E755">
            <v>32034</v>
          </cell>
          <cell r="F755">
            <v>26919</v>
          </cell>
        </row>
        <row r="756">
          <cell r="A756" t="str">
            <v>I755</v>
          </cell>
          <cell r="B756" t="str">
            <v xml:space="preserve">TUBO PVC SANITARIO 6" </v>
          </cell>
          <cell r="C756" t="str">
            <v>Insumos</v>
          </cell>
          <cell r="D756" t="str">
            <v>M</v>
          </cell>
          <cell r="E756">
            <v>67838</v>
          </cell>
          <cell r="F756">
            <v>57007</v>
          </cell>
        </row>
        <row r="757">
          <cell r="A757" t="str">
            <v>I756</v>
          </cell>
          <cell r="B757" t="str">
            <v>TUBO ULTRATEMP 1/2"</v>
          </cell>
          <cell r="C757" t="str">
            <v>Insumos</v>
          </cell>
          <cell r="D757" t="str">
            <v>M</v>
          </cell>
          <cell r="E757">
            <v>4117</v>
          </cell>
          <cell r="F757">
            <v>3460</v>
          </cell>
        </row>
        <row r="758">
          <cell r="A758" t="str">
            <v>I757</v>
          </cell>
          <cell r="B758" t="str">
            <v>TUBO ULTRATEMP 3/4"</v>
          </cell>
          <cell r="C758" t="str">
            <v>Insumos</v>
          </cell>
          <cell r="D758" t="str">
            <v>M</v>
          </cell>
          <cell r="E758">
            <v>6770</v>
          </cell>
          <cell r="F758">
            <v>5689</v>
          </cell>
        </row>
        <row r="759">
          <cell r="A759" t="str">
            <v>I758</v>
          </cell>
          <cell r="B759" t="str">
            <v>TUBO UNION PLATINO RDE 21 PVC  10" 200 PSI</v>
          </cell>
          <cell r="C759" t="str">
            <v>Insumos</v>
          </cell>
          <cell r="D759" t="str">
            <v>M</v>
          </cell>
          <cell r="E759">
            <v>240757</v>
          </cell>
          <cell r="F759">
            <v>202317</v>
          </cell>
        </row>
        <row r="760">
          <cell r="A760" t="str">
            <v>I759</v>
          </cell>
          <cell r="B760" t="str">
            <v>TUBO UNION PLATINO RDE 21 PVC  4" 200 PSI</v>
          </cell>
          <cell r="C760" t="str">
            <v>Insumos</v>
          </cell>
          <cell r="D760" t="str">
            <v>M</v>
          </cell>
          <cell r="E760">
            <v>41350</v>
          </cell>
          <cell r="F760">
            <v>34748</v>
          </cell>
        </row>
        <row r="761">
          <cell r="A761" t="str">
            <v>I760</v>
          </cell>
          <cell r="B761" t="str">
            <v>TUBO UNION PLATINO RDE 21 PVC  6" 200 PSI</v>
          </cell>
          <cell r="C761" t="str">
            <v>Insumos</v>
          </cell>
          <cell r="D761" t="str">
            <v>M</v>
          </cell>
          <cell r="E761">
            <v>90289</v>
          </cell>
          <cell r="F761">
            <v>75873</v>
          </cell>
        </row>
        <row r="762">
          <cell r="A762" t="str">
            <v>I761</v>
          </cell>
          <cell r="B762" t="str">
            <v>UNIIVERSAL 1"  GALVANIZADO</v>
          </cell>
          <cell r="C762" t="str">
            <v>Insumos</v>
          </cell>
          <cell r="D762" t="str">
            <v>UND</v>
          </cell>
          <cell r="E762">
            <v>11730</v>
          </cell>
          <cell r="F762">
            <v>9857</v>
          </cell>
        </row>
        <row r="763">
          <cell r="A763" t="str">
            <v>I762</v>
          </cell>
          <cell r="B763" t="str">
            <v>UNION ACERO GALVANIZAD0  3/4"</v>
          </cell>
          <cell r="C763" t="str">
            <v>Insumos</v>
          </cell>
          <cell r="D763" t="str">
            <v>UND</v>
          </cell>
          <cell r="E763">
            <v>1559</v>
          </cell>
          <cell r="F763">
            <v>1310</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2606</v>
          </cell>
          <cell r="F765">
            <v>2190</v>
          </cell>
        </row>
        <row r="766">
          <cell r="A766" t="str">
            <v>I765</v>
          </cell>
          <cell r="B766" t="str">
            <v>UNION ACERO GALVANIZADO  1/2"</v>
          </cell>
          <cell r="C766" t="str">
            <v>Insumos</v>
          </cell>
          <cell r="D766" t="str">
            <v>UND</v>
          </cell>
          <cell r="E766">
            <v>1125</v>
          </cell>
          <cell r="F766">
            <v>945</v>
          </cell>
        </row>
        <row r="767">
          <cell r="A767" t="str">
            <v>I766</v>
          </cell>
          <cell r="B767" t="str">
            <v>UNION ACERO GALVANIZADO  2 1/2"</v>
          </cell>
          <cell r="C767" t="str">
            <v>Insumos</v>
          </cell>
          <cell r="D767" t="str">
            <v>UND</v>
          </cell>
          <cell r="E767">
            <v>15641</v>
          </cell>
          <cell r="F767">
            <v>13144</v>
          </cell>
        </row>
        <row r="768">
          <cell r="A768" t="str">
            <v>I767</v>
          </cell>
          <cell r="B768" t="str">
            <v>UNION ACERO GALVANIZADO  2"</v>
          </cell>
          <cell r="C768" t="str">
            <v>Insumos</v>
          </cell>
          <cell r="D768" t="str">
            <v>UND</v>
          </cell>
          <cell r="E768">
            <v>8251</v>
          </cell>
          <cell r="F768">
            <v>6934</v>
          </cell>
        </row>
        <row r="769">
          <cell r="A769" t="str">
            <v>I768</v>
          </cell>
          <cell r="B769" t="str">
            <v>UNION ACERO GALVANIZADO  3"</v>
          </cell>
          <cell r="C769" t="str">
            <v>Insumos</v>
          </cell>
          <cell r="D769" t="str">
            <v>UND</v>
          </cell>
          <cell r="E769">
            <v>23028</v>
          </cell>
          <cell r="F769">
            <v>19351</v>
          </cell>
        </row>
        <row r="770">
          <cell r="A770" t="str">
            <v>I769</v>
          </cell>
          <cell r="B770" t="str">
            <v>UNION ACERO GALVANIZADO  4"</v>
          </cell>
          <cell r="C770" t="str">
            <v>Insumos</v>
          </cell>
          <cell r="D770" t="str">
            <v>UND</v>
          </cell>
          <cell r="E770">
            <v>36933</v>
          </cell>
          <cell r="F770">
            <v>31036</v>
          </cell>
        </row>
        <row r="771">
          <cell r="A771" t="str">
            <v>I770</v>
          </cell>
          <cell r="B771" t="str">
            <v xml:space="preserve">UNION ALCANTARILLADO PVC 160 MM.  </v>
          </cell>
          <cell r="C771" t="str">
            <v>Insumos</v>
          </cell>
          <cell r="D771" t="str">
            <v>UND</v>
          </cell>
          <cell r="E771">
            <v>33757</v>
          </cell>
          <cell r="F771">
            <v>28367</v>
          </cell>
        </row>
        <row r="772">
          <cell r="A772" t="str">
            <v>I771</v>
          </cell>
          <cell r="B772" t="str">
            <v xml:space="preserve">UNION ALCANTARILLADO PVC 200 MM. </v>
          </cell>
          <cell r="C772" t="str">
            <v>Insumos</v>
          </cell>
          <cell r="D772" t="str">
            <v>UND</v>
          </cell>
          <cell r="E772">
            <v>56667</v>
          </cell>
          <cell r="F772">
            <v>47619</v>
          </cell>
        </row>
        <row r="773">
          <cell r="A773" t="str">
            <v>I772</v>
          </cell>
          <cell r="B773" t="str">
            <v>UNION ALCANTARILLADO PVC 315 MM</v>
          </cell>
          <cell r="C773" t="str">
            <v>Insumos</v>
          </cell>
          <cell r="D773" t="str">
            <v>UND</v>
          </cell>
          <cell r="E773">
            <v>275403</v>
          </cell>
          <cell r="F773">
            <v>231431</v>
          </cell>
        </row>
        <row r="774">
          <cell r="A774" t="str">
            <v>I773</v>
          </cell>
          <cell r="B774" t="str">
            <v>UNION ALCANTARILLADO PVC 110 MM</v>
          </cell>
          <cell r="C774" t="str">
            <v>Insumos</v>
          </cell>
          <cell r="D774" t="str">
            <v>UND</v>
          </cell>
          <cell r="E774">
            <v>13927</v>
          </cell>
          <cell r="F774">
            <v>11703</v>
          </cell>
        </row>
        <row r="775">
          <cell r="A775" t="str">
            <v>I774</v>
          </cell>
          <cell r="B775" t="str">
            <v>UNION ALCANTARILLADO PVC 250 MM</v>
          </cell>
          <cell r="C775" t="str">
            <v>Insumos</v>
          </cell>
          <cell r="D775" t="str">
            <v>UND</v>
          </cell>
          <cell r="E775">
            <v>160959</v>
          </cell>
          <cell r="F775">
            <v>135260</v>
          </cell>
        </row>
        <row r="776">
          <cell r="A776" t="str">
            <v>I775</v>
          </cell>
          <cell r="B776" t="str">
            <v>UNION ALCANTARILLADO PVC 315 MM</v>
          </cell>
          <cell r="C776" t="str">
            <v>Insumos</v>
          </cell>
          <cell r="D776" t="str">
            <v>UND</v>
          </cell>
          <cell r="E776">
            <v>275399</v>
          </cell>
          <cell r="F776">
            <v>231428</v>
          </cell>
        </row>
        <row r="777">
          <cell r="A777" t="str">
            <v>I776</v>
          </cell>
          <cell r="B777" t="str">
            <v>UNION ALCANTARILLADO PVC 355 MM</v>
          </cell>
          <cell r="C777" t="str">
            <v>Insumos</v>
          </cell>
          <cell r="D777" t="str">
            <v>UND</v>
          </cell>
          <cell r="E777">
            <v>367877</v>
          </cell>
          <cell r="F777">
            <v>309140</v>
          </cell>
        </row>
        <row r="778">
          <cell r="A778" t="str">
            <v>I777</v>
          </cell>
          <cell r="B778" t="str">
            <v>UNION ALCANTARILLADO PVC 400 MM</v>
          </cell>
          <cell r="C778" t="str">
            <v>Insumos</v>
          </cell>
          <cell r="D778" t="str">
            <v>UND</v>
          </cell>
          <cell r="E778">
            <v>419890</v>
          </cell>
          <cell r="F778">
            <v>352849</v>
          </cell>
        </row>
        <row r="779">
          <cell r="A779" t="str">
            <v>I778</v>
          </cell>
          <cell r="B779" t="str">
            <v>UNION ALCANTARILLADO PVC 450 MM</v>
          </cell>
          <cell r="C779" t="str">
            <v>Insumos</v>
          </cell>
          <cell r="D779" t="str">
            <v>UND</v>
          </cell>
          <cell r="E779">
            <v>441673</v>
          </cell>
          <cell r="F779">
            <v>371154</v>
          </cell>
        </row>
        <row r="780">
          <cell r="A780" t="str">
            <v>I779</v>
          </cell>
          <cell r="B780" t="str">
            <v>UNION ALCANTARILLADO PVC 500 MM</v>
          </cell>
          <cell r="C780" t="str">
            <v>Insumos</v>
          </cell>
          <cell r="D780" t="str">
            <v>UND</v>
          </cell>
          <cell r="E780">
            <v>496213</v>
          </cell>
          <cell r="F780">
            <v>416986</v>
          </cell>
        </row>
        <row r="781">
          <cell r="A781" t="str">
            <v>I780</v>
          </cell>
          <cell r="B781" t="str">
            <v>UNION ALCANTARILLADO PVC 600MM</v>
          </cell>
          <cell r="C781" t="str">
            <v>Insumos</v>
          </cell>
          <cell r="D781" t="str">
            <v>UND</v>
          </cell>
          <cell r="E781">
            <v>125754</v>
          </cell>
          <cell r="F781">
            <v>105676</v>
          </cell>
        </row>
        <row r="782">
          <cell r="A782" t="str">
            <v>I781</v>
          </cell>
          <cell r="B782" t="str">
            <v>UNION 27"</v>
          </cell>
          <cell r="C782" t="str">
            <v>Insumos</v>
          </cell>
          <cell r="D782" t="str">
            <v>UND</v>
          </cell>
          <cell r="E782">
            <v>132285</v>
          </cell>
          <cell r="F782">
            <v>111164</v>
          </cell>
        </row>
        <row r="783">
          <cell r="A783" t="str">
            <v>I782</v>
          </cell>
          <cell r="B783" t="str">
            <v>UNION 30"</v>
          </cell>
          <cell r="C783" t="str">
            <v>Insumos</v>
          </cell>
          <cell r="D783" t="str">
            <v>UND</v>
          </cell>
          <cell r="E783">
            <v>145314</v>
          </cell>
          <cell r="F783">
            <v>122113</v>
          </cell>
        </row>
        <row r="784">
          <cell r="A784" t="str">
            <v>I783</v>
          </cell>
          <cell r="B784" t="str">
            <v>UNION 33"</v>
          </cell>
          <cell r="C784" t="str">
            <v>Insumos</v>
          </cell>
          <cell r="D784" t="str">
            <v>UND</v>
          </cell>
          <cell r="E784">
            <v>155902</v>
          </cell>
          <cell r="F784">
            <v>131010</v>
          </cell>
        </row>
        <row r="785">
          <cell r="A785" t="str">
            <v>I784</v>
          </cell>
          <cell r="B785" t="str">
            <v>UNION 36"</v>
          </cell>
          <cell r="C785" t="str">
            <v>Insumos</v>
          </cell>
          <cell r="D785" t="str">
            <v>UND</v>
          </cell>
          <cell r="E785">
            <v>165051</v>
          </cell>
          <cell r="F785">
            <v>138698</v>
          </cell>
        </row>
        <row r="786">
          <cell r="A786" t="str">
            <v>I785</v>
          </cell>
          <cell r="B786" t="str">
            <v>UNION 39"</v>
          </cell>
          <cell r="C786" t="str">
            <v>Insumos</v>
          </cell>
          <cell r="D786" t="str">
            <v>UND</v>
          </cell>
          <cell r="E786">
            <v>184820</v>
          </cell>
          <cell r="F786">
            <v>155311</v>
          </cell>
        </row>
        <row r="787">
          <cell r="A787" t="str">
            <v>I786</v>
          </cell>
          <cell r="B787" t="str">
            <v>UNION 42"</v>
          </cell>
          <cell r="C787" t="str">
            <v>Insumos</v>
          </cell>
          <cell r="D787" t="str">
            <v>UND</v>
          </cell>
          <cell r="E787">
            <v>203020</v>
          </cell>
          <cell r="F787">
            <v>170605</v>
          </cell>
        </row>
        <row r="788">
          <cell r="A788" t="str">
            <v>I787</v>
          </cell>
          <cell r="B788" t="str">
            <v>UNION 45</v>
          </cell>
          <cell r="C788" t="str">
            <v>Insumos</v>
          </cell>
          <cell r="D788" t="str">
            <v>UND</v>
          </cell>
          <cell r="E788">
            <v>363547</v>
          </cell>
          <cell r="F788">
            <v>363547</v>
          </cell>
        </row>
        <row r="789">
          <cell r="A789" t="str">
            <v>I788</v>
          </cell>
          <cell r="B789" t="str">
            <v>UNION 48</v>
          </cell>
          <cell r="C789" t="str">
            <v>Insumos</v>
          </cell>
          <cell r="D789" t="str">
            <v>UND</v>
          </cell>
          <cell r="E789">
            <v>409608</v>
          </cell>
          <cell r="F789">
            <v>409608</v>
          </cell>
        </row>
        <row r="790">
          <cell r="A790" t="str">
            <v>I789</v>
          </cell>
          <cell r="B790" t="str">
            <v>UNION 51</v>
          </cell>
          <cell r="C790" t="str">
            <v>Insumos</v>
          </cell>
          <cell r="D790" t="str">
            <v>UND</v>
          </cell>
          <cell r="E790">
            <v>491606</v>
          </cell>
          <cell r="F790">
            <v>491606</v>
          </cell>
        </row>
        <row r="791">
          <cell r="A791" t="str">
            <v>I790</v>
          </cell>
          <cell r="B791" t="str">
            <v>UNION 57</v>
          </cell>
          <cell r="C791" t="str">
            <v>Insumos</v>
          </cell>
          <cell r="D791" t="str">
            <v>UND</v>
          </cell>
          <cell r="E791">
            <v>590273</v>
          </cell>
          <cell r="F791">
            <v>590273</v>
          </cell>
        </row>
        <row r="792">
          <cell r="A792" t="str">
            <v>I791</v>
          </cell>
          <cell r="B792" t="str">
            <v>UNION 60</v>
          </cell>
          <cell r="C792" t="str">
            <v>Insumos</v>
          </cell>
          <cell r="D792" t="str">
            <v>UND</v>
          </cell>
          <cell r="E792">
            <v>610191</v>
          </cell>
          <cell r="F792">
            <v>610191</v>
          </cell>
        </row>
        <row r="793">
          <cell r="A793" t="str">
            <v>I792</v>
          </cell>
          <cell r="B793" t="str">
            <v>UNION 68</v>
          </cell>
          <cell r="C793" t="str">
            <v>Insumos</v>
          </cell>
          <cell r="D793" t="str">
            <v>UND</v>
          </cell>
          <cell r="E793">
            <v>692671</v>
          </cell>
          <cell r="F793">
            <v>692671</v>
          </cell>
        </row>
        <row r="794">
          <cell r="A794" t="str">
            <v>I793</v>
          </cell>
          <cell r="B794" t="str">
            <v>UNION SANITARIA  2'' PVC</v>
          </cell>
          <cell r="C794" t="str">
            <v>Insumos</v>
          </cell>
          <cell r="D794" t="str">
            <v>UND</v>
          </cell>
          <cell r="E794">
            <v>3275</v>
          </cell>
          <cell r="F794">
            <v>2752</v>
          </cell>
        </row>
        <row r="795">
          <cell r="A795" t="str">
            <v>I794</v>
          </cell>
          <cell r="B795" t="str">
            <v>UNION SANITARIA 3" PVC</v>
          </cell>
          <cell r="C795" t="str">
            <v>Insumos</v>
          </cell>
          <cell r="D795" t="str">
            <v>UND</v>
          </cell>
          <cell r="E795">
            <v>4728</v>
          </cell>
          <cell r="F795">
            <v>3973</v>
          </cell>
        </row>
        <row r="796">
          <cell r="A796" t="str">
            <v>I795</v>
          </cell>
          <cell r="B796" t="str">
            <v>UNION SANITARIA 4" PVC</v>
          </cell>
          <cell r="C796" t="str">
            <v>Insumos</v>
          </cell>
          <cell r="D796" t="str">
            <v>UND</v>
          </cell>
          <cell r="E796">
            <v>9447</v>
          </cell>
          <cell r="F796">
            <v>7939</v>
          </cell>
        </row>
        <row r="797">
          <cell r="A797" t="str">
            <v>I796</v>
          </cell>
          <cell r="B797" t="str">
            <v>UNION SANITARIA 6" PVC</v>
          </cell>
          <cell r="C797" t="str">
            <v>Insumos</v>
          </cell>
          <cell r="D797" t="str">
            <v>UND</v>
          </cell>
          <cell r="E797">
            <v>41407</v>
          </cell>
          <cell r="F797">
            <v>34796</v>
          </cell>
        </row>
        <row r="798">
          <cell r="A798" t="str">
            <v>I797</v>
          </cell>
          <cell r="B798" t="str">
            <v>UNION SANITARIA 1 1/2" PVC</v>
          </cell>
          <cell r="C798" t="str">
            <v>Insumos</v>
          </cell>
          <cell r="D798" t="str">
            <v>UND</v>
          </cell>
          <cell r="E798">
            <v>2857</v>
          </cell>
          <cell r="F798">
            <v>2401</v>
          </cell>
        </row>
        <row r="799">
          <cell r="A799" t="str">
            <v>I798</v>
          </cell>
          <cell r="B799" t="str">
            <v>UNION UNIVERSAL 3" HIERRO DUCTIL</v>
          </cell>
          <cell r="C799" t="str">
            <v>Insumos</v>
          </cell>
          <cell r="D799" t="str">
            <v>UND</v>
          </cell>
          <cell r="E799">
            <v>117311</v>
          </cell>
          <cell r="F799">
            <v>98581</v>
          </cell>
        </row>
        <row r="800">
          <cell r="A800" t="str">
            <v>I799</v>
          </cell>
          <cell r="B800" t="str">
            <v>UNION UNIVERSAL 4" HIERRO DUCTIL</v>
          </cell>
          <cell r="C800" t="str">
            <v>Insumos</v>
          </cell>
          <cell r="D800" t="str">
            <v>UND</v>
          </cell>
          <cell r="E800">
            <v>139041</v>
          </cell>
          <cell r="F800">
            <v>116841</v>
          </cell>
        </row>
        <row r="801">
          <cell r="A801" t="str">
            <v>I800</v>
          </cell>
          <cell r="B801" t="str">
            <v>UNION UNIVERSAL 6" HIERRO DUCTIL</v>
          </cell>
          <cell r="C801" t="str">
            <v>Insumos</v>
          </cell>
          <cell r="D801" t="str">
            <v>UND</v>
          </cell>
          <cell r="E801">
            <v>217252</v>
          </cell>
          <cell r="F801">
            <v>182565</v>
          </cell>
        </row>
        <row r="802">
          <cell r="A802" t="str">
            <v>I801</v>
          </cell>
          <cell r="B802" t="str">
            <v>UNIVERSAL ACERO GALVANIZADO - 1 1/2"</v>
          </cell>
          <cell r="C802" t="str">
            <v>Insumos</v>
          </cell>
          <cell r="D802" t="str">
            <v>UND</v>
          </cell>
          <cell r="E802">
            <v>21726</v>
          </cell>
          <cell r="F802">
            <v>18257</v>
          </cell>
        </row>
        <row r="803">
          <cell r="A803" t="str">
            <v>I802</v>
          </cell>
          <cell r="B803" t="str">
            <v xml:space="preserve">UNIVERSAL ACERO GALVANIZADO - 1 1/4" </v>
          </cell>
          <cell r="C803" t="str">
            <v>Insumos</v>
          </cell>
          <cell r="D803" t="str">
            <v>UND</v>
          </cell>
          <cell r="E803">
            <v>16078</v>
          </cell>
          <cell r="F803">
            <v>13511</v>
          </cell>
        </row>
        <row r="804">
          <cell r="A804" t="str">
            <v>I803</v>
          </cell>
          <cell r="B804" t="str">
            <v>UNIVERSAL ACERO GALVANIZADO - 1/2"</v>
          </cell>
          <cell r="C804" t="str">
            <v>Insumos</v>
          </cell>
          <cell r="D804" t="str">
            <v>UND</v>
          </cell>
          <cell r="E804">
            <v>7385</v>
          </cell>
          <cell r="F804">
            <v>6206</v>
          </cell>
        </row>
        <row r="805">
          <cell r="A805" t="str">
            <v>I804</v>
          </cell>
          <cell r="B805" t="str">
            <v>UNIVERSAL ACERO GALVANIZADO - 2 1/2 "</v>
          </cell>
          <cell r="C805" t="str">
            <v>Insumos</v>
          </cell>
          <cell r="D805" t="str">
            <v>UND</v>
          </cell>
          <cell r="E805">
            <v>63000</v>
          </cell>
          <cell r="F805">
            <v>52941</v>
          </cell>
        </row>
        <row r="806">
          <cell r="A806" t="str">
            <v>I805</v>
          </cell>
          <cell r="B806" t="str">
            <v xml:space="preserve">UNIVERSAL ACERO GALVANIZADO - 2" </v>
          </cell>
          <cell r="C806" t="str">
            <v>Insumos</v>
          </cell>
          <cell r="D806" t="str">
            <v>UND</v>
          </cell>
          <cell r="E806">
            <v>36933</v>
          </cell>
          <cell r="F806">
            <v>31036</v>
          </cell>
        </row>
        <row r="807">
          <cell r="A807" t="str">
            <v>I806</v>
          </cell>
          <cell r="B807" t="str">
            <v>UNIVERSAL ACERO GALVANIZADO - 3 "</v>
          </cell>
          <cell r="C807" t="str">
            <v>Insumos</v>
          </cell>
          <cell r="D807" t="str">
            <v>UND</v>
          </cell>
          <cell r="E807">
            <v>104281</v>
          </cell>
          <cell r="F807">
            <v>87631</v>
          </cell>
        </row>
        <row r="808">
          <cell r="A808" t="str">
            <v>I807</v>
          </cell>
          <cell r="B808" t="str">
            <v>UNIVERSAL ACERO GALVANIZADO - 3/4"</v>
          </cell>
          <cell r="C808" t="str">
            <v>Insumos</v>
          </cell>
          <cell r="D808" t="str">
            <v>UND</v>
          </cell>
          <cell r="E808">
            <v>9991</v>
          </cell>
          <cell r="F808">
            <v>8396</v>
          </cell>
        </row>
        <row r="809">
          <cell r="A809" t="str">
            <v>I808</v>
          </cell>
          <cell r="B809" t="str">
            <v>UNIVERSAL ACERO GALVANIZADO - 4 "</v>
          </cell>
          <cell r="C809" t="str">
            <v>Insumos</v>
          </cell>
          <cell r="D809" t="str">
            <v>UND</v>
          </cell>
          <cell r="E809">
            <v>199872</v>
          </cell>
          <cell r="F809">
            <v>167960</v>
          </cell>
        </row>
        <row r="810">
          <cell r="A810" t="str">
            <v>I809</v>
          </cell>
          <cell r="B810" t="str">
            <v xml:space="preserve">VALVULA CHEQUE 4"  (HIERRO DUCTIL ASTM A-536 CLASE 65-48-18). </v>
          </cell>
          <cell r="C810" t="str">
            <v>Insumos</v>
          </cell>
          <cell r="D810" t="str">
            <v>UND</v>
          </cell>
          <cell r="E810">
            <v>1042817</v>
          </cell>
          <cell r="F810">
            <v>876317</v>
          </cell>
        </row>
        <row r="811">
          <cell r="A811" t="str">
            <v>I810</v>
          </cell>
          <cell r="B811" t="str">
            <v>VALVULA DE PIE CANASTILLA BRONCE 3" HBVP</v>
          </cell>
          <cell r="C811" t="str">
            <v>Insumos</v>
          </cell>
          <cell r="D811" t="str">
            <v>UND</v>
          </cell>
          <cell r="E811">
            <v>561166</v>
          </cell>
          <cell r="F811">
            <v>471568</v>
          </cell>
        </row>
        <row r="812">
          <cell r="A812" t="str">
            <v>I811</v>
          </cell>
          <cell r="B812" t="str">
            <v>VALVULA DE PIE CON COLADERA - 1 1/2"</v>
          </cell>
          <cell r="C812" t="str">
            <v>Insumos</v>
          </cell>
          <cell r="D812" t="str">
            <v>UND</v>
          </cell>
          <cell r="E812">
            <v>125223</v>
          </cell>
          <cell r="F812">
            <v>105229</v>
          </cell>
        </row>
        <row r="813">
          <cell r="A813" t="str">
            <v>I812</v>
          </cell>
          <cell r="B813" t="str">
            <v>VALVULA DE PIE CON COLADERA - 2 1/2"</v>
          </cell>
          <cell r="C813" t="str">
            <v>Insumos</v>
          </cell>
          <cell r="D813" t="str">
            <v>UND</v>
          </cell>
          <cell r="E813">
            <v>234635</v>
          </cell>
          <cell r="F813">
            <v>197172</v>
          </cell>
        </row>
        <row r="814">
          <cell r="A814" t="str">
            <v>I813</v>
          </cell>
          <cell r="B814" t="str">
            <v>VALVULA DE VENTOSA AIRE  2" TIPO ARI MOD. D-0400 O SIMILAR</v>
          </cell>
          <cell r="C814" t="str">
            <v>Insumos</v>
          </cell>
          <cell r="D814" t="str">
            <v>UND</v>
          </cell>
          <cell r="E814">
            <v>478827</v>
          </cell>
          <cell r="F814">
            <v>402376</v>
          </cell>
        </row>
        <row r="815">
          <cell r="A815" t="str">
            <v>I814</v>
          </cell>
          <cell r="B815" t="str">
            <v>VALVULA DOBLE COMPUERTA ELASTICA EXTREMO LISO, H.D ASTM 536   3"</v>
          </cell>
          <cell r="C815" t="str">
            <v>Insumos</v>
          </cell>
          <cell r="D815" t="str">
            <v>UND</v>
          </cell>
          <cell r="E815">
            <v>697383</v>
          </cell>
          <cell r="F815">
            <v>586036</v>
          </cell>
        </row>
        <row r="816">
          <cell r="A816" t="str">
            <v>I815</v>
          </cell>
          <cell r="B816" t="str">
            <v>VALVULA DOBLE COMPUERTA ELASTICA EXTREMO LISO, H.D ASTM 536   4"</v>
          </cell>
          <cell r="C816" t="str">
            <v>Insumos</v>
          </cell>
          <cell r="D816" t="str">
            <v>UND</v>
          </cell>
          <cell r="E816">
            <v>903774</v>
          </cell>
          <cell r="F816">
            <v>759474</v>
          </cell>
        </row>
        <row r="817">
          <cell r="A817" t="str">
            <v>I816</v>
          </cell>
          <cell r="B817" t="str">
            <v>VALVULA DOBLE COMPUERTA ELASTICA EXTREMO LISO, H.D ASTM 536  6"</v>
          </cell>
          <cell r="C817" t="str">
            <v>Insumos</v>
          </cell>
          <cell r="D817" t="str">
            <v>UND</v>
          </cell>
          <cell r="E817">
            <v>1631576</v>
          </cell>
          <cell r="F817">
            <v>1371072</v>
          </cell>
        </row>
        <row r="818">
          <cell r="A818" t="str">
            <v>I817</v>
          </cell>
          <cell r="B818" t="str">
            <v>VALVULA DOBLE COMPUERTA ELASTICA EXTREMOS BRIDAS, H.D ASTM 536  10"</v>
          </cell>
          <cell r="C818" t="str">
            <v>Insumos</v>
          </cell>
          <cell r="D818" t="str">
            <v>UND</v>
          </cell>
          <cell r="E818">
            <v>5018563</v>
          </cell>
          <cell r="F818">
            <v>4217280</v>
          </cell>
        </row>
        <row r="819">
          <cell r="A819" t="str">
            <v>I818</v>
          </cell>
          <cell r="B819" t="str">
            <v>VALVULA DOBLE COMPUERTA ELASTICA, EXTREMOS BRIDAS, H.D ASTM 536  2"</v>
          </cell>
          <cell r="C819" t="str">
            <v>Insumos</v>
          </cell>
          <cell r="D819" t="str">
            <v>UND</v>
          </cell>
          <cell r="E819">
            <v>480132</v>
          </cell>
          <cell r="F819">
            <v>403472</v>
          </cell>
        </row>
        <row r="820">
          <cell r="A820" t="str">
            <v>I819</v>
          </cell>
          <cell r="B820" t="str">
            <v>VALVULA FLOTADORA DE 1" COBRE</v>
          </cell>
          <cell r="C820" t="str">
            <v>Insumos</v>
          </cell>
          <cell r="D820" t="str">
            <v>UND</v>
          </cell>
          <cell r="E820">
            <v>159190</v>
          </cell>
          <cell r="F820">
            <v>133773</v>
          </cell>
        </row>
        <row r="821">
          <cell r="A821" t="str">
            <v>I820</v>
          </cell>
          <cell r="B821" t="str">
            <v>VALVULA REGULADORA DE PRESION 1"</v>
          </cell>
          <cell r="C821" t="str">
            <v>Insumos</v>
          </cell>
          <cell r="D821" t="str">
            <v>UND</v>
          </cell>
          <cell r="E821">
            <v>521969</v>
          </cell>
          <cell r="F821">
            <v>438629</v>
          </cell>
        </row>
        <row r="822">
          <cell r="A822" t="str">
            <v>I821</v>
          </cell>
          <cell r="B822" t="str">
            <v>VALVULA TIPO BOLA PARA GAS DE  1 1/2"</v>
          </cell>
          <cell r="C822" t="str">
            <v>Insumos</v>
          </cell>
          <cell r="D822" t="str">
            <v>UND</v>
          </cell>
          <cell r="E822">
            <v>102820</v>
          </cell>
          <cell r="F822">
            <v>86403</v>
          </cell>
        </row>
        <row r="823">
          <cell r="A823" t="str">
            <v>I822</v>
          </cell>
          <cell r="B823" t="str">
            <v>VALVULA TIPO BOLA PARA GAS DE 1"</v>
          </cell>
          <cell r="C823" t="str">
            <v>Insumos</v>
          </cell>
          <cell r="D823" t="str">
            <v>UND</v>
          </cell>
          <cell r="E823">
            <v>35398</v>
          </cell>
          <cell r="F823">
            <v>29746</v>
          </cell>
        </row>
        <row r="824">
          <cell r="A824" t="str">
            <v>I823</v>
          </cell>
          <cell r="B824" t="str">
            <v>VALVULA TIPO BOLA PARA GAS DE 3/4"</v>
          </cell>
          <cell r="C824" t="str">
            <v>Insumos</v>
          </cell>
          <cell r="D824" t="str">
            <v>UND</v>
          </cell>
          <cell r="E824">
            <v>20410</v>
          </cell>
          <cell r="F824">
            <v>17151</v>
          </cell>
        </row>
        <row r="825">
          <cell r="A825" t="str">
            <v>I824</v>
          </cell>
          <cell r="B825" t="str">
            <v>VENTOSA 3" DOBLE CAMARA TRIPLE EFECTO BRIDADA .</v>
          </cell>
          <cell r="C825" t="str">
            <v>Insumos</v>
          </cell>
          <cell r="D825" t="str">
            <v>UND</v>
          </cell>
          <cell r="E825">
            <v>1303521</v>
          </cell>
          <cell r="F825">
            <v>1095396</v>
          </cell>
        </row>
        <row r="826">
          <cell r="A826" t="str">
            <v>I825</v>
          </cell>
          <cell r="B826" t="str">
            <v xml:space="preserve">YEE SANITARIA 2'' </v>
          </cell>
          <cell r="C826" t="str">
            <v>Insumos</v>
          </cell>
          <cell r="D826" t="str">
            <v>UND</v>
          </cell>
          <cell r="E826">
            <v>9320</v>
          </cell>
          <cell r="F826">
            <v>7832</v>
          </cell>
        </row>
        <row r="827">
          <cell r="A827" t="str">
            <v>I826</v>
          </cell>
          <cell r="B827" t="str">
            <v xml:space="preserve">YEE SANITARIA 3'' </v>
          </cell>
          <cell r="C827" t="str">
            <v>Insumos</v>
          </cell>
          <cell r="D827" t="str">
            <v>UND</v>
          </cell>
          <cell r="E827">
            <v>19139</v>
          </cell>
          <cell r="F827">
            <v>16083</v>
          </cell>
        </row>
        <row r="828">
          <cell r="A828" t="str">
            <v>I827</v>
          </cell>
          <cell r="B828" t="str">
            <v xml:space="preserve">YEE SANITARIA 4'' </v>
          </cell>
          <cell r="C828" t="str">
            <v>Insumos</v>
          </cell>
          <cell r="D828" t="str">
            <v>UND</v>
          </cell>
          <cell r="E828">
            <v>33002</v>
          </cell>
          <cell r="F828">
            <v>27733</v>
          </cell>
        </row>
        <row r="829">
          <cell r="A829" t="str">
            <v>I828</v>
          </cell>
          <cell r="B829" t="str">
            <v xml:space="preserve">YEE SANITARIA 6'' </v>
          </cell>
          <cell r="C829" t="str">
            <v>Insumos</v>
          </cell>
          <cell r="D829" t="str">
            <v>UND</v>
          </cell>
          <cell r="E829">
            <v>157608</v>
          </cell>
          <cell r="F829">
            <v>132444</v>
          </cell>
        </row>
        <row r="830">
          <cell r="A830" t="str">
            <v>I829</v>
          </cell>
          <cell r="B830" t="str">
            <v>TRAMITE ANTE LA EMPRESA DE ACUEDUCTO Y ALCANTARILLADO  PARA ACCEDER AL SERVICIO DE EVACUACIÓN DE AGUAS LLUVIAS Y RESIDUALES DEL PROYECTO.</v>
          </cell>
          <cell r="C830" t="str">
            <v>Insumos</v>
          </cell>
          <cell r="D830" t="str">
            <v>UND</v>
          </cell>
          <cell r="E830">
            <v>157608</v>
          </cell>
          <cell r="F830">
            <v>132444</v>
          </cell>
        </row>
        <row r="831">
          <cell r="A831" t="str">
            <v>I830</v>
          </cell>
          <cell r="B831" t="str">
            <v>REJILLA MINICELL 5X 5  ALUMINIO</v>
          </cell>
          <cell r="C831" t="str">
            <v>Insumos</v>
          </cell>
          <cell r="D831" t="str">
            <v>UND</v>
          </cell>
          <cell r="E831">
            <v>525635</v>
          </cell>
          <cell r="F831">
            <v>441710</v>
          </cell>
        </row>
        <row r="832">
          <cell r="A832" t="str">
            <v>I831</v>
          </cell>
          <cell r="B832" t="str">
            <v>KIT SILLA YEE PVC CORRUGADA DE 200X160 MM</v>
          </cell>
          <cell r="C832" t="str">
            <v>Insumos</v>
          </cell>
          <cell r="D832" t="str">
            <v>UND</v>
          </cell>
          <cell r="E832">
            <v>138376</v>
          </cell>
          <cell r="F832">
            <v>116282</v>
          </cell>
        </row>
        <row r="833">
          <cell r="A833" t="str">
            <v>I832</v>
          </cell>
          <cell r="B833" t="str">
            <v>KIT SILLA YEE PVC CORRUGADA DE 250X160 MM</v>
          </cell>
          <cell r="C833" t="str">
            <v>Insumos</v>
          </cell>
          <cell r="D833" t="str">
            <v>UND</v>
          </cell>
          <cell r="E833">
            <v>156427</v>
          </cell>
          <cell r="F833">
            <v>131451</v>
          </cell>
        </row>
        <row r="834">
          <cell r="A834" t="str">
            <v>I833</v>
          </cell>
          <cell r="B834" t="str">
            <v xml:space="preserve">KIT SILLA YEE PVC  CORRUGADA DE  315 X 160 M.M. </v>
          </cell>
          <cell r="C834" t="str">
            <v>Insumos</v>
          </cell>
          <cell r="D834" t="str">
            <v>UND</v>
          </cell>
          <cell r="E834">
            <v>348570</v>
          </cell>
          <cell r="F834">
            <v>292916</v>
          </cell>
        </row>
        <row r="835">
          <cell r="A835" t="str">
            <v>I834</v>
          </cell>
          <cell r="B835" t="str">
            <v xml:space="preserve">KIT SILLA YEE PVC  CORRUGADA DE  355 X 160 M.M. </v>
          </cell>
          <cell r="C835" t="str">
            <v>Insumos</v>
          </cell>
          <cell r="D835" t="str">
            <v>UND</v>
          </cell>
          <cell r="E835">
            <v>381086</v>
          </cell>
          <cell r="F835">
            <v>320240</v>
          </cell>
        </row>
        <row r="836">
          <cell r="A836" t="str">
            <v>I835</v>
          </cell>
          <cell r="B836" t="str">
            <v>KIT SILLA TEE PVC CORRUGADA DE 200X160 M.M</v>
          </cell>
          <cell r="C836" t="str">
            <v>Insumos</v>
          </cell>
          <cell r="D836" t="str">
            <v>UND</v>
          </cell>
          <cell r="E836">
            <v>138376</v>
          </cell>
          <cell r="F836">
            <v>116282</v>
          </cell>
        </row>
        <row r="837">
          <cell r="A837" t="str">
            <v>I836</v>
          </cell>
          <cell r="B837" t="str">
            <v>KIT SILLA TEE PVC CORRUGADA DE 250X160 M.M</v>
          </cell>
          <cell r="C837" t="str">
            <v>Insumos</v>
          </cell>
          <cell r="D837" t="str">
            <v>UND</v>
          </cell>
          <cell r="E837">
            <v>156427</v>
          </cell>
          <cell r="F837">
            <v>131451</v>
          </cell>
        </row>
        <row r="838">
          <cell r="A838" t="str">
            <v>I837</v>
          </cell>
          <cell r="B838" t="str">
            <v>KIT SILLA TEE PVC CORRUGADA DE 315X160 M.M</v>
          </cell>
          <cell r="C838" t="str">
            <v>Insumos</v>
          </cell>
          <cell r="D838" t="str">
            <v>UND</v>
          </cell>
          <cell r="E838">
            <v>348570</v>
          </cell>
          <cell r="F838">
            <v>292916</v>
          </cell>
        </row>
        <row r="839">
          <cell r="A839" t="str">
            <v>I838</v>
          </cell>
          <cell r="B839" t="str">
            <v xml:space="preserve"> SILLA YEE PVC CORRUGADA DE 400X160 MM</v>
          </cell>
          <cell r="C839" t="str">
            <v>Insumos</v>
          </cell>
          <cell r="D839" t="str">
            <v>UND</v>
          </cell>
          <cell r="E839">
            <v>262301</v>
          </cell>
          <cell r="F839">
            <v>220421</v>
          </cell>
        </row>
        <row r="840">
          <cell r="A840" t="str">
            <v>I839</v>
          </cell>
          <cell r="B840" t="str">
            <v xml:space="preserve"> SILLA YEE PVC CORRUGADA DE 450X160 MM</v>
          </cell>
          <cell r="C840" t="str">
            <v>Insumos</v>
          </cell>
          <cell r="D840" t="str">
            <v>UND</v>
          </cell>
          <cell r="E840">
            <v>280563</v>
          </cell>
          <cell r="F840">
            <v>235767</v>
          </cell>
        </row>
        <row r="841">
          <cell r="A841" t="str">
            <v>I840</v>
          </cell>
          <cell r="B841" t="str">
            <v xml:space="preserve"> SILLA YEE PVC CORRUGADA DE 500X160 MM</v>
          </cell>
          <cell r="C841" t="str">
            <v>Insumos</v>
          </cell>
          <cell r="D841" t="str">
            <v>UND</v>
          </cell>
          <cell r="E841">
            <v>428005</v>
          </cell>
          <cell r="F841">
            <v>359668</v>
          </cell>
        </row>
        <row r="842">
          <cell r="A842" t="str">
            <v>I841</v>
          </cell>
          <cell r="B842" t="str">
            <v xml:space="preserve"> SILLA YEE PVC CORRUGADA DE 24"X160 MM</v>
          </cell>
          <cell r="C842" t="str">
            <v>Insumos</v>
          </cell>
          <cell r="D842" t="str">
            <v>UND</v>
          </cell>
          <cell r="E842">
            <v>351300</v>
          </cell>
          <cell r="F842">
            <v>295210</v>
          </cell>
        </row>
        <row r="843">
          <cell r="A843" t="str">
            <v>I842</v>
          </cell>
          <cell r="B843" t="str">
            <v xml:space="preserve"> SILLA YEE PVC CORRUGADA DE 27"X160 MM</v>
          </cell>
          <cell r="C843" t="str">
            <v>Insumos</v>
          </cell>
          <cell r="D843" t="str">
            <v>UND</v>
          </cell>
          <cell r="E843">
            <v>436067</v>
          </cell>
          <cell r="F843">
            <v>366443</v>
          </cell>
        </row>
        <row r="844">
          <cell r="A844" t="str">
            <v>I843</v>
          </cell>
          <cell r="B844" t="str">
            <v>HIPOCLORITO DE SODIO - CLORO LIQUIDO CONC 5 AL 8%</v>
          </cell>
          <cell r="C844" t="str">
            <v>Insumos</v>
          </cell>
          <cell r="D844" t="str">
            <v>KG</v>
          </cell>
          <cell r="E844">
            <v>18541</v>
          </cell>
          <cell r="F844">
            <v>15581</v>
          </cell>
        </row>
        <row r="845">
          <cell r="A845" t="str">
            <v>I844</v>
          </cell>
          <cell r="B845" t="str">
            <v>UNION DE REPARACION DE 3"</v>
          </cell>
          <cell r="C845" t="str">
            <v>Insumos</v>
          </cell>
          <cell r="D845" t="str">
            <v>UND</v>
          </cell>
          <cell r="E845">
            <v>47380</v>
          </cell>
          <cell r="F845">
            <v>39815</v>
          </cell>
        </row>
        <row r="846">
          <cell r="A846" t="str">
            <v>I845</v>
          </cell>
          <cell r="B846" t="str">
            <v>TUBERIA PVC TIPO UNION MECANICA RDE 21 DE 2"</v>
          </cell>
          <cell r="C846" t="str">
            <v>Insumos</v>
          </cell>
          <cell r="D846" t="str">
            <v>M</v>
          </cell>
          <cell r="E846">
            <v>10212</v>
          </cell>
          <cell r="F846">
            <v>10212</v>
          </cell>
        </row>
        <row r="847">
          <cell r="A847" t="str">
            <v>I846</v>
          </cell>
          <cell r="B847" t="str">
            <v>TUBERIA PVC TIPO UNION MECANICA RDE 21 DE 3"</v>
          </cell>
          <cell r="C847" t="str">
            <v>Insumos</v>
          </cell>
          <cell r="D847" t="str">
            <v>M</v>
          </cell>
          <cell r="E847">
            <v>22337</v>
          </cell>
          <cell r="F847">
            <v>22337</v>
          </cell>
        </row>
        <row r="848">
          <cell r="A848" t="str">
            <v>I847</v>
          </cell>
          <cell r="B848" t="str">
            <v>TUBERIA PVC TIPO UNION MECANICA RDE 21 DE 4"</v>
          </cell>
          <cell r="C848" t="str">
            <v>Insumos</v>
          </cell>
          <cell r="D848" t="str">
            <v>M</v>
          </cell>
          <cell r="E848">
            <v>36856</v>
          </cell>
          <cell r="F848">
            <v>36856</v>
          </cell>
        </row>
        <row r="849">
          <cell r="A849" t="str">
            <v>I848</v>
          </cell>
          <cell r="B849" t="str">
            <v>TUBERIA PVC TIPO UNION MECANICA RDE 21 DE 6"</v>
          </cell>
          <cell r="C849" t="str">
            <v>Insumos</v>
          </cell>
          <cell r="D849" t="str">
            <v>M</v>
          </cell>
          <cell r="E849">
            <v>80501</v>
          </cell>
          <cell r="F849">
            <v>80501</v>
          </cell>
        </row>
        <row r="850">
          <cell r="A850" t="str">
            <v>I849</v>
          </cell>
          <cell r="B850" t="str">
            <v>TUBERIA PVC TIPO UNION MECANICA RDE 21 DE 8"</v>
          </cell>
          <cell r="C850" t="str">
            <v>Insumos</v>
          </cell>
          <cell r="D850" t="str">
            <v>M</v>
          </cell>
          <cell r="E850">
            <v>136309</v>
          </cell>
          <cell r="F850">
            <v>136309</v>
          </cell>
        </row>
        <row r="851">
          <cell r="A851" t="str">
            <v>I850</v>
          </cell>
          <cell r="B851" t="str">
            <v>TUBERIA PVC TIPO UNION MECANICA RDE 21 DE 10"</v>
          </cell>
          <cell r="C851" t="str">
            <v>Insumos</v>
          </cell>
          <cell r="D851" t="str">
            <v>M</v>
          </cell>
          <cell r="E851">
            <v>214577</v>
          </cell>
          <cell r="F851">
            <v>214577</v>
          </cell>
        </row>
        <row r="852">
          <cell r="A852" t="str">
            <v>I851</v>
          </cell>
          <cell r="B852" t="str">
            <v>TUBERIA PVC TIPO UNION MECANICA RDE 21 DE 12"</v>
          </cell>
          <cell r="C852" t="str">
            <v>Insumos</v>
          </cell>
          <cell r="D852" t="str">
            <v>M</v>
          </cell>
          <cell r="E852">
            <v>300235</v>
          </cell>
          <cell r="F852">
            <v>300235</v>
          </cell>
        </row>
        <row r="853">
          <cell r="A853" t="str">
            <v>I852</v>
          </cell>
          <cell r="B853" t="str">
            <v>TUBERIA PVC TIPO UNION MECANICA RDE 21 DE 14"</v>
          </cell>
          <cell r="C853" t="str">
            <v>Insumos</v>
          </cell>
          <cell r="D853" t="str">
            <v>M</v>
          </cell>
          <cell r="E853">
            <v>372324</v>
          </cell>
          <cell r="F853">
            <v>372324</v>
          </cell>
        </row>
        <row r="854">
          <cell r="A854" t="str">
            <v>I853</v>
          </cell>
          <cell r="B854" t="str">
            <v>TUBERIA PVC TIPO UNION MECANICA RDE 21 DE 16"</v>
          </cell>
          <cell r="C854" t="str">
            <v>Insumos</v>
          </cell>
          <cell r="D854" t="str">
            <v>M</v>
          </cell>
          <cell r="E854">
            <v>488688</v>
          </cell>
          <cell r="F854">
            <v>488688</v>
          </cell>
        </row>
        <row r="855">
          <cell r="A855" t="str">
            <v>I854</v>
          </cell>
          <cell r="B855" t="str">
            <v>TUBERIA PVC TIPO UNION MECANICA RDE 21 DE 18"</v>
          </cell>
          <cell r="C855" t="str">
            <v>Insumos</v>
          </cell>
          <cell r="D855" t="str">
            <v>M</v>
          </cell>
          <cell r="E855">
            <v>523905</v>
          </cell>
          <cell r="F855">
            <v>440256</v>
          </cell>
        </row>
        <row r="856">
          <cell r="A856" t="str">
            <v>I855</v>
          </cell>
          <cell r="B856" t="str">
            <v>TUBERIA PVC TIPO UNION MECANICA RDE 21 DE 20"</v>
          </cell>
          <cell r="C856" t="str">
            <v>Insumos</v>
          </cell>
          <cell r="D856" t="str">
            <v>M</v>
          </cell>
          <cell r="E856">
            <v>669586</v>
          </cell>
          <cell r="F856">
            <v>562677</v>
          </cell>
        </row>
        <row r="857">
          <cell r="A857" t="str">
            <v>I856</v>
          </cell>
          <cell r="B857" t="str">
            <v>TUBERIA PVC TIPO UNION MECANICA RDE 21 DE 24"</v>
          </cell>
          <cell r="C857" t="str">
            <v>Insumos</v>
          </cell>
          <cell r="D857" t="str">
            <v>M</v>
          </cell>
          <cell r="E857">
            <v>989484</v>
          </cell>
          <cell r="F857">
            <v>831499</v>
          </cell>
        </row>
        <row r="858">
          <cell r="A858" t="str">
            <v>I857</v>
          </cell>
          <cell r="B858" t="str">
            <v>TUBERIA PVC BIAXIAL PR 200 DE 3"</v>
          </cell>
          <cell r="C858" t="str">
            <v>Insumos</v>
          </cell>
          <cell r="D858" t="str">
            <v>M</v>
          </cell>
          <cell r="E858">
            <v>19141</v>
          </cell>
          <cell r="F858">
            <v>16085</v>
          </cell>
        </row>
        <row r="859">
          <cell r="A859" t="str">
            <v>I858</v>
          </cell>
          <cell r="B859" t="str">
            <v>TUBERIA PVC BIAXIAL PR 200 DE 4"</v>
          </cell>
          <cell r="C859" t="str">
            <v>Insumos</v>
          </cell>
          <cell r="D859" t="str">
            <v>M</v>
          </cell>
          <cell r="E859">
            <v>36898</v>
          </cell>
          <cell r="F859">
            <v>36898</v>
          </cell>
        </row>
        <row r="860">
          <cell r="A860" t="str">
            <v>I859</v>
          </cell>
          <cell r="B860" t="str">
            <v>TUBERIA PVC BIAXIAL PR 200 DE 6"</v>
          </cell>
          <cell r="C860" t="str">
            <v>Insumos</v>
          </cell>
          <cell r="D860" t="str">
            <v>M</v>
          </cell>
          <cell r="E860">
            <v>80501</v>
          </cell>
          <cell r="F860">
            <v>80501</v>
          </cell>
        </row>
        <row r="861">
          <cell r="A861" t="str">
            <v>I860</v>
          </cell>
          <cell r="B861" t="str">
            <v>TUBERIA PVC BIAXIAL PR 200 DE 8"</v>
          </cell>
          <cell r="C861" t="str">
            <v>Insumos</v>
          </cell>
          <cell r="D861" t="str">
            <v>M</v>
          </cell>
          <cell r="E861">
            <v>136309</v>
          </cell>
          <cell r="F861">
            <v>136309</v>
          </cell>
        </row>
        <row r="862">
          <cell r="A862" t="str">
            <v>I861</v>
          </cell>
          <cell r="B862" t="str">
            <v>TUBERIA PVC BIAXIAL PR 200 DE 10"</v>
          </cell>
          <cell r="C862" t="str">
            <v>Insumos</v>
          </cell>
          <cell r="D862" t="str">
            <v>M</v>
          </cell>
          <cell r="E862">
            <v>214577</v>
          </cell>
          <cell r="F862">
            <v>214577</v>
          </cell>
        </row>
        <row r="863">
          <cell r="A863" t="str">
            <v>I862</v>
          </cell>
          <cell r="B863" t="str">
            <v>TUBERIA PVC BIAXIAL PR 200 DE 12"</v>
          </cell>
          <cell r="C863" t="str">
            <v>Insumos</v>
          </cell>
          <cell r="D863" t="str">
            <v>M</v>
          </cell>
          <cell r="E863">
            <v>300235</v>
          </cell>
          <cell r="F863">
            <v>300235</v>
          </cell>
        </row>
        <row r="864">
          <cell r="A864" t="str">
            <v>I863</v>
          </cell>
          <cell r="B864" t="str">
            <v>TUBERIA PVC BIAXIAL PR 200 DE 14"</v>
          </cell>
          <cell r="C864" t="str">
            <v>Insumos</v>
          </cell>
          <cell r="D864" t="str">
            <v>M</v>
          </cell>
          <cell r="E864">
            <v>372324</v>
          </cell>
          <cell r="F864">
            <v>372324</v>
          </cell>
        </row>
        <row r="865">
          <cell r="A865" t="str">
            <v>I864</v>
          </cell>
          <cell r="B865" t="str">
            <v>TUBERIA PVC BIAXIAL PR 200 DE 16"</v>
          </cell>
          <cell r="C865" t="str">
            <v>Insumos</v>
          </cell>
          <cell r="D865" t="str">
            <v>M</v>
          </cell>
          <cell r="E865">
            <v>488688</v>
          </cell>
          <cell r="F865">
            <v>488688</v>
          </cell>
        </row>
        <row r="866">
          <cell r="A866" t="str">
            <v>I865</v>
          </cell>
          <cell r="B866" t="str">
            <v>TUBERIA PVC BIAXIAL PR 200 DE 18"</v>
          </cell>
          <cell r="C866" t="str">
            <v>Insumos</v>
          </cell>
          <cell r="D866" t="str">
            <v>M</v>
          </cell>
          <cell r="E866">
            <v>627965</v>
          </cell>
          <cell r="F866">
            <v>627965</v>
          </cell>
        </row>
        <row r="867">
          <cell r="A867" t="str">
            <v>I866</v>
          </cell>
          <cell r="B867" t="str">
            <v>TUBERIA PVC BIAXIAL PR 200 DE 20"</v>
          </cell>
          <cell r="C867" t="str">
            <v>Insumos</v>
          </cell>
          <cell r="D867" t="str">
            <v>M</v>
          </cell>
          <cell r="E867">
            <v>790235</v>
          </cell>
          <cell r="F867">
            <v>790235</v>
          </cell>
        </row>
        <row r="868">
          <cell r="A868" t="str">
            <v>I867</v>
          </cell>
          <cell r="B868" t="str">
            <v xml:space="preserve">TUBERIA PF + UAD DE 3/4 " </v>
          </cell>
          <cell r="C868" t="str">
            <v>Insumos</v>
          </cell>
          <cell r="D868" t="str">
            <v>M</v>
          </cell>
          <cell r="E868">
            <v>4292</v>
          </cell>
          <cell r="F868">
            <v>3607</v>
          </cell>
        </row>
        <row r="869">
          <cell r="A869" t="str">
            <v>I868</v>
          </cell>
          <cell r="B869" t="str">
            <v xml:space="preserve">TUBERIA PF + UAD DE 1/2" </v>
          </cell>
          <cell r="C869" t="str">
            <v>Insumos</v>
          </cell>
          <cell r="D869" t="str">
            <v>M</v>
          </cell>
          <cell r="E869">
            <v>1937</v>
          </cell>
          <cell r="F869">
            <v>1628</v>
          </cell>
        </row>
        <row r="870">
          <cell r="A870" t="str">
            <v>I869</v>
          </cell>
          <cell r="B870" t="str">
            <v>COLLARIN DE DERIVACION  PVC 6"X1/2" PARA ACUEDUCTO</v>
          </cell>
          <cell r="C870" t="str">
            <v>Insumos</v>
          </cell>
          <cell r="D870" t="str">
            <v>UND</v>
          </cell>
          <cell r="E870">
            <v>22831</v>
          </cell>
          <cell r="F870">
            <v>19186</v>
          </cell>
        </row>
        <row r="871">
          <cell r="A871" t="str">
            <v>I870</v>
          </cell>
          <cell r="B871" t="str">
            <v>COLLARIN DE DERIVACION  PVC 4"X3/4" PARA ACUEDUCTO</v>
          </cell>
          <cell r="C871" t="str">
            <v>Insumos</v>
          </cell>
          <cell r="D871" t="str">
            <v>UND</v>
          </cell>
          <cell r="E871">
            <v>18162</v>
          </cell>
          <cell r="F871">
            <v>15262</v>
          </cell>
        </row>
        <row r="872">
          <cell r="A872" t="str">
            <v>I871</v>
          </cell>
          <cell r="B872" t="str">
            <v>COLLARIN DE DERIVACION  PVC 4"X1/2" PARA ACUEDUCTO</v>
          </cell>
          <cell r="C872" t="str">
            <v>Insumos</v>
          </cell>
          <cell r="D872" t="str">
            <v>UND</v>
          </cell>
          <cell r="E872">
            <v>17957</v>
          </cell>
          <cell r="F872">
            <v>15090</v>
          </cell>
        </row>
        <row r="873">
          <cell r="A873" t="str">
            <v>I872</v>
          </cell>
          <cell r="B873" t="str">
            <v>COLLARIN DE DERIVACION  PVC 3"X3/4" PARA ACUEDUCTO</v>
          </cell>
          <cell r="C873" t="str">
            <v>Insumos</v>
          </cell>
          <cell r="D873" t="str">
            <v>UND</v>
          </cell>
          <cell r="E873">
            <v>14793</v>
          </cell>
          <cell r="F873">
            <v>12431</v>
          </cell>
        </row>
        <row r="874">
          <cell r="A874" t="str">
            <v>I873</v>
          </cell>
          <cell r="B874" t="str">
            <v>COLLARIN DE DERIVACION  PVC 3"X1/2" PARA ACUEDUCTO</v>
          </cell>
          <cell r="C874" t="str">
            <v>Insumos</v>
          </cell>
          <cell r="D874" t="str">
            <v>UND</v>
          </cell>
          <cell r="E874">
            <v>15832</v>
          </cell>
          <cell r="F874">
            <v>13304</v>
          </cell>
        </row>
        <row r="875">
          <cell r="A875" t="str">
            <v>I874</v>
          </cell>
          <cell r="B875" t="str">
            <v>COLLARIN DE DERIVACION  PVC 2"X1/2" PARA ACUEDUCTO</v>
          </cell>
          <cell r="C875" t="str">
            <v>Insumos</v>
          </cell>
          <cell r="D875" t="str">
            <v>UND</v>
          </cell>
          <cell r="E875">
            <v>9426</v>
          </cell>
          <cell r="F875">
            <v>7921</v>
          </cell>
        </row>
        <row r="876">
          <cell r="A876" t="str">
            <v>I875</v>
          </cell>
          <cell r="B876" t="str">
            <v>COLLARIN DE DERIVACION  PVC 2"X3/4" PARA ACUEDUCTO</v>
          </cell>
          <cell r="C876" t="str">
            <v>Insumos</v>
          </cell>
          <cell r="D876" t="str">
            <v>UND</v>
          </cell>
          <cell r="E876">
            <v>7391</v>
          </cell>
          <cell r="F876">
            <v>6211</v>
          </cell>
        </row>
        <row r="877">
          <cell r="A877" t="str">
            <v>I876</v>
          </cell>
          <cell r="B877" t="str">
            <v>REGISTRO DE CORTE INCORPORACION DE 1/2" PARA ACUEDUCTO</v>
          </cell>
          <cell r="C877" t="str">
            <v>Insumos</v>
          </cell>
          <cell r="D877" t="str">
            <v>UND</v>
          </cell>
          <cell r="E877">
            <v>27170</v>
          </cell>
          <cell r="F877">
            <v>22832</v>
          </cell>
        </row>
        <row r="878">
          <cell r="A878" t="str">
            <v>I877</v>
          </cell>
          <cell r="B878" t="str">
            <v>REGISTRO DE CORTE INCORPORACION DE 2" PARA ACUEDUCTO</v>
          </cell>
          <cell r="C878" t="str">
            <v>Insumos</v>
          </cell>
          <cell r="D878" t="str">
            <v>UND</v>
          </cell>
          <cell r="E878">
            <v>337352</v>
          </cell>
          <cell r="F878">
            <v>283489</v>
          </cell>
        </row>
        <row r="879">
          <cell r="A879" t="str">
            <v>I878</v>
          </cell>
          <cell r="B879" t="str">
            <v xml:space="preserve">REGISTRO O LLAVE DE PASO TIPO RED WHITE 1/2" ACUEDUCTO </v>
          </cell>
          <cell r="C879" t="str">
            <v>Insumos</v>
          </cell>
          <cell r="D879" t="str">
            <v>UND</v>
          </cell>
          <cell r="E879">
            <v>44393</v>
          </cell>
          <cell r="F879">
            <v>37305</v>
          </cell>
        </row>
        <row r="880">
          <cell r="A880" t="str">
            <v>I879</v>
          </cell>
          <cell r="B880" t="str">
            <v>REGISTRO O LLAVE DE PASO TIPO RED WHITE 1 1/2" ACUEDUCTO</v>
          </cell>
          <cell r="C880" t="str">
            <v>Insumos</v>
          </cell>
          <cell r="D880" t="str">
            <v>UND</v>
          </cell>
          <cell r="E880">
            <v>131707</v>
          </cell>
          <cell r="F880">
            <v>110678</v>
          </cell>
        </row>
        <row r="881">
          <cell r="A881" t="str">
            <v>I880</v>
          </cell>
          <cell r="B881" t="str">
            <v>REGISTRO O LLAVE DE PASO TIPO RED WHITE 1" ACUEDUCTO</v>
          </cell>
          <cell r="C881" t="str">
            <v>Insumos</v>
          </cell>
          <cell r="D881" t="str">
            <v>UND</v>
          </cell>
          <cell r="E881">
            <v>77242</v>
          </cell>
          <cell r="F881">
            <v>64909</v>
          </cell>
        </row>
        <row r="882">
          <cell r="A882" t="str">
            <v>I881</v>
          </cell>
          <cell r="B882" t="str">
            <v>REGISTRO O LLAVE DE PASO TIPO RED WHITE 3" ACUEDUCTO</v>
          </cell>
          <cell r="C882" t="str">
            <v>Insumos</v>
          </cell>
          <cell r="D882" t="str">
            <v>UND</v>
          </cell>
          <cell r="E882">
            <v>550487</v>
          </cell>
          <cell r="F882">
            <v>462594</v>
          </cell>
        </row>
        <row r="883">
          <cell r="A883" t="str">
            <v>I882</v>
          </cell>
          <cell r="B883" t="str">
            <v>REGISTRO O LLAVE DE PASO TIPO RED WHITE 2" ACUEDUCTO</v>
          </cell>
          <cell r="C883" t="str">
            <v>Insumos</v>
          </cell>
          <cell r="D883" t="str">
            <v>UND</v>
          </cell>
          <cell r="E883">
            <v>216641</v>
          </cell>
          <cell r="F883">
            <v>182051</v>
          </cell>
        </row>
        <row r="884">
          <cell r="A884" t="str">
            <v>I883</v>
          </cell>
          <cell r="B884" t="str">
            <v>COLLARIN DE DERIVACION ACERO INOXIDABLE  6"X1/2" PARA ACUEDUCTO</v>
          </cell>
          <cell r="C884" t="str">
            <v>Insumos</v>
          </cell>
          <cell r="D884" t="str">
            <v>UND</v>
          </cell>
          <cell r="E884">
            <v>218765</v>
          </cell>
          <cell r="F884">
            <v>183836</v>
          </cell>
        </row>
        <row r="885">
          <cell r="A885" t="str">
            <v>I884</v>
          </cell>
          <cell r="B885" t="str">
            <v>COLLARIN DE DERIVACION ACERO INOXIDABLE  8"X1/2" PARA ACUEDUCTO</v>
          </cell>
          <cell r="C885" t="str">
            <v>Insumos</v>
          </cell>
          <cell r="D885" t="str">
            <v>UND</v>
          </cell>
          <cell r="E885">
            <v>242867</v>
          </cell>
          <cell r="F885">
            <v>204090</v>
          </cell>
        </row>
        <row r="886">
          <cell r="A886" t="str">
            <v>I885</v>
          </cell>
          <cell r="B886" t="str">
            <v>TUBO DE POLIETILENO PE 100 A.D PN 10 DE 355 MM 14"</v>
          </cell>
          <cell r="C886" t="str">
            <v>Insumos</v>
          </cell>
          <cell r="D886" t="str">
            <v>M</v>
          </cell>
          <cell r="E886">
            <v>367191</v>
          </cell>
          <cell r="F886">
            <v>308564</v>
          </cell>
        </row>
        <row r="887">
          <cell r="A887" t="str">
            <v>I886</v>
          </cell>
          <cell r="B887" t="str">
            <v>TUBO DE POLIETILENO PE 100 A.D PN 12,5 DE 355 MM 14"</v>
          </cell>
          <cell r="C887" t="str">
            <v>Insumos</v>
          </cell>
          <cell r="D887" t="str">
            <v>M</v>
          </cell>
          <cell r="E887">
            <v>452417</v>
          </cell>
          <cell r="F887">
            <v>380182</v>
          </cell>
        </row>
        <row r="888">
          <cell r="A888" t="str">
            <v>I887</v>
          </cell>
          <cell r="B888" t="str">
            <v>TUBO DE POLIETILENO PE 100 A.D PN 16 DE 355 MM 14"</v>
          </cell>
          <cell r="C888" t="str">
            <v>Insumos</v>
          </cell>
          <cell r="D888" t="str">
            <v>M</v>
          </cell>
          <cell r="E888">
            <v>541720</v>
          </cell>
          <cell r="F888">
            <v>455227</v>
          </cell>
        </row>
        <row r="889">
          <cell r="A889" t="str">
            <v>I888</v>
          </cell>
          <cell r="B889" t="str">
            <v>TUBO DE POLIETILENO PE 100 A.D PN 10 DE 315 MM 12"</v>
          </cell>
          <cell r="C889" t="str">
            <v>Insumos</v>
          </cell>
          <cell r="D889" t="str">
            <v>M</v>
          </cell>
          <cell r="E889">
            <v>214612</v>
          </cell>
          <cell r="F889">
            <v>180346</v>
          </cell>
        </row>
        <row r="890">
          <cell r="A890" t="str">
            <v>I889</v>
          </cell>
          <cell r="B890" t="str">
            <v>TUBO DE POLIETILENO PE 100 A.D PN 12,5 DE 315 MM 12"</v>
          </cell>
          <cell r="C890" t="str">
            <v>Insumos</v>
          </cell>
          <cell r="D890" t="str">
            <v>M</v>
          </cell>
          <cell r="E890">
            <v>356788</v>
          </cell>
          <cell r="F890">
            <v>299822</v>
          </cell>
        </row>
        <row r="891">
          <cell r="A891" t="str">
            <v>I890</v>
          </cell>
          <cell r="B891" t="str">
            <v>TUBO DE POLIETILENO PE 100 A.D PN 16 DE 315 MM 12"</v>
          </cell>
          <cell r="C891" t="str">
            <v>Insumos</v>
          </cell>
          <cell r="D891" t="str">
            <v>M</v>
          </cell>
          <cell r="E891">
            <v>426886</v>
          </cell>
          <cell r="F891">
            <v>358728</v>
          </cell>
        </row>
        <row r="892">
          <cell r="A892" t="str">
            <v>I891</v>
          </cell>
          <cell r="B892" t="str">
            <v>TUBO DE POLIETILENO PE 100 A.D PN 10 DE 250 MM 10"</v>
          </cell>
          <cell r="C892" t="str">
            <v>Insumos</v>
          </cell>
          <cell r="D892" t="str">
            <v>M</v>
          </cell>
          <cell r="E892">
            <v>176834</v>
          </cell>
          <cell r="F892">
            <v>176834</v>
          </cell>
        </row>
        <row r="893">
          <cell r="A893" t="str">
            <v>I892</v>
          </cell>
          <cell r="B893" t="str">
            <v>TUBO DE POLIETILENO PE 100 A.D PN 12,5 DE 250 MM 10"</v>
          </cell>
          <cell r="C893" t="str">
            <v>Insumos</v>
          </cell>
          <cell r="D893" t="str">
            <v>M</v>
          </cell>
          <cell r="E893">
            <v>218922</v>
          </cell>
          <cell r="F893">
            <v>218922</v>
          </cell>
        </row>
        <row r="894">
          <cell r="A894" t="str">
            <v>I893</v>
          </cell>
          <cell r="B894" t="str">
            <v>TUBO DE POLIETILENO PE 100 A.D PN 16 DE 250 MM 10"</v>
          </cell>
          <cell r="C894" t="str">
            <v>Insumos</v>
          </cell>
          <cell r="D894" t="str">
            <v>M</v>
          </cell>
          <cell r="E894">
            <v>262131</v>
          </cell>
          <cell r="F894">
            <v>262131</v>
          </cell>
        </row>
        <row r="895">
          <cell r="A895" t="str">
            <v>I894</v>
          </cell>
          <cell r="B895" t="str">
            <v>TUBO DE POLIETILENO PE 100 A.D PN 10 DE 200 MM 8"</v>
          </cell>
          <cell r="C895" t="str">
            <v>Insumos</v>
          </cell>
          <cell r="D895" t="str">
            <v>M</v>
          </cell>
          <cell r="E895">
            <v>113706</v>
          </cell>
          <cell r="F895">
            <v>113706</v>
          </cell>
        </row>
        <row r="896">
          <cell r="A896" t="str">
            <v>I895</v>
          </cell>
          <cell r="B896" t="str">
            <v>TUBO DE POLIETILENO PE 100 A.D PN 12,5 DE 200 MM 8"</v>
          </cell>
          <cell r="C896" t="str">
            <v>Insumos</v>
          </cell>
          <cell r="D896" t="str">
            <v>M</v>
          </cell>
          <cell r="E896">
            <v>139931</v>
          </cell>
          <cell r="F896">
            <v>139931</v>
          </cell>
        </row>
        <row r="897">
          <cell r="A897" t="str">
            <v>I896</v>
          </cell>
          <cell r="B897" t="str">
            <v>TUBO DE POLIETILENO PE 100 A.D PN 16 DE 200 MM 8"</v>
          </cell>
          <cell r="C897" t="str">
            <v>Insumos</v>
          </cell>
          <cell r="D897" t="str">
            <v>M</v>
          </cell>
          <cell r="E897">
            <v>168087</v>
          </cell>
          <cell r="F897">
            <v>168087</v>
          </cell>
        </row>
        <row r="898">
          <cell r="A898" t="str">
            <v>I897</v>
          </cell>
          <cell r="B898" t="str">
            <v>TUBO DE POLIETILENO PE 100 A.D PN 10 DE 160 MM 6"</v>
          </cell>
          <cell r="C898" t="str">
            <v>Insumos</v>
          </cell>
          <cell r="D898" t="str">
            <v>M</v>
          </cell>
          <cell r="E898">
            <v>72626</v>
          </cell>
          <cell r="F898">
            <v>72626</v>
          </cell>
        </row>
        <row r="899">
          <cell r="A899" t="str">
            <v>I898</v>
          </cell>
          <cell r="B899" t="str">
            <v>TUBO DE POLIETILENO PE 100 A.D PN 12,5 DE 160 MM 6"</v>
          </cell>
          <cell r="C899" t="str">
            <v>Insumos</v>
          </cell>
          <cell r="D899" t="str">
            <v>M</v>
          </cell>
          <cell r="E899">
            <v>89837</v>
          </cell>
          <cell r="F899">
            <v>89837</v>
          </cell>
        </row>
        <row r="900">
          <cell r="A900" t="str">
            <v>I899</v>
          </cell>
          <cell r="B900" t="str">
            <v>TUBO DE POLIETILENO PE 100 A.D PN 16 DE 160 MM 6"</v>
          </cell>
          <cell r="C900" t="str">
            <v>Insumos</v>
          </cell>
          <cell r="D900" t="str">
            <v>M</v>
          </cell>
          <cell r="E900">
            <v>107834</v>
          </cell>
          <cell r="F900">
            <v>107834</v>
          </cell>
        </row>
        <row r="901">
          <cell r="A901" t="str">
            <v>I900</v>
          </cell>
          <cell r="B901" t="str">
            <v>TUBO DE POLIETILENO PE 100 A.D PN 10 DE 110 MM 4"</v>
          </cell>
          <cell r="C901" t="str">
            <v>Insumos</v>
          </cell>
          <cell r="D901" t="str">
            <v>M</v>
          </cell>
          <cell r="E901">
            <v>30846</v>
          </cell>
          <cell r="F901">
            <v>30846</v>
          </cell>
        </row>
        <row r="902">
          <cell r="A902" t="str">
            <v>I901</v>
          </cell>
          <cell r="B902" t="str">
            <v>TUBO DE POLIETILENO PE 100 A.D PN 12,5 DE 110 MM 4"</v>
          </cell>
          <cell r="C902" t="str">
            <v>Insumos</v>
          </cell>
          <cell r="D902" t="str">
            <v>M</v>
          </cell>
          <cell r="E902">
            <v>42398</v>
          </cell>
          <cell r="F902">
            <v>42398</v>
          </cell>
        </row>
        <row r="903">
          <cell r="A903" t="str">
            <v>I902</v>
          </cell>
          <cell r="B903" t="str">
            <v>TUBO DE POLIETILENO PE 100 A.D PN 16 DE 110 MM 4"</v>
          </cell>
          <cell r="C903" t="str">
            <v>Insumos</v>
          </cell>
          <cell r="D903" t="str">
            <v>M</v>
          </cell>
          <cell r="E903">
            <v>50803</v>
          </cell>
          <cell r="F903">
            <v>50803</v>
          </cell>
        </row>
        <row r="904">
          <cell r="A904" t="str">
            <v>I903</v>
          </cell>
          <cell r="B904" t="str">
            <v>TUBO DE POLIETILENO PE 100 A.D. PN 10 DE 90 M.M. (3,5")</v>
          </cell>
          <cell r="C904" t="str">
            <v>Insumos</v>
          </cell>
          <cell r="D904" t="str">
            <v>M</v>
          </cell>
          <cell r="E904">
            <v>21006</v>
          </cell>
          <cell r="F904">
            <v>21006</v>
          </cell>
        </row>
        <row r="905">
          <cell r="A905" t="str">
            <v>I904</v>
          </cell>
          <cell r="B905" t="str">
            <v>TUBO DE POLIETILENO PE 100 A.D. PN 12,5 DE 90 M.M. (3,5")</v>
          </cell>
          <cell r="C905" t="str">
            <v>Insumos</v>
          </cell>
          <cell r="D905" t="str">
            <v>M</v>
          </cell>
          <cell r="E905">
            <v>28664</v>
          </cell>
          <cell r="F905">
            <v>28664</v>
          </cell>
        </row>
        <row r="906">
          <cell r="A906" t="str">
            <v>I905</v>
          </cell>
          <cell r="B906" t="str">
            <v>TUBO DE POLIETILENO PE 100 A.D. PN 16 DE 90 M.M. (3,5")</v>
          </cell>
          <cell r="C906" t="str">
            <v>Insumos</v>
          </cell>
          <cell r="D906" t="str">
            <v>M</v>
          </cell>
          <cell r="E906">
            <v>34061</v>
          </cell>
          <cell r="F906">
            <v>34061</v>
          </cell>
        </row>
        <row r="907">
          <cell r="A907" t="str">
            <v>I906</v>
          </cell>
          <cell r="B907" t="str">
            <v>TUBO DE POLIETILENO PE 100 A.D. PN 10 DE 75 M.M. (3")</v>
          </cell>
          <cell r="C907" t="str">
            <v>Insumos</v>
          </cell>
          <cell r="D907" t="str">
            <v>M</v>
          </cell>
          <cell r="E907">
            <v>16478</v>
          </cell>
          <cell r="F907">
            <v>16478</v>
          </cell>
        </row>
        <row r="908">
          <cell r="A908" t="str">
            <v>I907</v>
          </cell>
          <cell r="B908" t="str">
            <v>TUBO DE POLIETILENO PE 100 A.D. PN 12,5 DE 75 M.M. (3")</v>
          </cell>
          <cell r="C908" t="str">
            <v>Insumos</v>
          </cell>
          <cell r="D908" t="str">
            <v>M</v>
          </cell>
          <cell r="E908">
            <v>19156</v>
          </cell>
          <cell r="F908">
            <v>19156</v>
          </cell>
        </row>
        <row r="909">
          <cell r="A909" t="str">
            <v>I908</v>
          </cell>
          <cell r="B909" t="str">
            <v>TUBO DE POLIETILENO PE 100 A.D. PN 16 DE 75 M.M. (3")</v>
          </cell>
          <cell r="C909" t="str">
            <v>Insumos</v>
          </cell>
          <cell r="D909" t="str">
            <v>M</v>
          </cell>
          <cell r="E909">
            <v>23602</v>
          </cell>
          <cell r="F909">
            <v>23602</v>
          </cell>
        </row>
        <row r="910">
          <cell r="A910" t="str">
            <v>I909</v>
          </cell>
          <cell r="B910" t="str">
            <v>TUBO DE POLIETILENO PE 100 A.D. PN 10 DE 63 M.M. (2.5")</v>
          </cell>
          <cell r="C910" t="str">
            <v>Insumos</v>
          </cell>
          <cell r="D910" t="str">
            <v>M</v>
          </cell>
          <cell r="E910">
            <v>14076</v>
          </cell>
          <cell r="F910">
            <v>14076</v>
          </cell>
        </row>
        <row r="911">
          <cell r="A911" t="str">
            <v>I910</v>
          </cell>
          <cell r="B911" t="str">
            <v>TUBO DE POLIETILENO PE 100 A.D. PN 12,5 DE 63 M.M. (2.5")</v>
          </cell>
          <cell r="C911" t="str">
            <v>Insumos</v>
          </cell>
          <cell r="D911" t="str">
            <v>M</v>
          </cell>
          <cell r="E911">
            <v>14074</v>
          </cell>
          <cell r="F911">
            <v>14074</v>
          </cell>
        </row>
        <row r="912">
          <cell r="A912" t="str">
            <v>I911</v>
          </cell>
          <cell r="B912" t="str">
            <v>TUBO DE POLIETILENO PE 100 A.D. PN 16 DE 63 M.M. (2.5")</v>
          </cell>
          <cell r="C912" t="str">
            <v>Insumos</v>
          </cell>
          <cell r="D912" t="str">
            <v>M</v>
          </cell>
          <cell r="E912">
            <v>16841</v>
          </cell>
          <cell r="F912">
            <v>16841</v>
          </cell>
        </row>
        <row r="913">
          <cell r="A913" t="str">
            <v>I912</v>
          </cell>
          <cell r="B913" t="str">
            <v>TUBO DE POLIETILENO PE 100 A.D. PN 10 DE 50 M.M. (2")</v>
          </cell>
          <cell r="C913" t="str">
            <v>Insumos</v>
          </cell>
          <cell r="D913" t="str">
            <v>M</v>
          </cell>
          <cell r="E913">
            <v>7027</v>
          </cell>
          <cell r="F913">
            <v>7027</v>
          </cell>
        </row>
        <row r="914">
          <cell r="A914" t="str">
            <v>I913</v>
          </cell>
          <cell r="B914" t="str">
            <v>TUBO DE POLIETILENO PE 100 A.D. PN 12,5 DE 50 M.M. (2")</v>
          </cell>
          <cell r="C914" t="str">
            <v>Insumos</v>
          </cell>
          <cell r="D914" t="str">
            <v>M</v>
          </cell>
          <cell r="E914">
            <v>8553</v>
          </cell>
          <cell r="F914">
            <v>8553</v>
          </cell>
        </row>
        <row r="915">
          <cell r="A915" t="str">
            <v>I914</v>
          </cell>
          <cell r="B915" t="str">
            <v>TUBO DE POLIETILENO PE 100 A.D. PN 16 DE 50 M.M. (2")</v>
          </cell>
          <cell r="C915" t="str">
            <v>Insumos</v>
          </cell>
          <cell r="D915" t="str">
            <v>M</v>
          </cell>
          <cell r="E915">
            <v>10607</v>
          </cell>
          <cell r="F915">
            <v>10607</v>
          </cell>
        </row>
        <row r="916">
          <cell r="A916" t="str">
            <v>I915</v>
          </cell>
          <cell r="B916" t="str">
            <v>TUBO DE POLIETILENO PE 80  A.D. PN 16 DE 20 M.M PARA ACOMETIDA</v>
          </cell>
          <cell r="C916" t="str">
            <v>Insumos</v>
          </cell>
          <cell r="D916" t="str">
            <v>M</v>
          </cell>
          <cell r="E916">
            <v>2547</v>
          </cell>
          <cell r="F916">
            <v>2140</v>
          </cell>
        </row>
        <row r="917">
          <cell r="A917" t="str">
            <v>I916</v>
          </cell>
          <cell r="B917" t="str">
            <v>TUBO DE POLIETILENO   PE 80 A.D PN 16 RDE 9  DE 32 M.M PARA ACOMETIDA</v>
          </cell>
          <cell r="C917" t="str">
            <v>Insumos</v>
          </cell>
          <cell r="D917" t="str">
            <v>M</v>
          </cell>
          <cell r="E917">
            <v>4530</v>
          </cell>
          <cell r="F917">
            <v>3807</v>
          </cell>
        </row>
        <row r="918">
          <cell r="A918" t="str">
            <v>I917</v>
          </cell>
          <cell r="B918" t="str">
            <v>SILLETA POLIETILENO PE 110 X 20 MM PARA SOCKET</v>
          </cell>
          <cell r="C918" t="str">
            <v>Insumos</v>
          </cell>
          <cell r="D918" t="str">
            <v>UND</v>
          </cell>
          <cell r="E918">
            <v>14375</v>
          </cell>
          <cell r="F918">
            <v>12080</v>
          </cell>
        </row>
        <row r="919">
          <cell r="A919" t="str">
            <v>I918</v>
          </cell>
          <cell r="B919" t="str">
            <v>SILLETA POLIETILENO PE 110 X 32 MM PARA SOCKET</v>
          </cell>
          <cell r="C919" t="str">
            <v>Insumos</v>
          </cell>
          <cell r="D919" t="str">
            <v>UND</v>
          </cell>
          <cell r="E919">
            <v>14375</v>
          </cell>
          <cell r="F919">
            <v>12080</v>
          </cell>
        </row>
        <row r="920">
          <cell r="A920" t="str">
            <v>I919</v>
          </cell>
          <cell r="B920" t="str">
            <v>RACOR  Y OTROS MATERIALES</v>
          </cell>
          <cell r="C920" t="str">
            <v>Insumos</v>
          </cell>
          <cell r="D920" t="str">
            <v>UND</v>
          </cell>
          <cell r="E920">
            <v>5685</v>
          </cell>
          <cell r="F920">
            <v>4777</v>
          </cell>
        </row>
        <row r="921">
          <cell r="A921" t="str">
            <v>I920</v>
          </cell>
          <cell r="B921" t="str">
            <v xml:space="preserve">ADAPTADOR MACHO PE 32 MM </v>
          </cell>
          <cell r="C921" t="str">
            <v>Insumos</v>
          </cell>
          <cell r="D921" t="str">
            <v>UND</v>
          </cell>
          <cell r="E921">
            <v>7265</v>
          </cell>
          <cell r="F921">
            <v>6105</v>
          </cell>
        </row>
        <row r="922">
          <cell r="A922" t="str">
            <v>I921</v>
          </cell>
          <cell r="B922" t="str">
            <v>VÁLVULA DE COMPUERTA ELÁSTICA VÁSTAGO NO ASCENDENTE HF DE 6" PARA ACUEDUCTO E.L</v>
          </cell>
          <cell r="C922" t="str">
            <v>Insumos</v>
          </cell>
          <cell r="D922" t="str">
            <v>UND</v>
          </cell>
          <cell r="E922">
            <v>1561939</v>
          </cell>
          <cell r="F922">
            <v>1312554</v>
          </cell>
        </row>
        <row r="923">
          <cell r="A923" t="str">
            <v>I922</v>
          </cell>
          <cell r="B923" t="str">
            <v>VÁLVULA DE COMPUERTA ELÁSTICA VÁSTAGO NO ASCENDENTE HF DE 4" PARA ACUEDUCTO E.L</v>
          </cell>
          <cell r="C923" t="str">
            <v>Insumos</v>
          </cell>
          <cell r="D923" t="str">
            <v>UND</v>
          </cell>
          <cell r="E923">
            <v>865790</v>
          </cell>
          <cell r="F923">
            <v>727555</v>
          </cell>
        </row>
        <row r="924">
          <cell r="A924" t="str">
            <v>I923</v>
          </cell>
          <cell r="B924" t="str">
            <v>VÁLVULA DE COMPUERTA ELÁSTICA VÁSTAGO NO ASCENDENTE HF DE 3" PARA ACUEDUCTO E.L</v>
          </cell>
          <cell r="C924" t="str">
            <v>Insumos</v>
          </cell>
          <cell r="D924" t="str">
            <v>UND</v>
          </cell>
          <cell r="E924">
            <v>667416</v>
          </cell>
          <cell r="F924">
            <v>560854</v>
          </cell>
        </row>
        <row r="925">
          <cell r="A925" t="str">
            <v>I924</v>
          </cell>
          <cell r="B925" t="str">
            <v>VÁLVULA DE COMPUERTA ELÁSTICA VÁSTAGO NO ASCENDENTE HF DE 8" PARA ACUEDUCTO BRIDADA</v>
          </cell>
          <cell r="C925" t="str">
            <v>Insumos</v>
          </cell>
          <cell r="D925" t="str">
            <v>UND</v>
          </cell>
          <cell r="E925">
            <v>2565848</v>
          </cell>
          <cell r="F925">
            <v>2156175</v>
          </cell>
        </row>
        <row r="926">
          <cell r="A926" t="str">
            <v>I925</v>
          </cell>
          <cell r="B926" t="str">
            <v>VÁLVULA DE COMPUERTA ELÁSTICA VÁSTAGO NO ASCENDENTE HF DE 6" PARA ACUEDUCTO BRIDADA</v>
          </cell>
          <cell r="C926" t="str">
            <v>Insumos</v>
          </cell>
          <cell r="D926" t="str">
            <v>UND</v>
          </cell>
          <cell r="E926">
            <v>1827982</v>
          </cell>
          <cell r="F926">
            <v>1536119</v>
          </cell>
        </row>
        <row r="927">
          <cell r="A927" t="str">
            <v>I926</v>
          </cell>
          <cell r="B927" t="str">
            <v>VÁLVULA DE COMPUERTA ELÁSTICA VÁSTAGO NO ASCENDENTE HF DE 4" PARA ACUEDUCTO BRIDADA</v>
          </cell>
          <cell r="C927" t="str">
            <v>Insumos</v>
          </cell>
          <cell r="D927" t="str">
            <v>UND</v>
          </cell>
          <cell r="E927">
            <v>977023</v>
          </cell>
          <cell r="F927">
            <v>821028</v>
          </cell>
        </row>
        <row r="928">
          <cell r="A928" t="str">
            <v>I927</v>
          </cell>
          <cell r="B928" t="str">
            <v>VÁLVULA DE COMPUERTA ELÁSTICA VÁSTAGO NO ASCENDENTE HF DE 3" PARA ACUEDUCTO BRIDADA</v>
          </cell>
          <cell r="C928" t="str">
            <v>Insumos</v>
          </cell>
          <cell r="D928" t="str">
            <v>UND</v>
          </cell>
          <cell r="E928">
            <v>783287</v>
          </cell>
          <cell r="F928">
            <v>658224</v>
          </cell>
        </row>
        <row r="929">
          <cell r="A929" t="str">
            <v>I928</v>
          </cell>
          <cell r="B929" t="str">
            <v>VÁLVULA DE COMPUERTA ELÁSTICA VÁSTAGO NO ASCENDENTE HF DE 2" PARA ACUEDUCTO BRIDADA</v>
          </cell>
          <cell r="C929" t="str">
            <v>Insumos</v>
          </cell>
          <cell r="D929" t="str">
            <v>UND</v>
          </cell>
          <cell r="E929">
            <v>520029</v>
          </cell>
          <cell r="F929">
            <v>436999</v>
          </cell>
        </row>
        <row r="930">
          <cell r="A930" t="str">
            <v>I929</v>
          </cell>
          <cell r="B930" t="str">
            <v>HIDRANTE BRIDADO HF TIPO TRÁFICO DE 4"</v>
          </cell>
          <cell r="C930" t="str">
            <v>Insumos</v>
          </cell>
          <cell r="D930" t="str">
            <v>UND</v>
          </cell>
          <cell r="E930">
            <v>4118520</v>
          </cell>
          <cell r="F930">
            <v>3460941</v>
          </cell>
        </row>
        <row r="931">
          <cell r="A931" t="str">
            <v>I930</v>
          </cell>
          <cell r="B931" t="str">
            <v xml:space="preserve">HIDRANTE BRIDADO HF TIPO MILÁN DE 3" </v>
          </cell>
          <cell r="C931" t="str">
            <v>Insumos</v>
          </cell>
          <cell r="D931" t="str">
            <v>UND</v>
          </cell>
          <cell r="E931">
            <v>2801300</v>
          </cell>
          <cell r="F931">
            <v>2354034</v>
          </cell>
        </row>
        <row r="932">
          <cell r="A932" t="str">
            <v>I931</v>
          </cell>
          <cell r="B932" t="str">
            <v>TAPA PORTAVÁLVULA HD</v>
          </cell>
          <cell r="C932" t="str">
            <v>Insumos</v>
          </cell>
          <cell r="D932" t="str">
            <v>UND</v>
          </cell>
          <cell r="E932">
            <v>168915</v>
          </cell>
          <cell r="F932">
            <v>141945</v>
          </cell>
        </row>
        <row r="933">
          <cell r="A933" t="str">
            <v>I932</v>
          </cell>
          <cell r="B933" t="str">
            <v>CAJA RECTANGULAR HF CON LOGOTIPO DE AGUAS DE MZALES</v>
          </cell>
          <cell r="C933" t="str">
            <v>Insumos</v>
          </cell>
          <cell r="D933" t="str">
            <v>UND</v>
          </cell>
          <cell r="E933">
            <v>85486</v>
          </cell>
          <cell r="F933">
            <v>71837</v>
          </cell>
        </row>
        <row r="934">
          <cell r="A934" t="str">
            <v>I933</v>
          </cell>
          <cell r="B934" t="str">
            <v>TAPON ROSCADO DE= 4" (100 MM) PVC PRESION</v>
          </cell>
          <cell r="C934" t="str">
            <v>Insumos</v>
          </cell>
          <cell r="D934" t="str">
            <v>UND</v>
          </cell>
          <cell r="E934">
            <v>61406</v>
          </cell>
          <cell r="F934">
            <v>51602</v>
          </cell>
        </row>
        <row r="935">
          <cell r="A935" t="str">
            <v>I934</v>
          </cell>
          <cell r="B935" t="str">
            <v>REDUCCION 6"X4"</v>
          </cell>
          <cell r="C935" t="str">
            <v>Insumos</v>
          </cell>
          <cell r="D935" t="str">
            <v>UND</v>
          </cell>
          <cell r="E935">
            <v>49196</v>
          </cell>
          <cell r="F935">
            <v>41341</v>
          </cell>
        </row>
        <row r="936">
          <cell r="A936" t="str">
            <v>I935</v>
          </cell>
          <cell r="B936" t="str">
            <v>TUBERIA MUEBLE RECTANGULARX 6M. ACERO LAMINADO EN FRIO; 76MMX38MM, ESPESOR 0.9MM, CALIBRE 20, CON TAPAS LATERALES</v>
          </cell>
          <cell r="C936" t="str">
            <v>Insumos</v>
          </cell>
          <cell r="D936" t="str">
            <v>M</v>
          </cell>
          <cell r="E936">
            <v>49366</v>
          </cell>
          <cell r="F936">
            <v>41484</v>
          </cell>
        </row>
        <row r="937">
          <cell r="A937" t="str">
            <v>I936</v>
          </cell>
          <cell r="B937" t="str">
            <v>TUBERIA GALVANIZADA 2" CAL 16</v>
          </cell>
          <cell r="C937" t="str">
            <v>Insumos</v>
          </cell>
          <cell r="D937" t="str">
            <v>M</v>
          </cell>
          <cell r="E937">
            <v>19869</v>
          </cell>
          <cell r="F937">
            <v>16697</v>
          </cell>
        </row>
        <row r="938">
          <cell r="A938" t="str">
            <v>I937</v>
          </cell>
          <cell r="B938" t="str">
            <v>BLOQUE CONCRETO COMUN</v>
          </cell>
          <cell r="C938" t="str">
            <v>Insumos</v>
          </cell>
          <cell r="D938" t="str">
            <v>UND</v>
          </cell>
          <cell r="E938">
            <v>5149</v>
          </cell>
          <cell r="F938">
            <v>4327</v>
          </cell>
        </row>
        <row r="939">
          <cell r="A939" t="str">
            <v>I938</v>
          </cell>
          <cell r="B939" t="str">
            <v xml:space="preserve">BLOQUE CONCRETO DECORATIVO CATALÁN LISO GRIS VERDE OLIVA 15*10*30 </v>
          </cell>
          <cell r="C939" t="str">
            <v>Insumos</v>
          </cell>
          <cell r="D939" t="str">
            <v>UND</v>
          </cell>
          <cell r="E939">
            <v>5336</v>
          </cell>
          <cell r="F939">
            <v>4484</v>
          </cell>
        </row>
        <row r="940">
          <cell r="A940" t="str">
            <v>I939</v>
          </cell>
          <cell r="B940" t="str">
            <v>BLOQUE ESTRUCTURAL CONCRETO LISO 12*20*40  CM. TIPO ADOQUINAR O SIMILAR.</v>
          </cell>
          <cell r="C940" t="str">
            <v>Insumos</v>
          </cell>
          <cell r="D940" t="str">
            <v>UND</v>
          </cell>
          <cell r="E940">
            <v>3928</v>
          </cell>
          <cell r="F940">
            <v>3301</v>
          </cell>
        </row>
        <row r="941">
          <cell r="A941" t="str">
            <v>I940</v>
          </cell>
          <cell r="B941" t="str">
            <v>LADRILLO TOLETE COMUN</v>
          </cell>
          <cell r="C941" t="str">
            <v>Insumos</v>
          </cell>
          <cell r="D941" t="str">
            <v>UND</v>
          </cell>
          <cell r="E941">
            <v>443</v>
          </cell>
          <cell r="F941">
            <v>372</v>
          </cell>
        </row>
        <row r="942">
          <cell r="A942" t="str">
            <v>I941</v>
          </cell>
          <cell r="B942" t="str">
            <v>BLOQUE DIVISORIO Nº 5 ( 33 X 23 X 11.5 CM) ARCILLA TIPO SANTAFÉ O SIMILAR.</v>
          </cell>
          <cell r="C942" t="str">
            <v>Insumos</v>
          </cell>
          <cell r="D942" t="str">
            <v>UND</v>
          </cell>
          <cell r="E942">
            <v>2212</v>
          </cell>
          <cell r="F942">
            <v>1859</v>
          </cell>
        </row>
        <row r="943">
          <cell r="A943" t="str">
            <v>I942</v>
          </cell>
          <cell r="B943" t="str">
            <v>BLOQUE ESTRUCTURAL CONCRETO LISO 15*20*40 CM. TIPO ADOQUINAR O SIMILAR.</v>
          </cell>
          <cell r="C943" t="str">
            <v>Insumos</v>
          </cell>
          <cell r="D943" t="str">
            <v>UND</v>
          </cell>
          <cell r="E943">
            <v>2679</v>
          </cell>
          <cell r="F943">
            <v>2251</v>
          </cell>
        </row>
        <row r="944">
          <cell r="A944" t="str">
            <v>I943</v>
          </cell>
          <cell r="B944" t="str">
            <v>LADRILLO 1/4 X 26  TONO OCRE ( 26 X 6 CM) TIPO MOORE O SIMILAR</v>
          </cell>
          <cell r="C944" t="str">
            <v>Insumos</v>
          </cell>
          <cell r="D944" t="str">
            <v>UND</v>
          </cell>
          <cell r="E944">
            <v>803</v>
          </cell>
          <cell r="F944">
            <v>675</v>
          </cell>
        </row>
        <row r="945">
          <cell r="A945" t="str">
            <v>I944</v>
          </cell>
          <cell r="B945" t="str">
            <v>LADRILLO TOLETE RECOCIDO (24,5 X 12 X 6 CM)</v>
          </cell>
          <cell r="C945" t="str">
            <v>Insumos</v>
          </cell>
          <cell r="D945" t="str">
            <v>UND</v>
          </cell>
          <cell r="E945">
            <v>2373</v>
          </cell>
          <cell r="F945">
            <v>1994</v>
          </cell>
        </row>
        <row r="946">
          <cell r="A946" t="str">
            <v>I945</v>
          </cell>
          <cell r="B946" t="str">
            <v>LADRILLO ESTRUCTURAL PORTANTE PRENSADO 30 X 6 CM. (29 X 12 X 9 CM) ARCILLA TIPO SANTAFÉ O SIMILAR.</v>
          </cell>
          <cell r="C946" t="str">
            <v>Insumos</v>
          </cell>
          <cell r="D946" t="str">
            <v>UND</v>
          </cell>
          <cell r="E946">
            <v>2009</v>
          </cell>
          <cell r="F946">
            <v>1688</v>
          </cell>
        </row>
        <row r="947">
          <cell r="A947" t="str">
            <v>I946</v>
          </cell>
          <cell r="B947" t="str">
            <v>LADRILLO ESTRUCTURAL PORTANTE PRENSADO 30 X 9 CM. (29 X 14.5 X 9 CM) ARCILLA TIPO SANTAFÉ O SIMILAR.</v>
          </cell>
          <cell r="C947" t="str">
            <v>Insumos</v>
          </cell>
          <cell r="D947" t="str">
            <v>UND</v>
          </cell>
          <cell r="E947">
            <v>2359</v>
          </cell>
          <cell r="F947">
            <v>1982</v>
          </cell>
        </row>
        <row r="948">
          <cell r="A948" t="str">
            <v>I947</v>
          </cell>
          <cell r="B948" t="str">
            <v>LADRILLO FACHADA PRENSADO LIVIANO (24.5 X 12 X 6 CM) ARCILLA TIPO SANTAFÉ O SIMILAR.</v>
          </cell>
          <cell r="C948" t="str">
            <v>Insumos</v>
          </cell>
          <cell r="D948" t="str">
            <v>UND</v>
          </cell>
          <cell r="E948">
            <v>1245</v>
          </cell>
          <cell r="F948">
            <v>1046</v>
          </cell>
        </row>
        <row r="949">
          <cell r="A949" t="str">
            <v>I948</v>
          </cell>
          <cell r="B949" t="str">
            <v>LADRILLO FACHADA PRENSADO MACIZO (24.5 X 12 X 5.5 CM) ARCILLA TIPO SANTAFÉ O SIMILAR.</v>
          </cell>
          <cell r="C949" t="str">
            <v>Insumos</v>
          </cell>
          <cell r="D949" t="str">
            <v>UND</v>
          </cell>
          <cell r="E949">
            <v>1319</v>
          </cell>
          <cell r="F949">
            <v>1108</v>
          </cell>
        </row>
        <row r="950">
          <cell r="A950" t="str">
            <v>I949</v>
          </cell>
          <cell r="B950" t="str">
            <v>PIEZA ESPECIAL EN "L"  25 X 12.5 X 6 CM. TONO OCRE TIPO MOORE O SIMILAR.</v>
          </cell>
          <cell r="C950" t="str">
            <v>Insumos</v>
          </cell>
          <cell r="D950" t="str">
            <v>UND</v>
          </cell>
          <cell r="E950">
            <v>2369</v>
          </cell>
          <cell r="F950">
            <v>1991</v>
          </cell>
        </row>
        <row r="951">
          <cell r="A951" t="str">
            <v>I950</v>
          </cell>
          <cell r="B951" t="str">
            <v>ADOQUIN DE ARCILLA COLOR ( 8*10*20) PUESTO EN OBRA</v>
          </cell>
          <cell r="C951" t="str">
            <v>Insumos</v>
          </cell>
          <cell r="D951" t="str">
            <v>UND</v>
          </cell>
          <cell r="E951">
            <v>1066</v>
          </cell>
          <cell r="F951">
            <v>896</v>
          </cell>
        </row>
        <row r="952">
          <cell r="A952" t="str">
            <v>I951</v>
          </cell>
          <cell r="B952" t="str">
            <v xml:space="preserve">BLOQUE  Nº 4 ARCILLA </v>
          </cell>
          <cell r="C952" t="str">
            <v>Insumos</v>
          </cell>
          <cell r="D952" t="str">
            <v>UND</v>
          </cell>
          <cell r="E952">
            <v>1760</v>
          </cell>
          <cell r="F952">
            <v>1479</v>
          </cell>
        </row>
        <row r="953">
          <cell r="A953" t="str">
            <v>I952</v>
          </cell>
          <cell r="B953" t="str">
            <v>BLOQUE ESTRUCTURAL CONCRETO LISO 20*20*40 CM. TIPO ADOQUINAR O SIMILAR.</v>
          </cell>
          <cell r="C953" t="str">
            <v>Insumos</v>
          </cell>
          <cell r="D953" t="str">
            <v>UND</v>
          </cell>
          <cell r="E953">
            <v>3296</v>
          </cell>
          <cell r="F953">
            <v>2770</v>
          </cell>
        </row>
        <row r="954">
          <cell r="A954" t="str">
            <v>I953</v>
          </cell>
          <cell r="B954" t="str">
            <v>CERCO ORDINARIO 8 CM X 8 CM X 4 M.</v>
          </cell>
          <cell r="C954" t="str">
            <v>Insumos</v>
          </cell>
          <cell r="D954" t="str">
            <v>M</v>
          </cell>
          <cell r="E954">
            <v>44259</v>
          </cell>
          <cell r="F954">
            <v>44259</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1217426</v>
          </cell>
          <cell r="F955">
            <v>1217426</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1620319</v>
          </cell>
          <cell r="F956">
            <v>1620319</v>
          </cell>
        </row>
        <row r="957">
          <cell r="A957" t="str">
            <v>I956</v>
          </cell>
          <cell r="B957" t="str">
            <v xml:space="preserve">DURMIENTE  4*4  </v>
          </cell>
          <cell r="C957" t="str">
            <v>Insumos</v>
          </cell>
          <cell r="D957" t="str">
            <v>M</v>
          </cell>
          <cell r="E957">
            <v>4976</v>
          </cell>
          <cell r="F957">
            <v>4976</v>
          </cell>
        </row>
        <row r="958">
          <cell r="A958" t="str">
            <v>I957</v>
          </cell>
          <cell r="B958" t="str">
            <v>LISTON 2 X 4</v>
          </cell>
          <cell r="C958" t="str">
            <v>Insumos</v>
          </cell>
          <cell r="D958" t="str">
            <v>M</v>
          </cell>
          <cell r="E958">
            <v>4235</v>
          </cell>
          <cell r="F958">
            <v>4235</v>
          </cell>
        </row>
        <row r="959">
          <cell r="A959" t="str">
            <v>I958</v>
          </cell>
          <cell r="B959" t="str">
            <v>LISTON CEDRO MACHO 5 CM X 2.5 CM X 3 M.</v>
          </cell>
          <cell r="C959" t="str">
            <v>Insumos</v>
          </cell>
          <cell r="D959" t="str">
            <v>M</v>
          </cell>
          <cell r="E959">
            <v>4447</v>
          </cell>
          <cell r="F959">
            <v>4447</v>
          </cell>
        </row>
        <row r="960">
          <cell r="A960" t="str">
            <v>I959</v>
          </cell>
          <cell r="B960" t="str">
            <v>MARCO EN MADECOR SENCILLO - KIT DE MARKO MADECOR TIPO PIZANO O SIMILAR (2 LARGUEROS DE 2,40 M Y UN CABEZAL DE 1,20 M.) ANCHO MURO: 10 A 18 CM.</v>
          </cell>
          <cell r="C960" t="str">
            <v>Insumos</v>
          </cell>
          <cell r="D960" t="str">
            <v>UND</v>
          </cell>
          <cell r="E960">
            <v>192010</v>
          </cell>
          <cell r="F960">
            <v>192010</v>
          </cell>
        </row>
        <row r="961">
          <cell r="A961" t="str">
            <v>I960</v>
          </cell>
          <cell r="B961" t="str">
            <v>MARCO EN MADECOR SENCILLO - KIT DE MARKO MADECOR TIPO PIZANO O SIMILAR (2 LARGUEROS DE 2,40 M Y UN CABEZAL DE 1,20 M.) ANCHO MURO: 8 CM.</v>
          </cell>
          <cell r="C961" t="str">
            <v>Insumos</v>
          </cell>
          <cell r="D961" t="str">
            <v>UND</v>
          </cell>
          <cell r="E961">
            <v>155556</v>
          </cell>
          <cell r="F961">
            <v>155556</v>
          </cell>
        </row>
        <row r="962">
          <cell r="A962" t="str">
            <v>I961</v>
          </cell>
          <cell r="B962" t="str">
            <v>MARCO EN MADERA CHINGALE SENCILLO - KIT DE MARKO MADERA TIPO PIZANO O SIMILAR. (2 LARGUEROS DE 2,40 M Y UN CABEZAL DE 1,20 M.) ANCHO MURO: 8 CM.</v>
          </cell>
          <cell r="C962" t="str">
            <v>Insumos</v>
          </cell>
          <cell r="D962" t="str">
            <v>UND</v>
          </cell>
          <cell r="E962">
            <v>93469</v>
          </cell>
          <cell r="F962">
            <v>93469</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245550</v>
          </cell>
          <cell r="F963">
            <v>245550</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531724</v>
          </cell>
          <cell r="F964">
            <v>531724</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415107</v>
          </cell>
          <cell r="F965">
            <v>415107</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210863</v>
          </cell>
          <cell r="F966">
            <v>210863</v>
          </cell>
        </row>
        <row r="967">
          <cell r="A967" t="str">
            <v>I966</v>
          </cell>
          <cell r="B967" t="str">
            <v>TELERA 20 CM X 4 CM X 3 M.</v>
          </cell>
          <cell r="C967" t="str">
            <v>Insumos</v>
          </cell>
          <cell r="D967" t="str">
            <v>M</v>
          </cell>
          <cell r="E967">
            <v>11305</v>
          </cell>
          <cell r="F967">
            <v>11305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290071</v>
          </cell>
          <cell r="F968">
            <v>290071</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265907</v>
          </cell>
          <cell r="F969">
            <v>265907</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306255</v>
          </cell>
          <cell r="F970">
            <v>306255</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282088</v>
          </cell>
          <cell r="F971">
            <v>282088</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225500</v>
          </cell>
          <cell r="F972">
            <v>225500</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201333</v>
          </cell>
          <cell r="F973">
            <v>201333</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275834</v>
          </cell>
          <cell r="F974">
            <v>275834</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251666</v>
          </cell>
          <cell r="F975">
            <v>251666</v>
          </cell>
        </row>
        <row r="976">
          <cell r="A976" t="str">
            <v>I975</v>
          </cell>
          <cell r="B976" t="str">
            <v>CUARTON 8 CM * 4 CM * 3 M</v>
          </cell>
          <cell r="C976" t="str">
            <v>Insumos</v>
          </cell>
          <cell r="D976" t="str">
            <v>M</v>
          </cell>
          <cell r="E976">
            <v>4074</v>
          </cell>
          <cell r="F976">
            <v>4074</v>
          </cell>
        </row>
        <row r="977">
          <cell r="A977" t="str">
            <v>I976</v>
          </cell>
          <cell r="B977" t="str">
            <v>CUARTON ORDINARIO 8 CM *4 CM *3M</v>
          </cell>
          <cell r="C977" t="str">
            <v>Insumos</v>
          </cell>
          <cell r="D977" t="str">
            <v>M</v>
          </cell>
          <cell r="E977">
            <v>3317</v>
          </cell>
          <cell r="F977">
            <v>3317</v>
          </cell>
        </row>
        <row r="978">
          <cell r="A978" t="str">
            <v>I977</v>
          </cell>
          <cell r="B978" t="str">
            <v>TABLA BURRA 30 CM * 2.5 CM * 3 M</v>
          </cell>
          <cell r="C978" t="str">
            <v>Insumos</v>
          </cell>
          <cell r="D978" t="str">
            <v>UND</v>
          </cell>
          <cell r="E978">
            <v>22272</v>
          </cell>
          <cell r="F978">
            <v>22272</v>
          </cell>
        </row>
        <row r="979">
          <cell r="A979" t="str">
            <v>I978</v>
          </cell>
          <cell r="B979" t="str">
            <v>TABLA CHAPA EN CEDRO MACHO 30 CM X 2 CM X 3 M.</v>
          </cell>
          <cell r="C979" t="str">
            <v>Insumos</v>
          </cell>
          <cell r="D979" t="str">
            <v>M</v>
          </cell>
          <cell r="E979">
            <v>6510</v>
          </cell>
          <cell r="F979">
            <v>6510</v>
          </cell>
        </row>
        <row r="980">
          <cell r="A980" t="str">
            <v>I979</v>
          </cell>
          <cell r="B980" t="str">
            <v>TABLA CHAPA ORDINARIO 30 CM X 2 CM X 3 M.</v>
          </cell>
          <cell r="C980" t="str">
            <v>Insumos</v>
          </cell>
          <cell r="D980" t="str">
            <v>UND</v>
          </cell>
          <cell r="E980">
            <v>17890</v>
          </cell>
          <cell r="F980">
            <v>17890</v>
          </cell>
        </row>
        <row r="981">
          <cell r="A981" t="str">
            <v>I980</v>
          </cell>
          <cell r="B981" t="str">
            <v>TIRAS ALISTADO 3 X 3 X 3</v>
          </cell>
          <cell r="C981" t="str">
            <v>Insumos</v>
          </cell>
          <cell r="D981" t="str">
            <v>M</v>
          </cell>
          <cell r="E981">
            <v>1024</v>
          </cell>
          <cell r="F981">
            <v>1024</v>
          </cell>
        </row>
        <row r="982">
          <cell r="A982" t="str">
            <v>I981</v>
          </cell>
          <cell r="B982" t="str">
            <v>VARA DE CLAVO</v>
          </cell>
          <cell r="C982" t="str">
            <v>Insumos</v>
          </cell>
          <cell r="D982" t="str">
            <v>M</v>
          </cell>
          <cell r="E982">
            <v>2327</v>
          </cell>
          <cell r="F982">
            <v>2327</v>
          </cell>
        </row>
        <row r="983">
          <cell r="A983" t="str">
            <v>I982</v>
          </cell>
          <cell r="B983" t="str">
            <v xml:space="preserve">TABLA BURRA EN CEDRO MACHO 0,23 X 3 MTS </v>
          </cell>
          <cell r="C983" t="str">
            <v>Insumos</v>
          </cell>
          <cell r="D983" t="str">
            <v>UND</v>
          </cell>
          <cell r="E983">
            <v>119579</v>
          </cell>
          <cell r="F983">
            <v>119579</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474672</v>
          </cell>
          <cell r="F984">
            <v>474672</v>
          </cell>
        </row>
        <row r="985">
          <cell r="A985" t="str">
            <v>I984</v>
          </cell>
          <cell r="B985" t="str">
            <v>ESTERILLA DE GUADUA</v>
          </cell>
          <cell r="C985" t="str">
            <v>Insumos</v>
          </cell>
          <cell r="D985" t="str">
            <v>M2</v>
          </cell>
          <cell r="E985">
            <v>4745</v>
          </cell>
          <cell r="F985">
            <v>4745</v>
          </cell>
        </row>
        <row r="986">
          <cell r="A986" t="str">
            <v>I985</v>
          </cell>
          <cell r="B986" t="str">
            <v>TELERA 0,05X0,22X2,90 M (3 USOS)</v>
          </cell>
          <cell r="C986" t="str">
            <v>Insumos</v>
          </cell>
          <cell r="D986" t="str">
            <v>UND</v>
          </cell>
          <cell r="E986">
            <v>32025</v>
          </cell>
          <cell r="F986">
            <v>32025</v>
          </cell>
        </row>
        <row r="987">
          <cell r="A987" t="str">
            <v>I986</v>
          </cell>
          <cell r="B987" t="str">
            <v>GUADUA CEPA DE 5 VARAS</v>
          </cell>
          <cell r="C987" t="str">
            <v>Insumos</v>
          </cell>
          <cell r="D987" t="str">
            <v>UND</v>
          </cell>
          <cell r="E987">
            <v>9128</v>
          </cell>
          <cell r="F987">
            <v>9128</v>
          </cell>
        </row>
        <row r="988">
          <cell r="A988" t="str">
            <v>I987</v>
          </cell>
          <cell r="B988" t="str">
            <v>VARILLÓN DE 0,02 X 0,05 X 2,80</v>
          </cell>
          <cell r="C988" t="str">
            <v>Insumos</v>
          </cell>
          <cell r="D988" t="str">
            <v>UND</v>
          </cell>
          <cell r="E988">
            <v>3030</v>
          </cell>
          <cell r="F988">
            <v>3030</v>
          </cell>
        </row>
        <row r="989">
          <cell r="A989" t="str">
            <v>I988</v>
          </cell>
          <cell r="B989" t="str">
            <v>VARILLON DE SAJO</v>
          </cell>
          <cell r="C989" t="str">
            <v>Insumos</v>
          </cell>
          <cell r="D989" t="str">
            <v>UND</v>
          </cell>
          <cell r="E989">
            <v>16448</v>
          </cell>
          <cell r="F989">
            <v>16448</v>
          </cell>
        </row>
        <row r="990">
          <cell r="A990" t="str">
            <v>I989</v>
          </cell>
          <cell r="B990" t="str">
            <v>GUADUA SOBREBASA L= 1.50 MT. 3 USOS</v>
          </cell>
          <cell r="C990" t="str">
            <v>Insumos</v>
          </cell>
          <cell r="D990" t="str">
            <v>UND</v>
          </cell>
          <cell r="E990">
            <v>6061</v>
          </cell>
          <cell r="F990">
            <v>6061</v>
          </cell>
        </row>
        <row r="991">
          <cell r="A991" t="str">
            <v>I990</v>
          </cell>
          <cell r="B991" t="str">
            <v>TABLA 1"X10"X3M</v>
          </cell>
          <cell r="C991" t="str">
            <v>Insumos</v>
          </cell>
          <cell r="D991" t="str">
            <v>UND</v>
          </cell>
          <cell r="E991">
            <v>13848</v>
          </cell>
          <cell r="F991">
            <v>13848</v>
          </cell>
        </row>
        <row r="992">
          <cell r="A992" t="str">
            <v>I991</v>
          </cell>
          <cell r="B992" t="str">
            <v>CUARTON 2"X4"X3M</v>
          </cell>
          <cell r="C992" t="str">
            <v>Insumos</v>
          </cell>
          <cell r="D992" t="str">
            <v>UND</v>
          </cell>
          <cell r="E992">
            <v>12984</v>
          </cell>
          <cell r="F992">
            <v>12984</v>
          </cell>
        </row>
        <row r="993">
          <cell r="A993" t="str">
            <v>I992</v>
          </cell>
          <cell r="B993" t="str">
            <v>GUADUA PARA FILTRO</v>
          </cell>
          <cell r="C993" t="str">
            <v>Insumos</v>
          </cell>
          <cell r="D993" t="str">
            <v>ML</v>
          </cell>
          <cell r="E993">
            <v>1733</v>
          </cell>
          <cell r="F993">
            <v>1733</v>
          </cell>
        </row>
        <row r="994">
          <cell r="A994" t="str">
            <v>I993</v>
          </cell>
          <cell r="B994" t="str">
            <v>RASTROJO PARA FILTROS VIVOS</v>
          </cell>
          <cell r="C994" t="str">
            <v>Insumos</v>
          </cell>
          <cell r="D994" t="str">
            <v>M2</v>
          </cell>
          <cell r="E994">
            <v>1385</v>
          </cell>
          <cell r="F994">
            <v>1385</v>
          </cell>
        </row>
        <row r="995">
          <cell r="A995" t="str">
            <v>I994</v>
          </cell>
          <cell r="B995" t="str">
            <v>GUADUILLA</v>
          </cell>
          <cell r="C995" t="str">
            <v>Insumos</v>
          </cell>
          <cell r="D995" t="str">
            <v>UND</v>
          </cell>
          <cell r="E995">
            <v>1733</v>
          </cell>
          <cell r="F995">
            <v>1733</v>
          </cell>
        </row>
        <row r="996">
          <cell r="A996" t="str">
            <v>I995</v>
          </cell>
          <cell r="B996" t="str">
            <v>VIGUETA CHANUL 3 MTRS</v>
          </cell>
          <cell r="C996" t="str">
            <v>Insumos</v>
          </cell>
          <cell r="D996" t="str">
            <v>ML</v>
          </cell>
          <cell r="E996">
            <v>10847</v>
          </cell>
          <cell r="F996">
            <v>10847</v>
          </cell>
        </row>
        <row r="997">
          <cell r="A997" t="str">
            <v>I996</v>
          </cell>
          <cell r="B997" t="str">
            <v>TABLA X 3 CHANUL</v>
          </cell>
          <cell r="C997" t="str">
            <v>Insumos</v>
          </cell>
          <cell r="D997" t="str">
            <v>UND</v>
          </cell>
          <cell r="E997">
            <v>23368</v>
          </cell>
          <cell r="F997">
            <v>23368</v>
          </cell>
        </row>
        <row r="998">
          <cell r="A998" t="str">
            <v>I997</v>
          </cell>
          <cell r="B998" t="str">
            <v>CUARTON CHANUL 3 MTRS</v>
          </cell>
          <cell r="C998" t="str">
            <v>Insumos</v>
          </cell>
          <cell r="D998" t="str">
            <v>UND</v>
          </cell>
          <cell r="E998">
            <v>23021</v>
          </cell>
          <cell r="F998">
            <v>23021</v>
          </cell>
        </row>
        <row r="999">
          <cell r="A999" t="str">
            <v>I998</v>
          </cell>
          <cell r="B999" t="str">
            <v>LATA DE GUADUA</v>
          </cell>
          <cell r="C999" t="str">
            <v>Insumos</v>
          </cell>
          <cell r="D999" t="str">
            <v>UND</v>
          </cell>
          <cell r="E999">
            <v>518</v>
          </cell>
          <cell r="F999">
            <v>518</v>
          </cell>
        </row>
        <row r="1000">
          <cell r="A1000" t="str">
            <v>I999</v>
          </cell>
          <cell r="B1000" t="str">
            <v>POSTE DE MADERA DE CHANUL</v>
          </cell>
          <cell r="C1000" t="str">
            <v>Insumos</v>
          </cell>
          <cell r="D1000" t="str">
            <v>UND</v>
          </cell>
          <cell r="E1000">
            <v>27109</v>
          </cell>
          <cell r="F1000">
            <v>27109</v>
          </cell>
        </row>
        <row r="1001">
          <cell r="A1001" t="str">
            <v>I1000</v>
          </cell>
          <cell r="B1001" t="str">
            <v>AJUSTADOR PARA DILUSION DE PINTURA EPOXI POLIAMIDA CON CATALIZADOR - TIPO PINTUCO REF. 125290 O SIMILAR</v>
          </cell>
          <cell r="C1001" t="str">
            <v>Insumos</v>
          </cell>
          <cell r="D1001" t="str">
            <v>GAL</v>
          </cell>
          <cell r="E1001">
            <v>63957</v>
          </cell>
          <cell r="F1001">
            <v>53745</v>
          </cell>
        </row>
        <row r="1002">
          <cell r="A1002" t="str">
            <v>I1001</v>
          </cell>
          <cell r="B1002" t="str">
            <v>ANTICORROSIVO PREMIUM - TIPO PINTUCO REF. 513 O SIMILAR</v>
          </cell>
          <cell r="C1002" t="str">
            <v>Insumos</v>
          </cell>
          <cell r="D1002" t="str">
            <v>GAL</v>
          </cell>
          <cell r="E1002">
            <v>79948</v>
          </cell>
          <cell r="F1002">
            <v>67183</v>
          </cell>
        </row>
        <row r="1003">
          <cell r="A1003" t="str">
            <v>I1002</v>
          </cell>
          <cell r="B1003" t="str">
            <v>ESMALTE SINTETICO PINTULUX - TIPO PINTUCO REF. SEGÚN COLOR DISEÑO O SIMILAR</v>
          </cell>
          <cell r="C1003" t="str">
            <v>Insumos</v>
          </cell>
          <cell r="D1003" t="str">
            <v>GAL</v>
          </cell>
          <cell r="E1003">
            <v>115927</v>
          </cell>
          <cell r="F1003">
            <v>97418</v>
          </cell>
        </row>
        <row r="1004">
          <cell r="A1004" t="str">
            <v>I1003</v>
          </cell>
          <cell r="B1004" t="str">
            <v>ESTUCO PARA EXTERIORES - TIPO PINTUCO REF. 27060 O SIMILAR.</v>
          </cell>
          <cell r="C1004" t="str">
            <v>Insumos</v>
          </cell>
          <cell r="D1004" t="str">
            <v>GAL</v>
          </cell>
          <cell r="E1004">
            <v>28464</v>
          </cell>
          <cell r="F1004">
            <v>23919</v>
          </cell>
        </row>
        <row r="1005">
          <cell r="A1005" t="str">
            <v>I1004</v>
          </cell>
          <cell r="B1005" t="str">
            <v>ESTUCO PARA INTERIORES - TIPO PINTUCO REF. 117060 O SIMILAR.</v>
          </cell>
          <cell r="C1005" t="str">
            <v>Insumos</v>
          </cell>
          <cell r="D1005" t="str">
            <v>GAL</v>
          </cell>
          <cell r="E1005">
            <v>26405</v>
          </cell>
          <cell r="F1005">
            <v>22189</v>
          </cell>
        </row>
        <row r="1006">
          <cell r="A1006" t="str">
            <v>I1005</v>
          </cell>
          <cell r="B1006" t="str">
            <v>GRANIPLAS (ESGRAFIADO) FACHADA COLOR PASTEL</v>
          </cell>
          <cell r="C1006" t="str">
            <v>Insumos</v>
          </cell>
          <cell r="D1006" t="str">
            <v>KG</v>
          </cell>
          <cell r="E1006">
            <v>5305</v>
          </cell>
          <cell r="F1006">
            <v>4458</v>
          </cell>
        </row>
        <row r="1007">
          <cell r="A1007" t="str">
            <v>I1006</v>
          </cell>
          <cell r="B1007" t="str">
            <v>GRANIPLAS (ESGRAFIADO) FACHADA COLORES INTERMEDIOS Y FUERTES</v>
          </cell>
          <cell r="C1007" t="str">
            <v>Insumos</v>
          </cell>
          <cell r="D1007" t="str">
            <v>KG</v>
          </cell>
          <cell r="E1007">
            <v>7302</v>
          </cell>
          <cell r="F1007">
            <v>6136</v>
          </cell>
        </row>
        <row r="1008">
          <cell r="A1008" t="str">
            <v>I1007</v>
          </cell>
          <cell r="B1008" t="str">
            <v>HIDROFUGO TIPO SILICONITE DE PINTUCO O SIMILAR.</v>
          </cell>
          <cell r="C1008" t="str">
            <v>Insumos</v>
          </cell>
          <cell r="D1008" t="str">
            <v>GAL</v>
          </cell>
          <cell r="E1008">
            <v>72851</v>
          </cell>
          <cell r="F1008">
            <v>61219</v>
          </cell>
        </row>
        <row r="1009">
          <cell r="A1009" t="str">
            <v>I1008</v>
          </cell>
          <cell r="B1009" t="str">
            <v>INTERVINILO - TIPO PINTUCO REF. SEGÚN COLOR DISEÑO O SIMILAR</v>
          </cell>
          <cell r="C1009" t="str">
            <v>Insumos</v>
          </cell>
          <cell r="D1009" t="str">
            <v>GAL</v>
          </cell>
          <cell r="E1009">
            <v>64610</v>
          </cell>
          <cell r="F1009">
            <v>54294</v>
          </cell>
        </row>
        <row r="1010">
          <cell r="A1010" t="str">
            <v>I1009</v>
          </cell>
          <cell r="B1010" t="str">
            <v>KORAZA - TIPO PINTUCO REF. 2650 SEGÚN COLOR DISEÑO O SIMILAR</v>
          </cell>
          <cell r="C1010" t="str">
            <v>Insumos</v>
          </cell>
          <cell r="D1010" t="str">
            <v>GAL</v>
          </cell>
          <cell r="E1010">
            <v>111435</v>
          </cell>
          <cell r="F1010">
            <v>93643</v>
          </cell>
        </row>
        <row r="1011">
          <cell r="A1011" t="str">
            <v>I1010</v>
          </cell>
          <cell r="B1011" t="str">
            <v>LACA PINTULACA - TIPO PINTUCO O SIMILAR</v>
          </cell>
          <cell r="C1011" t="str">
            <v>Insumos</v>
          </cell>
          <cell r="D1011" t="str">
            <v>GAL</v>
          </cell>
          <cell r="E1011">
            <v>78471</v>
          </cell>
          <cell r="F1011">
            <v>65942</v>
          </cell>
        </row>
        <row r="1012">
          <cell r="A1012" t="str">
            <v>I1011</v>
          </cell>
          <cell r="B1012" t="str">
            <v>MARMOLINA (40 KILOS)</v>
          </cell>
          <cell r="C1012" t="str">
            <v>Insumos</v>
          </cell>
          <cell r="D1012" t="str">
            <v>BUL</v>
          </cell>
          <cell r="E1012">
            <v>17225</v>
          </cell>
          <cell r="F1012">
            <v>14475</v>
          </cell>
        </row>
        <row r="1013">
          <cell r="A1013" t="str">
            <v>I1012</v>
          </cell>
          <cell r="B1013" t="str">
            <v>PINTURA ACABADO KIT MARKO MADERA CHINGALE SENCILLO. ANCHO PUERTA: 0,51 X 0,75 M. (TINTILLA, SELLADOR Y LACA)</v>
          </cell>
          <cell r="C1013" t="str">
            <v>Insumos</v>
          </cell>
          <cell r="D1013" t="str">
            <v>UND</v>
          </cell>
          <cell r="E1013">
            <v>99574</v>
          </cell>
          <cell r="F1013">
            <v>83676</v>
          </cell>
        </row>
        <row r="1014">
          <cell r="A1014" t="str">
            <v>I1013</v>
          </cell>
          <cell r="B1014" t="str">
            <v>PINTURA ACABADO KIT MARKO MADERA CHINGALE SENCILLO. ANCHO PUERTA: 0,76 X 1,10 M. (TINTILLA, SELLADOR Y LACA)</v>
          </cell>
          <cell r="C1014" t="str">
            <v>Insumos</v>
          </cell>
          <cell r="D1014" t="str">
            <v>UND</v>
          </cell>
          <cell r="E1014">
            <v>107286</v>
          </cell>
          <cell r="F1014">
            <v>90156</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119675</v>
          </cell>
          <cell r="F1015">
            <v>100567</v>
          </cell>
        </row>
        <row r="1016">
          <cell r="A1016" t="str">
            <v>I1015</v>
          </cell>
          <cell r="B1016" t="str">
            <v>PINTURA ACRILICA PARA TRAFICO TIPO PINTUCO (PINTUTRÁFICO) O SIMILAR - COLORES: BLANCO, AMARILLO O NEGRO SEGÚN DISEÑO.</v>
          </cell>
          <cell r="C1016" t="str">
            <v>Insumos</v>
          </cell>
          <cell r="D1016" t="str">
            <v>GAL</v>
          </cell>
          <cell r="E1016">
            <v>119675</v>
          </cell>
          <cell r="F1016">
            <v>100567</v>
          </cell>
        </row>
        <row r="1017">
          <cell r="A1017" t="str">
            <v>I1016</v>
          </cell>
          <cell r="B1017" t="str">
            <v>PINTURA BITUMINOSA - TIPO  PINTUCO REF. ECP-100 O SIMILAR</v>
          </cell>
          <cell r="C1017" t="str">
            <v>Insumos</v>
          </cell>
          <cell r="D1017" t="str">
            <v>GAL</v>
          </cell>
          <cell r="E1017">
            <v>104693</v>
          </cell>
          <cell r="F1017">
            <v>87977</v>
          </cell>
        </row>
        <row r="1018">
          <cell r="A1018" t="str">
            <v>I1017</v>
          </cell>
          <cell r="B1018" t="str">
            <v>PINTURA ELECTROESTATICA</v>
          </cell>
          <cell r="C1018" t="str">
            <v>Insumos</v>
          </cell>
          <cell r="D1018" t="str">
            <v>M</v>
          </cell>
          <cell r="E1018">
            <v>46821</v>
          </cell>
          <cell r="F1018">
            <v>39345</v>
          </cell>
        </row>
        <row r="1019">
          <cell r="A1019" t="str">
            <v>I1018</v>
          </cell>
          <cell r="B1019" t="str">
            <v>PINTURA EPOXI POLIAMIDA CON CATALIZADOR - TIPO PINTUCO REF. 113243 COLOR SEGÚN DISEÑO O SIMILAR</v>
          </cell>
          <cell r="C1019" t="str">
            <v>Insumos</v>
          </cell>
          <cell r="D1019" t="str">
            <v>GAL</v>
          </cell>
          <cell r="E1019">
            <v>156758</v>
          </cell>
          <cell r="F1019">
            <v>131729</v>
          </cell>
        </row>
        <row r="1020">
          <cell r="A1020" t="str">
            <v>I1019</v>
          </cell>
          <cell r="B1020" t="str">
            <v>SELLADOR LIJABLE  - TIPO PINTUCO O SIMILAR</v>
          </cell>
          <cell r="C1020" t="str">
            <v>Insumos</v>
          </cell>
          <cell r="D1020" t="str">
            <v>GAL</v>
          </cell>
          <cell r="E1020">
            <v>88960</v>
          </cell>
          <cell r="F1020">
            <v>74756</v>
          </cell>
        </row>
        <row r="1021">
          <cell r="A1021" t="str">
            <v>I1020</v>
          </cell>
          <cell r="B1021" t="str">
            <v>TINTILLA SELLADORA - TIPO MINWAX O SIMILAR.</v>
          </cell>
          <cell r="C1021" t="str">
            <v>Insumos</v>
          </cell>
          <cell r="D1021" t="str">
            <v>GAL</v>
          </cell>
          <cell r="E1021">
            <v>177548</v>
          </cell>
          <cell r="F1021">
            <v>149200</v>
          </cell>
        </row>
        <row r="1022">
          <cell r="A1022" t="str">
            <v>I1021</v>
          </cell>
          <cell r="B1022" t="str">
            <v xml:space="preserve">VINILTEX - TIPO PINTUCO REF. SEGÚN COLOR DISEÑO O SIMILAR. </v>
          </cell>
          <cell r="C1022" t="str">
            <v>Insumos</v>
          </cell>
          <cell r="D1022" t="str">
            <v>GAL</v>
          </cell>
          <cell r="E1022">
            <v>93454</v>
          </cell>
          <cell r="F1022">
            <v>78533</v>
          </cell>
        </row>
        <row r="1023">
          <cell r="A1023" t="str">
            <v>I1022</v>
          </cell>
          <cell r="B1023" t="str">
            <v xml:space="preserve">WASH PRIMER COMPONENTE A - 1/4 GL  REF. 509A O SIMILAR </v>
          </cell>
          <cell r="C1023" t="str">
            <v>Insumos</v>
          </cell>
          <cell r="D1023" t="str">
            <v>UND</v>
          </cell>
          <cell r="E1023">
            <v>37079</v>
          </cell>
          <cell r="F1023">
            <v>31159</v>
          </cell>
        </row>
        <row r="1024">
          <cell r="A1024" t="str">
            <v>I1023</v>
          </cell>
          <cell r="B1024" t="str">
            <v>WASH PRIMER COMPONENTE B - 1/4 GL REF. 509B O SIMILAR</v>
          </cell>
          <cell r="C1024" t="str">
            <v>Insumos</v>
          </cell>
          <cell r="D1024" t="str">
            <v>UND</v>
          </cell>
          <cell r="E1024">
            <v>24719</v>
          </cell>
          <cell r="F1024">
            <v>20772</v>
          </cell>
        </row>
        <row r="1025">
          <cell r="A1025" t="str">
            <v>I1024</v>
          </cell>
          <cell r="B1025" t="str">
            <v xml:space="preserve">YESO CORRIENTE TIPO VENCEDOR O SIMILAR </v>
          </cell>
          <cell r="C1025" t="str">
            <v>Insumos</v>
          </cell>
          <cell r="D1025" t="str">
            <v>BUL</v>
          </cell>
          <cell r="E1025">
            <v>27155</v>
          </cell>
          <cell r="F1025">
            <v>22819</v>
          </cell>
        </row>
        <row r="1026">
          <cell r="A1026" t="str">
            <v>I1025</v>
          </cell>
          <cell r="B1026" t="str">
            <v>RECUBRIMIENTO EPOXICO DURALCOTE 240</v>
          </cell>
          <cell r="C1026" t="str">
            <v>Insumos</v>
          </cell>
          <cell r="D1026" t="str">
            <v>GAL</v>
          </cell>
          <cell r="E1026">
            <v>453235</v>
          </cell>
          <cell r="F1026">
            <v>380870</v>
          </cell>
        </row>
        <row r="1027">
          <cell r="A1027" t="str">
            <v>I1026</v>
          </cell>
          <cell r="B1027" t="str">
            <v>PINTURA EPOXICA</v>
          </cell>
          <cell r="C1027" t="str">
            <v>Insumos</v>
          </cell>
          <cell r="D1027" t="str">
            <v>GAL</v>
          </cell>
          <cell r="E1027">
            <v>156758</v>
          </cell>
          <cell r="F1027">
            <v>131729</v>
          </cell>
        </row>
        <row r="1028">
          <cell r="A1028" t="str">
            <v>I1027</v>
          </cell>
          <cell r="B1028" t="str">
            <v>PINTURA ATOXICA EPOXICA ROJO</v>
          </cell>
          <cell r="C1028" t="str">
            <v>Insumos</v>
          </cell>
          <cell r="D1028" t="str">
            <v>GAL</v>
          </cell>
          <cell r="E1028">
            <v>156758</v>
          </cell>
          <cell r="F1028">
            <v>131729</v>
          </cell>
        </row>
        <row r="1029">
          <cell r="A1029" t="str">
            <v>I1028</v>
          </cell>
          <cell r="B1029" t="str">
            <v>PINTURA ATOXICA EPOXICA BLANCO</v>
          </cell>
          <cell r="C1029" t="str">
            <v>Insumos</v>
          </cell>
          <cell r="D1029" t="str">
            <v>GAL</v>
          </cell>
          <cell r="E1029">
            <v>156758</v>
          </cell>
          <cell r="F1029">
            <v>131729</v>
          </cell>
        </row>
        <row r="1030">
          <cell r="A1030" t="str">
            <v>I1029</v>
          </cell>
          <cell r="B1030" t="str">
            <v>IMPRIMANTE EPOXICO</v>
          </cell>
          <cell r="C1030" t="str">
            <v>Insumos</v>
          </cell>
          <cell r="D1030" t="str">
            <v>GAL</v>
          </cell>
          <cell r="E1030">
            <v>156758</v>
          </cell>
          <cell r="F1030">
            <v>131729</v>
          </cell>
        </row>
        <row r="1031">
          <cell r="A1031" t="str">
            <v>I1030</v>
          </cell>
          <cell r="B1031" t="str">
            <v>COLMASOLVENTE EPOXICO AL 12,5%</v>
          </cell>
          <cell r="C1031" t="str">
            <v>Insumos</v>
          </cell>
          <cell r="D1031" t="str">
            <v>GAL</v>
          </cell>
          <cell r="E1031">
            <v>72096</v>
          </cell>
          <cell r="F1031">
            <v>60585</v>
          </cell>
        </row>
        <row r="1032">
          <cell r="A1032" t="str">
            <v>I1031</v>
          </cell>
          <cell r="B1032" t="str">
            <v>PINTURA PLASTICO EN FRIO DOS COMPONENTES</v>
          </cell>
          <cell r="C1032" t="str">
            <v>Insumos</v>
          </cell>
          <cell r="D1032" t="str">
            <v>GAL</v>
          </cell>
          <cell r="E1032">
            <v>257492</v>
          </cell>
          <cell r="F1032">
            <v>216380</v>
          </cell>
        </row>
        <row r="1033">
          <cell r="A1033" t="str">
            <v>I1032</v>
          </cell>
          <cell r="B1033" t="str">
            <v>CARBURO</v>
          </cell>
          <cell r="C1033" t="str">
            <v>Insumos</v>
          </cell>
          <cell r="D1033" t="str">
            <v>KG</v>
          </cell>
          <cell r="E1033">
            <v>7829</v>
          </cell>
          <cell r="F1033">
            <v>6579</v>
          </cell>
        </row>
        <row r="1034">
          <cell r="A1034" t="str">
            <v>I1033</v>
          </cell>
          <cell r="B1034" t="str">
            <v>ALUMOL</v>
          </cell>
          <cell r="C1034" t="str">
            <v>Insumos</v>
          </cell>
          <cell r="D1034" t="str">
            <v>KG</v>
          </cell>
          <cell r="E1034">
            <v>37079</v>
          </cell>
          <cell r="F1034">
            <v>31159</v>
          </cell>
        </row>
        <row r="1035">
          <cell r="A1035" t="str">
            <v>I1034</v>
          </cell>
          <cell r="B1035" t="str">
            <v>SIKAGUARD</v>
          </cell>
          <cell r="C1035" t="str">
            <v>Insumos</v>
          </cell>
          <cell r="D1035" t="str">
            <v>KG</v>
          </cell>
          <cell r="E1035">
            <v>107114</v>
          </cell>
          <cell r="F1035">
            <v>90012</v>
          </cell>
        </row>
        <row r="1036">
          <cell r="A1036" t="str">
            <v>I1035</v>
          </cell>
          <cell r="B1036" t="str">
            <v>SIKA QUARZ TOP</v>
          </cell>
          <cell r="C1036" t="str">
            <v>Insumos</v>
          </cell>
          <cell r="D1036" t="str">
            <v>KG</v>
          </cell>
          <cell r="E1036">
            <v>2468</v>
          </cell>
          <cell r="F1036">
            <v>2074</v>
          </cell>
        </row>
        <row r="1037">
          <cell r="A1037" t="str">
            <v>I1036</v>
          </cell>
          <cell r="B1037" t="str">
            <v>WASH PRIMER</v>
          </cell>
          <cell r="C1037" t="str">
            <v>Insumos</v>
          </cell>
          <cell r="D1037" t="str">
            <v>GAL</v>
          </cell>
          <cell r="E1037">
            <v>205994</v>
          </cell>
          <cell r="F1037">
            <v>173104</v>
          </cell>
        </row>
        <row r="1038">
          <cell r="A1038" t="str">
            <v>I1037</v>
          </cell>
          <cell r="B1038" t="str">
            <v>PINTURA ALUMINIO PINTUCO  P 153</v>
          </cell>
          <cell r="C1038" t="str">
            <v>Insumos</v>
          </cell>
          <cell r="D1038" t="str">
            <v>GAL</v>
          </cell>
          <cell r="E1038">
            <v>148316</v>
          </cell>
          <cell r="F1038">
            <v>124635</v>
          </cell>
        </row>
        <row r="1039">
          <cell r="A1039" t="str">
            <v>I1038</v>
          </cell>
          <cell r="B1039" t="str">
            <v>ACRONAL LIGANTE</v>
          </cell>
          <cell r="C1039" t="str">
            <v>Insumos</v>
          </cell>
          <cell r="D1039" t="str">
            <v>GAL</v>
          </cell>
          <cell r="E1039">
            <v>65918</v>
          </cell>
          <cell r="F1039">
            <v>55393</v>
          </cell>
        </row>
        <row r="1040">
          <cell r="A1040" t="str">
            <v>I1039</v>
          </cell>
          <cell r="B1040" t="str">
            <v>BALDOSA GRANO TRADICIONAL BLANCO HUILA BH5 DE 30 X 30 CM. TIPO ALFA O SIMILAR. FONDO BLANCO</v>
          </cell>
          <cell r="C1040" t="str">
            <v>Insumos</v>
          </cell>
          <cell r="D1040" t="str">
            <v>M2</v>
          </cell>
          <cell r="E1040">
            <v>78471</v>
          </cell>
          <cell r="F1040">
            <v>65942</v>
          </cell>
        </row>
        <row r="1041">
          <cell r="A1041" t="str">
            <v>I1040</v>
          </cell>
          <cell r="B1041" t="str">
            <v>BALDOSA GRANO TRADICIONAL PAYANDE P5. TIPO ALFA O SIMILAR. FONDO BLANCO</v>
          </cell>
          <cell r="C1041" t="str">
            <v>Insumos</v>
          </cell>
          <cell r="D1041" t="str">
            <v>M2</v>
          </cell>
          <cell r="E1041">
            <v>91010</v>
          </cell>
          <cell r="F1041">
            <v>76479</v>
          </cell>
        </row>
        <row r="1042">
          <cell r="A1042" t="str">
            <v>I1041</v>
          </cell>
          <cell r="B1042" t="str">
            <v>BALDOSA GRANO TRADICIONAL PERLATO CLARO PCL 5 TERRAZO TIPO ALFA O SIMILAR</v>
          </cell>
          <cell r="C1042" t="str">
            <v>Insumos</v>
          </cell>
          <cell r="D1042" t="str">
            <v>M2</v>
          </cell>
          <cell r="E1042">
            <v>91010</v>
          </cell>
          <cell r="F1042">
            <v>76479</v>
          </cell>
        </row>
        <row r="1043">
          <cell r="A1043" t="str">
            <v>I1042</v>
          </cell>
          <cell r="B1043" t="str">
            <v>BALDOSA GRANO TRADICIONAL VILLA DE LEYVA DE 30 X 30 CM. FONDO CAFÉ</v>
          </cell>
          <cell r="C1043" t="str">
            <v>Insumos</v>
          </cell>
          <cell r="D1043" t="str">
            <v>M2</v>
          </cell>
          <cell r="E1043">
            <v>68216</v>
          </cell>
          <cell r="F1043">
            <v>57324</v>
          </cell>
        </row>
        <row r="1044">
          <cell r="A1044" t="str">
            <v>I1043</v>
          </cell>
          <cell r="B1044" t="str">
            <v>BOQUILLA ALFACOLOR 1-3</v>
          </cell>
          <cell r="C1044" t="str">
            <v>Insumos</v>
          </cell>
          <cell r="D1044" t="str">
            <v>KG</v>
          </cell>
          <cell r="E1044">
            <v>8030</v>
          </cell>
          <cell r="F1044">
            <v>6748</v>
          </cell>
        </row>
        <row r="1045">
          <cell r="A1045" t="str">
            <v>I1044</v>
          </cell>
          <cell r="B1045" t="str">
            <v>BOQUILLA ALFACOLOR 3-15</v>
          </cell>
          <cell r="C1045" t="str">
            <v>Insumos</v>
          </cell>
          <cell r="D1045" t="str">
            <v>KG</v>
          </cell>
          <cell r="E1045">
            <v>8030</v>
          </cell>
          <cell r="F1045">
            <v>6748</v>
          </cell>
        </row>
        <row r="1046">
          <cell r="A1046" t="str">
            <v>I1045</v>
          </cell>
          <cell r="B1046" t="str">
            <v>CENEFA MALLA SQUARE MESH POMPEI MOCCA 30.5 X 10 CM. TIPO ALFA O SIMILAR.</v>
          </cell>
          <cell r="C1046" t="str">
            <v>Insumos</v>
          </cell>
          <cell r="D1046" t="str">
            <v>M</v>
          </cell>
          <cell r="E1046">
            <v>18641</v>
          </cell>
          <cell r="F1046">
            <v>15665</v>
          </cell>
        </row>
        <row r="1047">
          <cell r="A1047" t="str">
            <v>I1046</v>
          </cell>
          <cell r="B1047" t="str">
            <v>CENEFA PRECORTADO OXIDO 10*30,5-1. TIPO ALFA O SIMILAR.</v>
          </cell>
          <cell r="C1047" t="str">
            <v>Insumos</v>
          </cell>
          <cell r="D1047" t="str">
            <v>UND</v>
          </cell>
          <cell r="E1047">
            <v>22283</v>
          </cell>
          <cell r="F1047">
            <v>18725</v>
          </cell>
        </row>
        <row r="1048">
          <cell r="A1048" t="str">
            <v>I1047</v>
          </cell>
          <cell r="B1048" t="str">
            <v xml:space="preserve">LISTON SAN REMO TIPO CORONA O SIMILAR </v>
          </cell>
          <cell r="C1048" t="str">
            <v>Insumos</v>
          </cell>
          <cell r="D1048" t="str">
            <v>UND</v>
          </cell>
          <cell r="E1048">
            <v>27155</v>
          </cell>
          <cell r="F1048">
            <v>22819</v>
          </cell>
        </row>
        <row r="1049">
          <cell r="A1049" t="str">
            <v>I1048</v>
          </cell>
          <cell r="B1049" t="str">
            <v>CENEFA ROMANICA POMPEI AGA/CORAL ALPES TABACO</v>
          </cell>
          <cell r="C1049" t="str">
            <v>Insumos</v>
          </cell>
          <cell r="D1049" t="str">
            <v>UND</v>
          </cell>
          <cell r="E1049">
            <v>15058</v>
          </cell>
          <cell r="F1049">
            <v>12654</v>
          </cell>
        </row>
        <row r="1050">
          <cell r="A1050" t="str">
            <v>I1049</v>
          </cell>
          <cell r="B1050" t="str">
            <v>CENEFA PRECORTADO ROJO 10*30,5-1. TIPO ALFA O SIMILAR.</v>
          </cell>
          <cell r="C1050" t="str">
            <v>Insumos</v>
          </cell>
          <cell r="D1050" t="str">
            <v>UND</v>
          </cell>
          <cell r="E1050">
            <v>18446</v>
          </cell>
          <cell r="F1050">
            <v>15501</v>
          </cell>
        </row>
        <row r="1051">
          <cell r="A1051" t="str">
            <v>I1050</v>
          </cell>
          <cell r="B1051" t="str">
            <v>CENEFA MALLA SQUARE MESH POMPEI MOCCA 30.5 X 5 CM. TIPO ALFA O SIMILAR.</v>
          </cell>
          <cell r="C1051" t="str">
            <v>Insumos</v>
          </cell>
          <cell r="D1051" t="str">
            <v>M</v>
          </cell>
          <cell r="E1051">
            <v>9321</v>
          </cell>
          <cell r="F1051">
            <v>7833</v>
          </cell>
        </row>
        <row r="1052">
          <cell r="A1052" t="str">
            <v>I1051</v>
          </cell>
          <cell r="B1052" t="str">
            <v xml:space="preserve">CENEFA TIPO ROMANICO GRIS DORADO ROYAL   22 X 6 CM. TIPO ALFA O SIMILAR. </v>
          </cell>
          <cell r="C1052" t="str">
            <v>Insumos</v>
          </cell>
          <cell r="D1052" t="str">
            <v>M</v>
          </cell>
          <cell r="E1052">
            <v>40374</v>
          </cell>
          <cell r="F1052">
            <v>33928</v>
          </cell>
        </row>
        <row r="1053">
          <cell r="A1053" t="str">
            <v>I1052</v>
          </cell>
          <cell r="B1053" t="str">
            <v>CERAMICA PARED TIPO ANTIQUE 15 *15 CM. TIPO ALFA O SIMILAR. COLOR BEIGE O BLANCO</v>
          </cell>
          <cell r="C1053" t="str">
            <v>Insumos</v>
          </cell>
          <cell r="D1053" t="str">
            <v>M2</v>
          </cell>
          <cell r="E1053">
            <v>37863</v>
          </cell>
          <cell r="F1053">
            <v>31818</v>
          </cell>
        </row>
        <row r="1054">
          <cell r="A1054" t="str">
            <v>I1053</v>
          </cell>
          <cell r="B1054" t="str">
            <v xml:space="preserve">CERAMICA PARED TIPO FERRARA 20.3 X 30.5 CM.TIPO ALFA O SIMILAR. COLOR BLANCO O CAFÉ. </v>
          </cell>
          <cell r="C1054" t="str">
            <v>Insumos</v>
          </cell>
          <cell r="D1054" t="str">
            <v>M2</v>
          </cell>
          <cell r="E1054">
            <v>32273</v>
          </cell>
          <cell r="F1054">
            <v>27120</v>
          </cell>
        </row>
        <row r="1055">
          <cell r="A1055" t="str">
            <v>I1054</v>
          </cell>
          <cell r="B1055" t="str">
            <v>CERAMICA PARED POMPEI. TIPO ALFA O SIMILAR. COLOR CORAL O SHELL</v>
          </cell>
          <cell r="C1055" t="str">
            <v>Insumos</v>
          </cell>
          <cell r="D1055" t="str">
            <v>M2</v>
          </cell>
          <cell r="E1055">
            <v>33886</v>
          </cell>
          <cell r="F1055">
            <v>28476</v>
          </cell>
        </row>
        <row r="1056">
          <cell r="A1056" t="str">
            <v>I1055</v>
          </cell>
          <cell r="B1056" t="str">
            <v>CERAMICA PARED TIPO STONE TIPO ALFA O SIMILAR. COLOR BLANCO O CAFÉ.</v>
          </cell>
          <cell r="C1056" t="str">
            <v>Insumos</v>
          </cell>
          <cell r="D1056" t="str">
            <v>M2</v>
          </cell>
          <cell r="E1056">
            <v>32206</v>
          </cell>
          <cell r="F1056">
            <v>27064</v>
          </cell>
        </row>
        <row r="1057">
          <cell r="A1057" t="str">
            <v>I1056</v>
          </cell>
          <cell r="B1057" t="str">
            <v>CERAMICA PISO ANTIQUE TIPO ALFA O SIMILAR. COLOR BLANCO O BEIGE</v>
          </cell>
          <cell r="C1057" t="str">
            <v>Insumos</v>
          </cell>
          <cell r="D1057" t="str">
            <v>M2</v>
          </cell>
          <cell r="E1057">
            <v>36325</v>
          </cell>
          <cell r="F1057">
            <v>30525</v>
          </cell>
        </row>
        <row r="1058">
          <cell r="A1058" t="str">
            <v>I1057</v>
          </cell>
          <cell r="B1058" t="str">
            <v>PIEDRACID NEGRO TIPO ALFA O SIMILAR COLOR NEGRO</v>
          </cell>
          <cell r="C1058" t="str">
            <v>Insumos</v>
          </cell>
          <cell r="D1058" t="str">
            <v>M2</v>
          </cell>
          <cell r="E1058">
            <v>55245</v>
          </cell>
          <cell r="F1058">
            <v>46424</v>
          </cell>
        </row>
        <row r="1059">
          <cell r="A1059" t="str">
            <v>I1058</v>
          </cell>
          <cell r="B1059" t="str">
            <v>CERAMICA PISO ECOCERÁMICA TIPO ALFA O SIMILAR. COLOR BLANCO</v>
          </cell>
          <cell r="C1059" t="str">
            <v>Insumos</v>
          </cell>
          <cell r="D1059" t="str">
            <v>M2</v>
          </cell>
          <cell r="E1059">
            <v>23393</v>
          </cell>
          <cell r="F1059">
            <v>19658</v>
          </cell>
        </row>
        <row r="1060">
          <cell r="A1060" t="str">
            <v>I1059</v>
          </cell>
          <cell r="B1060" t="str">
            <v xml:space="preserve">PORCELANTO ARTICO BLANCO 46,1X46,1 </v>
          </cell>
          <cell r="C1060" t="str">
            <v>Insumos</v>
          </cell>
          <cell r="D1060" t="str">
            <v>M2</v>
          </cell>
          <cell r="E1060">
            <v>81056</v>
          </cell>
          <cell r="F1060">
            <v>68114</v>
          </cell>
        </row>
        <row r="1061">
          <cell r="A1061" t="str">
            <v>I1060</v>
          </cell>
          <cell r="B1061" t="str">
            <v>CERAMICA PARED EGEO BLANCO</v>
          </cell>
          <cell r="C1061" t="str">
            <v>Insumos</v>
          </cell>
          <cell r="D1061" t="str">
            <v>M2</v>
          </cell>
          <cell r="E1061">
            <v>50801</v>
          </cell>
          <cell r="F1061">
            <v>42690</v>
          </cell>
        </row>
        <row r="1062">
          <cell r="A1062" t="str">
            <v>I1061</v>
          </cell>
          <cell r="B1062" t="str">
            <v>CERAMICA PISO PIEDRACID DESERSTONE TIPO ALFA O SIMILAR. COLOR BLANCO</v>
          </cell>
          <cell r="C1062" t="str">
            <v>Insumos</v>
          </cell>
          <cell r="D1062" t="str">
            <v>M2</v>
          </cell>
          <cell r="E1062">
            <v>43054</v>
          </cell>
          <cell r="F1062">
            <v>36180</v>
          </cell>
        </row>
        <row r="1063">
          <cell r="A1063" t="str">
            <v>I1062</v>
          </cell>
          <cell r="B1063" t="str">
            <v>CERAMICA PISO PIEDRACID CAYONRED TIPO ALFA O SIMILAR. COLOR BLANCO</v>
          </cell>
          <cell r="C1063" t="str">
            <v>Insumos</v>
          </cell>
          <cell r="D1063" t="str">
            <v>M2</v>
          </cell>
          <cell r="E1063">
            <v>57196</v>
          </cell>
          <cell r="F1063">
            <v>48064</v>
          </cell>
        </row>
        <row r="1064">
          <cell r="A1064" t="str">
            <v>I1063</v>
          </cell>
          <cell r="B1064" t="str">
            <v>CERAMICA PISO POMPEI. TIPO ALFA O SIMILAR. COLOR CORAL O SHELL</v>
          </cell>
          <cell r="C1064" t="str">
            <v>Insumos</v>
          </cell>
          <cell r="D1064" t="str">
            <v>M2</v>
          </cell>
          <cell r="E1064">
            <v>36325</v>
          </cell>
          <cell r="F1064">
            <v>30525</v>
          </cell>
        </row>
        <row r="1065">
          <cell r="A1065" t="str">
            <v>I1064</v>
          </cell>
          <cell r="B1065" t="str">
            <v>CERAMICA PISO STONE TIPO ALFA O SIMILAR. COLOR BLANCO O CAFÉ</v>
          </cell>
          <cell r="C1065" t="str">
            <v>Insumos</v>
          </cell>
          <cell r="D1065" t="str">
            <v>M2</v>
          </cell>
          <cell r="E1065">
            <v>36325</v>
          </cell>
          <cell r="F1065">
            <v>30525</v>
          </cell>
        </row>
        <row r="1066">
          <cell r="A1066" t="str">
            <v>I1065</v>
          </cell>
          <cell r="B1066" t="str">
            <v>MESON EN MARMOL CAFE PINTO A=0.60 M.  SALPICADERO DE H=10 CM. Y BABERO DE H=10 CM.</v>
          </cell>
          <cell r="C1066" t="str">
            <v>Insumos</v>
          </cell>
          <cell r="D1066" t="str">
            <v>M</v>
          </cell>
          <cell r="E1066">
            <v>452618</v>
          </cell>
          <cell r="F1066">
            <v>380351</v>
          </cell>
        </row>
        <row r="1067">
          <cell r="A1067" t="str">
            <v>I1066</v>
          </cell>
          <cell r="B1067" t="str">
            <v xml:space="preserve">MESON EN MARMOL NEGRO CARACOL A=0.60 M.  SALPICADERO DE H=10 CM. Y BABERO DE H=10 CM. </v>
          </cell>
          <cell r="C1067" t="str">
            <v>Insumos</v>
          </cell>
          <cell r="D1067" t="str">
            <v>M</v>
          </cell>
          <cell r="E1067">
            <v>543135</v>
          </cell>
          <cell r="F1067">
            <v>456416</v>
          </cell>
        </row>
        <row r="1068">
          <cell r="A1068" t="str">
            <v>I1067</v>
          </cell>
          <cell r="B1068" t="str">
            <v xml:space="preserve">MESON EN MARMOL NEGRO SAN GIL  A=0.60 M.  SALPICADERO DE H=10 CM. Y BABERO DE H=10 CM. </v>
          </cell>
          <cell r="C1068" t="str">
            <v>Insumos</v>
          </cell>
          <cell r="D1068" t="str">
            <v>M</v>
          </cell>
          <cell r="E1068">
            <v>543135</v>
          </cell>
          <cell r="F1068">
            <v>456416</v>
          </cell>
        </row>
        <row r="1069">
          <cell r="A1069" t="str">
            <v>I1068</v>
          </cell>
          <cell r="B1069" t="str">
            <v>MESON EN MARMOL TRAVERTINO VILLA DE LEYVA A=0.60 M.  SALPICADERO DE H=10 CM. Y BABERO DE H=10 CM</v>
          </cell>
          <cell r="C1069" t="str">
            <v>Insumos</v>
          </cell>
          <cell r="D1069" t="str">
            <v>M</v>
          </cell>
          <cell r="E1069">
            <v>488821</v>
          </cell>
          <cell r="F1069">
            <v>410774</v>
          </cell>
        </row>
        <row r="1070">
          <cell r="A1070" t="str">
            <v>I1069</v>
          </cell>
          <cell r="B1070" t="str">
            <v>PISO TIPO PROQUINAL CONFORT O SIMILAR COLOR GRIS ANCHO 1.40 M. E= 2.7 MM (PISO ESPUMADO BASE TEXTIL TIPO PROQUINAL O SIMILAR.)</v>
          </cell>
          <cell r="C1070" t="str">
            <v>Insumos</v>
          </cell>
          <cell r="D1070" t="str">
            <v>M2</v>
          </cell>
          <cell r="E1070">
            <v>45884</v>
          </cell>
          <cell r="F1070">
            <v>38558</v>
          </cell>
        </row>
        <row r="1071">
          <cell r="A1071" t="str">
            <v>I1070</v>
          </cell>
          <cell r="B1071" t="str">
            <v>PORCELANATTO BRILLANTE LISBOA  50 X 50 CM. TIPO ALFA O SIMILAR. COLOR BEIGE CON BETAS</v>
          </cell>
          <cell r="C1071" t="str">
            <v>Insumos</v>
          </cell>
          <cell r="D1071" t="str">
            <v>M2</v>
          </cell>
          <cell r="E1071">
            <v>67498</v>
          </cell>
          <cell r="F1071">
            <v>56721</v>
          </cell>
        </row>
        <row r="1072">
          <cell r="A1072" t="str">
            <v>I1071</v>
          </cell>
          <cell r="B1072" t="str">
            <v>PORCELANATTO CONSTELLAZIONE BRILLANTE BLANCO 38.2 X 38.2 CM. TIPO ALFA O SIMILAR</v>
          </cell>
          <cell r="C1072" t="str">
            <v>Insumos</v>
          </cell>
          <cell r="D1072" t="str">
            <v>M2</v>
          </cell>
          <cell r="E1072">
            <v>79935</v>
          </cell>
          <cell r="F1072">
            <v>67172</v>
          </cell>
        </row>
        <row r="1073">
          <cell r="A1073" t="str">
            <v>I1072</v>
          </cell>
          <cell r="B1073" t="str">
            <v>PORCELANATTO CONSTELLAZIONE BRILLANTE GRIS O NEGRO 38.2 X 38.2 CM. TIPO ALFA O SIMILAR</v>
          </cell>
          <cell r="C1073" t="str">
            <v>Insumos</v>
          </cell>
          <cell r="D1073" t="str">
            <v>M2</v>
          </cell>
          <cell r="E1073">
            <v>128249</v>
          </cell>
          <cell r="F1073">
            <v>107772</v>
          </cell>
        </row>
        <row r="1074">
          <cell r="A1074" t="str">
            <v>I1073</v>
          </cell>
          <cell r="B1074" t="str">
            <v>PORCELANATTO CONSTELLAZIONE MATE BLANCO 38.2 X 38.2 CM. TIPO ALFA O SIMILAR</v>
          </cell>
          <cell r="C1074" t="str">
            <v>Insumos</v>
          </cell>
          <cell r="D1074" t="str">
            <v>M2</v>
          </cell>
          <cell r="E1074">
            <v>90159</v>
          </cell>
          <cell r="F1074">
            <v>75764</v>
          </cell>
        </row>
        <row r="1075">
          <cell r="A1075" t="str">
            <v>I1074</v>
          </cell>
          <cell r="B1075" t="str">
            <v>PORCELANATTO CONSTELLAZIONE MATE GRIS O NEGRO 50 X 50 CM. TIPO ALFA O SIMILAR</v>
          </cell>
          <cell r="C1075" t="str">
            <v>Insumos</v>
          </cell>
          <cell r="D1075" t="str">
            <v>M2</v>
          </cell>
          <cell r="E1075">
            <v>136869</v>
          </cell>
          <cell r="F1075">
            <v>115016</v>
          </cell>
        </row>
        <row r="1076">
          <cell r="A1076" t="str">
            <v>I1075</v>
          </cell>
          <cell r="B1076" t="str">
            <v>TABLON DE GRES LATINO LISO 20 X 20 CM. TIPO ALFA O SIMILAR. COLORES ROJO, SALMÓN O SAHARA.</v>
          </cell>
          <cell r="C1076" t="str">
            <v>Insumos</v>
          </cell>
          <cell r="D1076" t="str">
            <v>M2</v>
          </cell>
          <cell r="E1076">
            <v>45779</v>
          </cell>
          <cell r="F1076">
            <v>38470</v>
          </cell>
        </row>
        <row r="1077">
          <cell r="A1077" t="str">
            <v>I1076</v>
          </cell>
          <cell r="B1077" t="str">
            <v>TABLON DE GRES LATINO PIRAMIDAL 20 X 20 CM. TIPO ALFA O SIMILAR. COLORES ROJO O SAHARA.</v>
          </cell>
          <cell r="C1077" t="str">
            <v>Insumos</v>
          </cell>
          <cell r="D1077" t="str">
            <v>M2</v>
          </cell>
          <cell r="E1077">
            <v>38209</v>
          </cell>
          <cell r="F1077">
            <v>32108</v>
          </cell>
        </row>
        <row r="1078">
          <cell r="A1078" t="str">
            <v>I1077</v>
          </cell>
          <cell r="B1078" t="str">
            <v>TABLON DE GRES PORTAL LISO 30 X 15 CM. TIPO ALFA O SIMILAR. COLORES ROJO, SALMÓN O SAHARA.</v>
          </cell>
          <cell r="C1078" t="str">
            <v>Insumos</v>
          </cell>
          <cell r="D1078" t="str">
            <v>M2</v>
          </cell>
          <cell r="E1078">
            <v>42256</v>
          </cell>
          <cell r="F1078">
            <v>35509</v>
          </cell>
        </row>
        <row r="1079">
          <cell r="A1079" t="str">
            <v>I1078</v>
          </cell>
          <cell r="B1079" t="str">
            <v>TABLON DE GRES TRADICION GRAFILADO 30 X 30 CM. TIPO ALFA O SIMILAR. COLOR ROJO</v>
          </cell>
          <cell r="C1079" t="str">
            <v>Insumos</v>
          </cell>
          <cell r="D1079" t="str">
            <v>M2</v>
          </cell>
          <cell r="E1079">
            <v>58384</v>
          </cell>
          <cell r="F1079">
            <v>49062</v>
          </cell>
        </row>
        <row r="1080">
          <cell r="A1080" t="str">
            <v>I1079</v>
          </cell>
          <cell r="B1080" t="str">
            <v>TABLON DE GRES TRADICION LISO 30 X 30 CM. TIPO ALFA O SIMILAR. COLOR MOCCA.</v>
          </cell>
          <cell r="C1080" t="str">
            <v>Insumos</v>
          </cell>
          <cell r="D1080" t="str">
            <v>M2</v>
          </cell>
          <cell r="E1080">
            <v>48803</v>
          </cell>
          <cell r="F1080">
            <v>41011</v>
          </cell>
        </row>
        <row r="1081">
          <cell r="A1081" t="str">
            <v>I1080</v>
          </cell>
          <cell r="B1081" t="str">
            <v>TABLON DE GRES TRADICION LISO 30 X 30 CM. TIPO ALFA O SIMILAR. COLORES ROJO, SALMÓN O SAHARA.</v>
          </cell>
          <cell r="C1081" t="str">
            <v>Insumos</v>
          </cell>
          <cell r="D1081" t="str">
            <v>M2</v>
          </cell>
          <cell r="E1081">
            <v>45779</v>
          </cell>
          <cell r="F1081">
            <v>38470</v>
          </cell>
        </row>
        <row r="1082">
          <cell r="A1082" t="str">
            <v>I1081</v>
          </cell>
          <cell r="B1082" t="str">
            <v>TABLON DE GRES TUNEZ ABRASIVO 15 X 15 CM. TIPO ALFA O SIMILAR. COLORES ROJO, SALMÓN O SAHARA.</v>
          </cell>
          <cell r="C1082" t="str">
            <v>Insumos</v>
          </cell>
          <cell r="D1082" t="str">
            <v>M2</v>
          </cell>
          <cell r="E1082">
            <v>34990</v>
          </cell>
          <cell r="F1082">
            <v>29403</v>
          </cell>
        </row>
        <row r="1083">
          <cell r="A1083" t="str">
            <v>I1082</v>
          </cell>
          <cell r="B1083" t="str">
            <v>TABLON DE GRES TUNEZ LISO 15 X 15 CM. TIPO ALFA O SIMILAR. COLORES ROJO, SALMÓN O SAHARA.</v>
          </cell>
          <cell r="C1083" t="str">
            <v>Insumos</v>
          </cell>
          <cell r="D1083" t="str">
            <v>M2</v>
          </cell>
          <cell r="E1083">
            <v>33259</v>
          </cell>
          <cell r="F1083">
            <v>27949</v>
          </cell>
        </row>
        <row r="1084">
          <cell r="A1084" t="str">
            <v>I1083</v>
          </cell>
          <cell r="B1084" t="str">
            <v>ZOCALO GRANO DE MARMOL BLANCO HUILA BH5 DE 30 X 7.2 CM. TIPO ALFA O SIMILAR. FONDO BLANCO</v>
          </cell>
          <cell r="C1084" t="str">
            <v>Insumos</v>
          </cell>
          <cell r="D1084" t="str">
            <v>M</v>
          </cell>
          <cell r="E1084">
            <v>20410</v>
          </cell>
          <cell r="F1084">
            <v>17151</v>
          </cell>
        </row>
        <row r="1085">
          <cell r="A1085" t="str">
            <v>I1084</v>
          </cell>
          <cell r="B1085" t="str">
            <v>ZOCALO GRANO DE MARMOL PAYANDE P5 DE 30 X 7.2 CM. TIPO ALFA O SIMILAR. FONDO BLANCO</v>
          </cell>
          <cell r="C1085" t="str">
            <v>Insumos</v>
          </cell>
          <cell r="D1085" t="str">
            <v>M</v>
          </cell>
          <cell r="E1085">
            <v>17921</v>
          </cell>
          <cell r="F1085">
            <v>15060</v>
          </cell>
        </row>
        <row r="1086">
          <cell r="A1086" t="str">
            <v>I1085</v>
          </cell>
          <cell r="B1086" t="str">
            <v xml:space="preserve">ZOCALO GRANO DE MARMOL PERLATO CLARO PCL 5 DE 30 X 7.2 CM. TIPO ALFA O SIMILAR. FONDO CREMA </v>
          </cell>
          <cell r="C1086" t="str">
            <v>Insumos</v>
          </cell>
          <cell r="D1086" t="str">
            <v>M</v>
          </cell>
          <cell r="E1086">
            <v>19833</v>
          </cell>
          <cell r="F1086">
            <v>16666</v>
          </cell>
        </row>
        <row r="1087">
          <cell r="A1087" t="str">
            <v>I1086</v>
          </cell>
          <cell r="B1087" t="str">
            <v>ZOCALO GRANO DE MARMOL VILLA DE LEYVA G5E DE 30 X 7.2 CM. TIPO ALFA O SIMILAR. FONDO CAFÉ</v>
          </cell>
          <cell r="C1087" t="str">
            <v>Insumos</v>
          </cell>
          <cell r="D1087" t="str">
            <v>M</v>
          </cell>
          <cell r="E1087">
            <v>17812</v>
          </cell>
          <cell r="F1087">
            <v>14968</v>
          </cell>
        </row>
        <row r="1088">
          <cell r="A1088" t="str">
            <v>I1087</v>
          </cell>
          <cell r="B1088" t="str">
            <v>CERAMICA PARED BOTICCINO SAND TIPO ALFA O SIMILAR. COLOR.</v>
          </cell>
          <cell r="C1088" t="str">
            <v>Insumos</v>
          </cell>
          <cell r="D1088" t="str">
            <v>M2</v>
          </cell>
          <cell r="E1088">
            <v>45510</v>
          </cell>
          <cell r="F1088">
            <v>38244</v>
          </cell>
        </row>
        <row r="1089">
          <cell r="A1089" t="str">
            <v>I1088</v>
          </cell>
          <cell r="B1089" t="str">
            <v>CERAMICA IMPORTADA  NEVADA BLANCA BR TIPO ALFA O SIMILAR. COLOR.</v>
          </cell>
          <cell r="C1089" t="str">
            <v>Insumos</v>
          </cell>
          <cell r="D1089" t="str">
            <v>M2</v>
          </cell>
          <cell r="E1089">
            <v>63094</v>
          </cell>
          <cell r="F1089">
            <v>53020</v>
          </cell>
        </row>
        <row r="1090">
          <cell r="A1090" t="str">
            <v>I1089</v>
          </cell>
          <cell r="B1090" t="str">
            <v>LOSETA INDUSTRIAL 24.5*12 COLOR SAHARA TIPO ALFA O SIMILAR</v>
          </cell>
          <cell r="C1090" t="str">
            <v>Insumos</v>
          </cell>
          <cell r="D1090" t="str">
            <v>M2</v>
          </cell>
          <cell r="E1090">
            <v>89074</v>
          </cell>
          <cell r="F1090">
            <v>74852</v>
          </cell>
        </row>
        <row r="1091">
          <cell r="A1091" t="str">
            <v>I1090</v>
          </cell>
          <cell r="B1091" t="str">
            <v>CERA POLIMERICA</v>
          </cell>
          <cell r="C1091" t="str">
            <v>Insumos</v>
          </cell>
          <cell r="D1091" t="str">
            <v>LT</v>
          </cell>
          <cell r="E1091">
            <v>101218</v>
          </cell>
          <cell r="F1091">
            <v>85057</v>
          </cell>
        </row>
        <row r="1092">
          <cell r="A1092" t="str">
            <v>I1091</v>
          </cell>
          <cell r="B1092" t="str">
            <v>GRANITO BLANCO HUILA  Nº 1,2 Y 3 (25 KG)</v>
          </cell>
          <cell r="C1092" t="str">
            <v>Insumos</v>
          </cell>
          <cell r="D1092" t="str">
            <v>BUL</v>
          </cell>
          <cell r="E1092">
            <v>22660</v>
          </cell>
          <cell r="F1092">
            <v>19042</v>
          </cell>
        </row>
        <row r="1093">
          <cell r="A1093" t="str">
            <v>I1092</v>
          </cell>
          <cell r="B1093" t="str">
            <v>CERAMICA SENCILLA</v>
          </cell>
          <cell r="C1093" t="str">
            <v>Insumos</v>
          </cell>
          <cell r="D1093" t="str">
            <v>M2</v>
          </cell>
          <cell r="E1093">
            <v>31965</v>
          </cell>
          <cell r="F1093">
            <v>26861</v>
          </cell>
        </row>
        <row r="1094">
          <cell r="A1094" t="str">
            <v>I1093</v>
          </cell>
          <cell r="B1094" t="str">
            <v>TABLILLA PARA PISO</v>
          </cell>
          <cell r="C1094" t="str">
            <v>Insumos</v>
          </cell>
          <cell r="D1094" t="str">
            <v>UND</v>
          </cell>
          <cell r="E1094">
            <v>40666</v>
          </cell>
          <cell r="F1094">
            <v>34173</v>
          </cell>
        </row>
        <row r="1095">
          <cell r="A1095" t="str">
            <v>I1094</v>
          </cell>
          <cell r="B1095" t="str">
            <v>SARDINEL PREFABRICADO AH=20 CM, B=10  CM, L=100CM</v>
          </cell>
          <cell r="C1095" t="str">
            <v>Insumos</v>
          </cell>
          <cell r="D1095" t="str">
            <v>UND</v>
          </cell>
          <cell r="E1095">
            <v>41198</v>
          </cell>
          <cell r="F1095">
            <v>34620</v>
          </cell>
        </row>
        <row r="1096">
          <cell r="A1096" t="str">
            <v>I1095</v>
          </cell>
          <cell r="B1096" t="str">
            <v xml:space="preserve">LAVADERO PREFABRICADO EN GRANITO 80 X 60 X 50 CM. </v>
          </cell>
          <cell r="C1096" t="str">
            <v>Insumos</v>
          </cell>
          <cell r="D1096" t="str">
            <v>UND</v>
          </cell>
          <cell r="E1096">
            <v>393115</v>
          </cell>
          <cell r="F1096">
            <v>330349</v>
          </cell>
        </row>
        <row r="1097">
          <cell r="A1097" t="str">
            <v>I1096</v>
          </cell>
          <cell r="B1097" t="str">
            <v>REJILLA SUMIDERO EAAB (LATERAL) A=83.5 CM. L=45 CM. E=14 CM. REF. RE017 TIPO TITAN O SIMILAR</v>
          </cell>
          <cell r="C1097" t="str">
            <v>Insumos</v>
          </cell>
          <cell r="D1097" t="str">
            <v>UND</v>
          </cell>
          <cell r="E1097">
            <v>209691</v>
          </cell>
          <cell r="F1097">
            <v>176211</v>
          </cell>
        </row>
        <row r="1098">
          <cell r="A1098" t="str">
            <v>I1097</v>
          </cell>
          <cell r="B1098" t="str">
            <v>REJILLA SUMIDERO PLAQUETA (PEATONAL) A=40 CM. L=40 CM. E=6 CM. REF. P40402 TIPO TITAN O SIMILAR</v>
          </cell>
          <cell r="C1098" t="str">
            <v>Insumos</v>
          </cell>
          <cell r="D1098" t="str">
            <v>UND</v>
          </cell>
          <cell r="E1098">
            <v>24533</v>
          </cell>
          <cell r="F1098">
            <v>20616</v>
          </cell>
        </row>
        <row r="1099">
          <cell r="A1099" t="str">
            <v>I1098</v>
          </cell>
          <cell r="B1099" t="str">
            <v>REJILLA SUMIDERO TRANSVERSAL (TRANSVERSAL) B=50 CM. L=50 CM. E=15 CM. REF. RE 009 TIPO TITAN O SIMILAR</v>
          </cell>
          <cell r="C1099" t="str">
            <v>Insumos</v>
          </cell>
          <cell r="D1099" t="str">
            <v>UND</v>
          </cell>
          <cell r="E1099">
            <v>188469</v>
          </cell>
          <cell r="F1099">
            <v>158377</v>
          </cell>
        </row>
        <row r="1100">
          <cell r="A1100" t="str">
            <v>I1099</v>
          </cell>
          <cell r="B1100" t="str">
            <v>TOPELLANTAS PREFABRICADO H=15 CM, B=20 CM Y LARGO=50 CM.</v>
          </cell>
          <cell r="C1100" t="str">
            <v>Insumos</v>
          </cell>
          <cell r="D1100" t="str">
            <v>UND</v>
          </cell>
          <cell r="E1100">
            <v>16874</v>
          </cell>
          <cell r="F1100">
            <v>14180</v>
          </cell>
        </row>
        <row r="1101">
          <cell r="A1101" t="str">
            <v>I1100</v>
          </cell>
          <cell r="B1101" t="str">
            <v xml:space="preserve">DISTANCIADORES EN MORTERO H=0.05 CMS </v>
          </cell>
          <cell r="C1101" t="str">
            <v>Insumos</v>
          </cell>
          <cell r="D1101" t="str">
            <v>UND</v>
          </cell>
          <cell r="E1101">
            <v>1308</v>
          </cell>
          <cell r="F1101">
            <v>1099</v>
          </cell>
        </row>
        <row r="1102">
          <cell r="A1102" t="str">
            <v>I1101</v>
          </cell>
          <cell r="B1102" t="str">
            <v>ABRAZADERA DE SALIDA TIPO 1</v>
          </cell>
          <cell r="C1102" t="str">
            <v>Insumos</v>
          </cell>
          <cell r="D1102" t="str">
            <v>UND</v>
          </cell>
          <cell r="E1102">
            <v>23135</v>
          </cell>
          <cell r="F1102">
            <v>19441</v>
          </cell>
        </row>
        <row r="1103">
          <cell r="A1103" t="str">
            <v>I1102</v>
          </cell>
          <cell r="B1103" t="str">
            <v>ABRAZADERA DE SALIDA TIPO 3</v>
          </cell>
          <cell r="C1103" t="str">
            <v>Insumos</v>
          </cell>
          <cell r="D1103" t="str">
            <v>UND</v>
          </cell>
          <cell r="E1103">
            <v>25308</v>
          </cell>
          <cell r="F1103">
            <v>21267</v>
          </cell>
        </row>
        <row r="1104">
          <cell r="A1104" t="str">
            <v>I1103</v>
          </cell>
          <cell r="B1104" t="str">
            <v>ABRAZADERA DE SALIDA TIPO 4</v>
          </cell>
          <cell r="C1104" t="str">
            <v>Insumos</v>
          </cell>
          <cell r="D1104" t="str">
            <v>UND</v>
          </cell>
          <cell r="E1104">
            <v>28197</v>
          </cell>
          <cell r="F1104">
            <v>23695</v>
          </cell>
        </row>
        <row r="1105">
          <cell r="A1105" t="str">
            <v>I1104</v>
          </cell>
          <cell r="B1105" t="str">
            <v xml:space="preserve">ABRAZADERA EN  U </v>
          </cell>
          <cell r="C1105" t="str">
            <v>Insumos</v>
          </cell>
          <cell r="D1105" t="str">
            <v>UND</v>
          </cell>
          <cell r="E1105">
            <v>23612</v>
          </cell>
          <cell r="F1105">
            <v>19842</v>
          </cell>
        </row>
        <row r="1106">
          <cell r="A1106" t="str">
            <v>I1105</v>
          </cell>
          <cell r="B1106" t="str">
            <v>ABRAZADERA EN  U TIPO 2</v>
          </cell>
          <cell r="C1106" t="str">
            <v>Insumos</v>
          </cell>
          <cell r="D1106" t="str">
            <v>UND</v>
          </cell>
          <cell r="E1106">
            <v>24483</v>
          </cell>
          <cell r="F1106">
            <v>20574</v>
          </cell>
        </row>
        <row r="1107">
          <cell r="A1107" t="str">
            <v>I1106</v>
          </cell>
          <cell r="B1107" t="str">
            <v>ABRAZADERA O COLLARIN DE  7 - 8 UNA SALIDA - PL. 1/4 IDEM TIPO 3</v>
          </cell>
          <cell r="C1107" t="str">
            <v>Insumos</v>
          </cell>
          <cell r="D1107" t="str">
            <v>UND</v>
          </cell>
          <cell r="E1107">
            <v>20864</v>
          </cell>
          <cell r="F1107">
            <v>17533</v>
          </cell>
        </row>
        <row r="1108">
          <cell r="A1108" t="str">
            <v>I1107</v>
          </cell>
          <cell r="B1108" t="str">
            <v xml:space="preserve">ABRAZADERA O COLLARIN DE 9 - 10 DOS SALIDAS- PL. 1/4 IDEM TIPO 4 </v>
          </cell>
          <cell r="C1108" t="str">
            <v>Insumos</v>
          </cell>
          <cell r="D1108" t="str">
            <v>UND</v>
          </cell>
          <cell r="E1108">
            <v>26649</v>
          </cell>
          <cell r="F1108">
            <v>22394</v>
          </cell>
        </row>
        <row r="1109">
          <cell r="A1109" t="str">
            <v>I1108</v>
          </cell>
          <cell r="B1109" t="str">
            <v xml:space="preserve">ABRAZADERA O COLLARIN DE 9- 10 UNA SALIDA- PL. 1/4 IDEM TIPO 4 </v>
          </cell>
          <cell r="C1109" t="str">
            <v>Insumos</v>
          </cell>
          <cell r="D1109" t="str">
            <v>UND</v>
          </cell>
          <cell r="E1109">
            <v>25885</v>
          </cell>
          <cell r="F1109">
            <v>21752</v>
          </cell>
        </row>
        <row r="1110">
          <cell r="A1110" t="str">
            <v>I1109</v>
          </cell>
          <cell r="B1110" t="str">
            <v xml:space="preserve">ABRAZADERA SIN SALIDA TIPO 2 </v>
          </cell>
          <cell r="C1110" t="str">
            <v>Insumos</v>
          </cell>
          <cell r="D1110" t="str">
            <v>UND</v>
          </cell>
          <cell r="E1110">
            <v>19266</v>
          </cell>
          <cell r="F1110">
            <v>16190</v>
          </cell>
        </row>
        <row r="1111">
          <cell r="A1111" t="str">
            <v>I1110</v>
          </cell>
          <cell r="B1111" t="str">
            <v>ACCESORIOS DE FIJACION</v>
          </cell>
          <cell r="C1111" t="str">
            <v>Insumos</v>
          </cell>
          <cell r="D1111" t="str">
            <v>UND</v>
          </cell>
          <cell r="E1111">
            <v>2341</v>
          </cell>
          <cell r="F1111">
            <v>1967</v>
          </cell>
        </row>
        <row r="1112">
          <cell r="A1112" t="str">
            <v>I1111</v>
          </cell>
          <cell r="B1112" t="str">
            <v>ACCESORIOS FIJACION TUBERIA EMT 1" (ABRAZADERA, ALAMBRE)</v>
          </cell>
          <cell r="C1112" t="str">
            <v>Insumos</v>
          </cell>
          <cell r="D1112" t="str">
            <v>UND</v>
          </cell>
          <cell r="E1112">
            <v>3745</v>
          </cell>
          <cell r="F1112">
            <v>3147</v>
          </cell>
        </row>
        <row r="1113">
          <cell r="A1113" t="str">
            <v>I1112</v>
          </cell>
          <cell r="B1113" t="str">
            <v>ACCESORIOS FIJACION TUBERIA EMT 1/2" (ABRAZADERA, ALAMBRE)</v>
          </cell>
          <cell r="C1113" t="str">
            <v>Insumos</v>
          </cell>
          <cell r="D1113" t="str">
            <v>UND</v>
          </cell>
          <cell r="E1113">
            <v>2811</v>
          </cell>
          <cell r="F1113">
            <v>2362</v>
          </cell>
        </row>
        <row r="1114">
          <cell r="A1114" t="str">
            <v>I1113</v>
          </cell>
          <cell r="B1114" t="str">
            <v>ACCESORIOS FIJACION TUBERIA EMT 1_1/2" (ABRAZADERA, ALAMBRE)</v>
          </cell>
          <cell r="C1114" t="str">
            <v>Insumos</v>
          </cell>
          <cell r="D1114" t="str">
            <v>UND</v>
          </cell>
          <cell r="E1114">
            <v>4680</v>
          </cell>
          <cell r="F1114">
            <v>3933</v>
          </cell>
        </row>
        <row r="1115">
          <cell r="A1115" t="str">
            <v>I1114</v>
          </cell>
          <cell r="B1115" t="str">
            <v>ACCESORIOS FIJACION TUBERIA EMT 2" (ABRAZADERA, ALAMBRE)</v>
          </cell>
          <cell r="C1115" t="str">
            <v>Insumos</v>
          </cell>
          <cell r="D1115" t="str">
            <v>UND</v>
          </cell>
          <cell r="E1115">
            <v>9362</v>
          </cell>
          <cell r="F1115">
            <v>7867</v>
          </cell>
        </row>
        <row r="1116">
          <cell r="A1116" t="str">
            <v>I1115</v>
          </cell>
          <cell r="B1116" t="str">
            <v>ACCESORIOS FIJACION TUBERIA EMT 3" (ABRAZADERA, ALAMBRE)</v>
          </cell>
          <cell r="C1116" t="str">
            <v>Insumos</v>
          </cell>
          <cell r="D1116" t="str">
            <v>UND</v>
          </cell>
          <cell r="E1116">
            <v>18726</v>
          </cell>
          <cell r="F1116">
            <v>15736</v>
          </cell>
        </row>
        <row r="1117">
          <cell r="A1117" t="str">
            <v>I1116</v>
          </cell>
          <cell r="B1117" t="str">
            <v>ACCESORIOS FIJACION TUBERIA EMT 3/4" (ABRAZADERA, ALAMBRE)</v>
          </cell>
          <cell r="C1117" t="str">
            <v>Insumos</v>
          </cell>
          <cell r="D1117" t="str">
            <v>UND</v>
          </cell>
          <cell r="E1117">
            <v>2811</v>
          </cell>
          <cell r="F1117">
            <v>2362</v>
          </cell>
        </row>
        <row r="1118">
          <cell r="A1118" t="str">
            <v>I1117</v>
          </cell>
          <cell r="B1118" t="str">
            <v>ACCESORIOS FIJACION TUBERIA IMC Ó RIDGID 1" (ABRAZADERA, PERNOS)</v>
          </cell>
          <cell r="C1118" t="str">
            <v>Insumos</v>
          </cell>
          <cell r="D1118" t="str">
            <v>UND</v>
          </cell>
          <cell r="E1118">
            <v>6550</v>
          </cell>
          <cell r="F1118">
            <v>5504</v>
          </cell>
        </row>
        <row r="1119">
          <cell r="A1119" t="str">
            <v>I1118</v>
          </cell>
          <cell r="B1119" t="str">
            <v>ACCESORIOS FIJACION TUBERIA IMC Ó RIDGID 1/2" (ABRAZADERA, PERNOS)</v>
          </cell>
          <cell r="C1119" t="str">
            <v>Insumos</v>
          </cell>
          <cell r="D1119" t="str">
            <v>UND</v>
          </cell>
          <cell r="E1119">
            <v>3745</v>
          </cell>
          <cell r="F1119">
            <v>3147</v>
          </cell>
        </row>
        <row r="1120">
          <cell r="A1120" t="str">
            <v>I1119</v>
          </cell>
          <cell r="B1120" t="str">
            <v>ACCESORIOS FIJACION TUBERIA IMC Ó RIDGID 1_1/2" (ABRAZADERA, PERNOS)</v>
          </cell>
          <cell r="C1120" t="str">
            <v>Insumos</v>
          </cell>
          <cell r="D1120" t="str">
            <v>UND</v>
          </cell>
          <cell r="E1120">
            <v>9362</v>
          </cell>
          <cell r="F1120">
            <v>7867</v>
          </cell>
        </row>
        <row r="1121">
          <cell r="A1121" t="str">
            <v>I1120</v>
          </cell>
          <cell r="B1121" t="str">
            <v>ACCESORIOS FIJACION TUBERIA IMC Ó RIDGID 2" (ABRAZADERA, PERNOS)</v>
          </cell>
          <cell r="C1121" t="str">
            <v>Insumos</v>
          </cell>
          <cell r="D1121" t="str">
            <v>UND</v>
          </cell>
          <cell r="E1121">
            <v>18726</v>
          </cell>
          <cell r="F1121">
            <v>15736</v>
          </cell>
        </row>
        <row r="1122">
          <cell r="A1122" t="str">
            <v>I1121</v>
          </cell>
          <cell r="B1122" t="str">
            <v>ACCESORIOS FIJACION TUBERIA IMC Ó RIDGID 3" (ABRAZADERA, PERNOS)</v>
          </cell>
          <cell r="C1122" t="str">
            <v>Insumos</v>
          </cell>
          <cell r="D1122" t="str">
            <v>UND</v>
          </cell>
          <cell r="E1122">
            <v>28089</v>
          </cell>
          <cell r="F1122">
            <v>23604</v>
          </cell>
        </row>
        <row r="1123">
          <cell r="A1123" t="str">
            <v>I1122</v>
          </cell>
          <cell r="B1123" t="str">
            <v>ACCESORIOS FIJACION TUBERIA IMC Ó RIDGID 3/4" (ABRAZADERA, PERNOS)</v>
          </cell>
          <cell r="C1123" t="str">
            <v>Insumos</v>
          </cell>
          <cell r="D1123" t="str">
            <v>UND</v>
          </cell>
          <cell r="E1123">
            <v>4680</v>
          </cell>
          <cell r="F1123">
            <v>3933</v>
          </cell>
        </row>
        <row r="1124">
          <cell r="A1124" t="str">
            <v>I1123</v>
          </cell>
          <cell r="B1124" t="str">
            <v>ACCESORIOS FIJACION TUBERIA IMC Ó RIDGID 4" (ABRAZADERA, PERNOS)</v>
          </cell>
          <cell r="C1124" t="str">
            <v>Insumos</v>
          </cell>
          <cell r="D1124" t="str">
            <v>UND</v>
          </cell>
          <cell r="E1124">
            <v>46821</v>
          </cell>
          <cell r="F1124">
            <v>39345</v>
          </cell>
        </row>
        <row r="1125">
          <cell r="A1125" t="str">
            <v>I1124</v>
          </cell>
          <cell r="B1125" t="str">
            <v>ACCESORIOS TUBERIA EMT 1" (UNION, ADAPTADOR, CURVA)</v>
          </cell>
          <cell r="C1125" t="str">
            <v>Insumos</v>
          </cell>
          <cell r="D1125" t="str">
            <v>UND</v>
          </cell>
          <cell r="E1125">
            <v>9450</v>
          </cell>
          <cell r="F1125">
            <v>7941</v>
          </cell>
        </row>
        <row r="1126">
          <cell r="A1126" t="str">
            <v>I1125</v>
          </cell>
          <cell r="B1126" t="str">
            <v>ACCESORIOS TUBERIA EMT 1/2" (UNION, ADAPTADOR, CURVA)</v>
          </cell>
          <cell r="C1126" t="str">
            <v>Insumos</v>
          </cell>
          <cell r="D1126" t="str">
            <v>UND</v>
          </cell>
          <cell r="E1126">
            <v>3685</v>
          </cell>
          <cell r="F1126">
            <v>3097</v>
          </cell>
        </row>
        <row r="1127">
          <cell r="A1127" t="str">
            <v>I1126</v>
          </cell>
          <cell r="B1127" t="str">
            <v>ACCESORIOS TUBERIA EMT 1_1/2" (UNION, ADAPTADOR, CURVA)</v>
          </cell>
          <cell r="C1127" t="str">
            <v>Insumos</v>
          </cell>
          <cell r="D1127" t="str">
            <v>UND</v>
          </cell>
          <cell r="E1127">
            <v>20785</v>
          </cell>
          <cell r="F1127">
            <v>17466</v>
          </cell>
        </row>
        <row r="1128">
          <cell r="A1128" t="str">
            <v>I1127</v>
          </cell>
          <cell r="B1128" t="str">
            <v>ACCESORIOS TUBERIA EMT 2" (UNION, ADAPTADOR, CURVA)</v>
          </cell>
          <cell r="C1128" t="str">
            <v>Insumos</v>
          </cell>
          <cell r="D1128" t="str">
            <v>UND</v>
          </cell>
          <cell r="E1128">
            <v>31498</v>
          </cell>
          <cell r="F1128">
            <v>26469</v>
          </cell>
        </row>
        <row r="1129">
          <cell r="A1129" t="str">
            <v>I1128</v>
          </cell>
          <cell r="B1129" t="str">
            <v>ACCESORIOS TUBERIA EMT 3" (UNION, ADAPTADOR, CURVA)</v>
          </cell>
          <cell r="C1129" t="str">
            <v>Insumos</v>
          </cell>
          <cell r="D1129" t="str">
            <v>UND</v>
          </cell>
          <cell r="E1129">
            <v>156736</v>
          </cell>
          <cell r="F1129">
            <v>131711</v>
          </cell>
        </row>
        <row r="1130">
          <cell r="A1130" t="str">
            <v>I1129</v>
          </cell>
          <cell r="B1130" t="str">
            <v>ACCESORIOS TUBERIA EMT 3/4" (UNION Y CURVA)</v>
          </cell>
          <cell r="C1130" t="str">
            <v>Insumos</v>
          </cell>
          <cell r="D1130" t="str">
            <v>UND</v>
          </cell>
          <cell r="E1130">
            <v>5908</v>
          </cell>
          <cell r="F1130">
            <v>4965</v>
          </cell>
        </row>
        <row r="1131">
          <cell r="A1131" t="str">
            <v>I1130</v>
          </cell>
          <cell r="B1131" t="str">
            <v>ACCESORIOS TUBERIA IMC Ó RIDGID 1" (UNION  Y CURVA)</v>
          </cell>
          <cell r="C1131" t="str">
            <v>Insumos</v>
          </cell>
          <cell r="D1131" t="str">
            <v>UND</v>
          </cell>
          <cell r="E1131">
            <v>15105</v>
          </cell>
          <cell r="F1131">
            <v>12693</v>
          </cell>
        </row>
        <row r="1132">
          <cell r="A1132" t="str">
            <v>I1131</v>
          </cell>
          <cell r="B1132" t="str">
            <v>ACCESORIOS TUBERIA IMC Ó RIDGID 1/2" (UNION Y CURVA)</v>
          </cell>
          <cell r="C1132" t="str">
            <v>Insumos</v>
          </cell>
          <cell r="D1132" t="str">
            <v>UND</v>
          </cell>
          <cell r="E1132">
            <v>8221</v>
          </cell>
          <cell r="F1132">
            <v>6908</v>
          </cell>
        </row>
        <row r="1133">
          <cell r="A1133" t="str">
            <v>I1132</v>
          </cell>
          <cell r="B1133" t="str">
            <v xml:space="preserve">ACCESORIOS TUBERIA IMC Ó RIDGID 1_1/2" (UNION Y  CURVA ) </v>
          </cell>
          <cell r="C1133" t="str">
            <v>Insumos</v>
          </cell>
          <cell r="D1133" t="str">
            <v>UND</v>
          </cell>
          <cell r="E1133">
            <v>27706</v>
          </cell>
          <cell r="F1133">
            <v>23282</v>
          </cell>
        </row>
        <row r="1134">
          <cell r="A1134" t="str">
            <v>I1133</v>
          </cell>
          <cell r="B1134" t="str">
            <v>ACCESORIOS TUBERIA IMC Ó RIDGID 2" (UNION Y  CURVA)</v>
          </cell>
          <cell r="C1134" t="str">
            <v>Insumos</v>
          </cell>
          <cell r="D1134" t="str">
            <v>UND</v>
          </cell>
          <cell r="E1134">
            <v>39965</v>
          </cell>
          <cell r="F1134">
            <v>33584</v>
          </cell>
        </row>
        <row r="1135">
          <cell r="A1135" t="str">
            <v>I1134</v>
          </cell>
          <cell r="B1135" t="str">
            <v>ACCESORIOS TUBERIA IMC Ó RIDGID 3" (UNION, ADAPTADOR, CURVA)</v>
          </cell>
          <cell r="C1135" t="str">
            <v>Insumos</v>
          </cell>
          <cell r="D1135" t="str">
            <v>UND</v>
          </cell>
          <cell r="E1135">
            <v>188097</v>
          </cell>
          <cell r="F1135">
            <v>158065</v>
          </cell>
        </row>
        <row r="1136">
          <cell r="A1136" t="str">
            <v>I1135</v>
          </cell>
          <cell r="B1136" t="str">
            <v>ACCESORIOS TUBERIA IMC Ó RIDGID 3/4" (UNION Y  CURVA)</v>
          </cell>
          <cell r="C1136" t="str">
            <v>Insumos</v>
          </cell>
          <cell r="D1136" t="str">
            <v>UND</v>
          </cell>
          <cell r="E1136">
            <v>10940</v>
          </cell>
          <cell r="F1136">
            <v>9193</v>
          </cell>
        </row>
        <row r="1137">
          <cell r="A1137" t="str">
            <v>I1136</v>
          </cell>
          <cell r="B1137" t="str">
            <v>ACCESORIOS TUBERIA IMC Ó RIDGID 4" (UNION Y  CURVA)</v>
          </cell>
          <cell r="C1137" t="str">
            <v>Insumos</v>
          </cell>
          <cell r="D1137" t="str">
            <v>UND</v>
          </cell>
          <cell r="E1137">
            <v>297247</v>
          </cell>
          <cell r="F1137">
            <v>249787</v>
          </cell>
        </row>
        <row r="1138">
          <cell r="A1138" t="str">
            <v>I1137</v>
          </cell>
          <cell r="B1138" t="str">
            <v>ADAPTADOR TERMINAL PVC 3/4"</v>
          </cell>
          <cell r="C1138" t="str">
            <v>Insumos</v>
          </cell>
          <cell r="D1138" t="str">
            <v>UND</v>
          </cell>
          <cell r="E1138">
            <v>321</v>
          </cell>
          <cell r="F1138">
            <v>270</v>
          </cell>
        </row>
        <row r="1139">
          <cell r="A1139" t="str">
            <v>I1138</v>
          </cell>
          <cell r="B1139" t="str">
            <v>AISLADOR DE PIN ANSI 55-5 EN MATERIAL POLIMERICO</v>
          </cell>
          <cell r="C1139" t="str">
            <v>Insumos</v>
          </cell>
          <cell r="D1139" t="str">
            <v>UND</v>
          </cell>
          <cell r="E1139">
            <v>34759</v>
          </cell>
          <cell r="F1139">
            <v>29209</v>
          </cell>
        </row>
        <row r="1140">
          <cell r="A1140" t="str">
            <v>I1139</v>
          </cell>
          <cell r="B1140" t="str">
            <v>AISLADOR DE SUSPENSION ANSI 52-1, EN MATERIAL POLIMERICO</v>
          </cell>
          <cell r="C1140" t="str">
            <v>Insumos</v>
          </cell>
          <cell r="D1140" t="str">
            <v>UND</v>
          </cell>
          <cell r="E1140">
            <v>34759</v>
          </cell>
          <cell r="F1140">
            <v>29209</v>
          </cell>
        </row>
        <row r="1141">
          <cell r="A1141" t="str">
            <v>I1140</v>
          </cell>
          <cell r="B1141" t="str">
            <v>AISLADOR PORCELANA TIPO TENSOR ANSI 54-2</v>
          </cell>
          <cell r="C1141" t="str">
            <v>Insumos</v>
          </cell>
          <cell r="D1141" t="str">
            <v>UND</v>
          </cell>
          <cell r="E1141">
            <v>13363</v>
          </cell>
          <cell r="F1141">
            <v>11229</v>
          </cell>
        </row>
        <row r="1142">
          <cell r="A1142" t="str">
            <v>I1141</v>
          </cell>
          <cell r="B1142" t="str">
            <v xml:space="preserve">ALAMBRE COBRE DESNUDO Nº 10 AWG  </v>
          </cell>
          <cell r="C1142" t="str">
            <v>Insumos</v>
          </cell>
          <cell r="D1142" t="str">
            <v>M</v>
          </cell>
          <cell r="E1142">
            <v>2294</v>
          </cell>
          <cell r="F1142">
            <v>1928</v>
          </cell>
        </row>
        <row r="1143">
          <cell r="A1143" t="str">
            <v>I1142</v>
          </cell>
          <cell r="B1143" t="str">
            <v>ALAMBRE COBRE DESNUDO Nº 12 AWG</v>
          </cell>
          <cell r="C1143" t="str">
            <v>Insumos</v>
          </cell>
          <cell r="D1143" t="str">
            <v>M</v>
          </cell>
          <cell r="E1143">
            <v>1585</v>
          </cell>
          <cell r="F1143">
            <v>1332</v>
          </cell>
        </row>
        <row r="1144">
          <cell r="A1144" t="str">
            <v>I1143</v>
          </cell>
          <cell r="B1144" t="str">
            <v>ALAMBRE COBRE DESNUDO Nº 4 AWG</v>
          </cell>
          <cell r="C1144" t="str">
            <v>Insumos</v>
          </cell>
          <cell r="D1144" t="str">
            <v>M</v>
          </cell>
          <cell r="E1144">
            <v>15339</v>
          </cell>
          <cell r="F1144">
            <v>12890</v>
          </cell>
        </row>
        <row r="1145">
          <cell r="A1145" t="str">
            <v>I1144</v>
          </cell>
          <cell r="B1145" t="str">
            <v>ALAMBRE COBRE Nº 10 THHN  AWG</v>
          </cell>
          <cell r="C1145" t="str">
            <v>Insumos</v>
          </cell>
          <cell r="D1145" t="str">
            <v>M</v>
          </cell>
          <cell r="E1145">
            <v>2727</v>
          </cell>
          <cell r="F1145">
            <v>2292</v>
          </cell>
        </row>
        <row r="1146">
          <cell r="A1146" t="str">
            <v>I1145</v>
          </cell>
          <cell r="B1146" t="str">
            <v>ALAMBRE COBRE Nº 12 THHN  AWG</v>
          </cell>
          <cell r="C1146" t="str">
            <v>Insumos</v>
          </cell>
          <cell r="D1146" t="str">
            <v>M</v>
          </cell>
          <cell r="E1146">
            <v>1652</v>
          </cell>
          <cell r="F1146">
            <v>1388</v>
          </cell>
        </row>
        <row r="1147">
          <cell r="A1147" t="str">
            <v>I1146</v>
          </cell>
          <cell r="B1147" t="str">
            <v>AMARRE PLÁSTICO PARA CABLE TRENZADO 20X4,8MM</v>
          </cell>
          <cell r="C1147" t="str">
            <v>Insumos</v>
          </cell>
          <cell r="D1147" t="str">
            <v>UND</v>
          </cell>
          <cell r="E1147">
            <v>7221</v>
          </cell>
          <cell r="F1147">
            <v>6068</v>
          </cell>
        </row>
        <row r="1148">
          <cell r="A1148" t="str">
            <v>I1147</v>
          </cell>
          <cell r="B1148" t="str">
            <v>APLIQUE TORTUGA APTO PARA USO A LA INTEMPERIE. BOMBILLO AHORRADOR 26W E27.</v>
          </cell>
          <cell r="C1148" t="str">
            <v>Insumos</v>
          </cell>
          <cell r="D1148" t="str">
            <v>UND</v>
          </cell>
          <cell r="E1148">
            <v>84275</v>
          </cell>
          <cell r="F1148">
            <v>70819</v>
          </cell>
        </row>
        <row r="1149">
          <cell r="A1149" t="str">
            <v>I1148</v>
          </cell>
          <cell r="B1149" t="str">
            <v>ARANDELA CUADRADA PLANA DE 4X4X5/8. PL. 1/8</v>
          </cell>
          <cell r="C1149" t="str">
            <v>Insumos</v>
          </cell>
          <cell r="D1149" t="str">
            <v>UND</v>
          </cell>
          <cell r="E1149">
            <v>4802</v>
          </cell>
          <cell r="F1149">
            <v>4035</v>
          </cell>
        </row>
        <row r="1150">
          <cell r="A1150" t="str">
            <v>I1149</v>
          </cell>
          <cell r="B1150" t="str">
            <v>ARANDELA PRESION GUAZA 5/8</v>
          </cell>
          <cell r="C1150" t="str">
            <v>Insumos</v>
          </cell>
          <cell r="D1150" t="str">
            <v>UND</v>
          </cell>
          <cell r="E1150">
            <v>302</v>
          </cell>
          <cell r="F1150">
            <v>254</v>
          </cell>
        </row>
        <row r="1151">
          <cell r="A1151" t="str">
            <v>I1150</v>
          </cell>
          <cell r="B1151" t="str">
            <v>BALA CUADRADA FC 2X26W HIGH LIGHTS. INCLUYE 2 BOMBILLAS AHORRADORAS 26W. E27, BALASTO ELECTRONICO Y VIDRIO DECORATIVO</v>
          </cell>
          <cell r="C1151" t="str">
            <v>Insumos</v>
          </cell>
          <cell r="D1151" t="str">
            <v>UND</v>
          </cell>
          <cell r="E1151">
            <v>234110</v>
          </cell>
          <cell r="F1151">
            <v>196731</v>
          </cell>
        </row>
        <row r="1152">
          <cell r="A1152" t="str">
            <v>I1151</v>
          </cell>
          <cell r="B1152" t="str">
            <v>BALA DULUX FC HIGH LIGHTS 2X26W. ARO BLANCO Y VIDRIO DECORATIVO. INCLUYE 2 BOMBILLAS AHORRADORAS 26W. E27 Y BALASTO ELECTRONICO.</v>
          </cell>
          <cell r="C1152" t="str">
            <v>Insumos</v>
          </cell>
          <cell r="D1152" t="str">
            <v>UND</v>
          </cell>
          <cell r="E1152">
            <v>225511</v>
          </cell>
          <cell r="F1152">
            <v>189505</v>
          </cell>
        </row>
        <row r="1153">
          <cell r="A1153" t="str">
            <v>I1152</v>
          </cell>
          <cell r="B1153" t="str">
            <v>BALA HALOGENA INYECTADA CUADRADA HIGH LIGHTS. ARO ESCUALIZABLE. INCLUYE BOMBILLO DICROICO 50W Y ADAPTADOR 12V.</v>
          </cell>
          <cell r="C1153" t="str">
            <v>Insumos</v>
          </cell>
          <cell r="D1153" t="str">
            <v>UND</v>
          </cell>
          <cell r="E1153">
            <v>72345</v>
          </cell>
          <cell r="F1153">
            <v>60794</v>
          </cell>
        </row>
        <row r="1154">
          <cell r="A1154" t="str">
            <v>I1153</v>
          </cell>
          <cell r="B1154" t="str">
            <v>BALA HQI RECTANGULAR EQUALIZABLE MARCA HIGH LIGHTS. INCLUYE AUTOTRANSFORMADOR Y BOMBILLA MH70W</v>
          </cell>
          <cell r="C1154" t="str">
            <v>Insumos</v>
          </cell>
          <cell r="D1154" t="str">
            <v>UND</v>
          </cell>
          <cell r="E1154">
            <v>421796</v>
          </cell>
          <cell r="F1154">
            <v>354450</v>
          </cell>
        </row>
        <row r="1155">
          <cell r="A1155" t="str">
            <v>I1154</v>
          </cell>
          <cell r="B1155" t="str">
            <v>BALA MINI FC HIGH LIGHTS 1X26W. INCLUYE BOMBILLA AHORRADORA 26W. E27. ARO BLANCO REFLECTOR EN ALUMINIO BRILLADO</v>
          </cell>
          <cell r="C1155" t="str">
            <v>Insumos</v>
          </cell>
          <cell r="D1155" t="str">
            <v>UND</v>
          </cell>
          <cell r="E1155">
            <v>84275</v>
          </cell>
          <cell r="F1155">
            <v>70819</v>
          </cell>
        </row>
        <row r="1156">
          <cell r="A1156" t="str">
            <v>I1155</v>
          </cell>
          <cell r="B1156" t="str">
            <v>BANDA PLASTICA DE SEÑALIZACION SEGUN NORMA CS-273</v>
          </cell>
          <cell r="C1156" t="str">
            <v>Insumos</v>
          </cell>
          <cell r="D1156" t="str">
            <v>M</v>
          </cell>
          <cell r="E1156">
            <v>3368</v>
          </cell>
          <cell r="F1156">
            <v>2830</v>
          </cell>
        </row>
        <row r="1157">
          <cell r="A1157" t="str">
            <v>I1156</v>
          </cell>
          <cell r="B1157" t="str">
            <v>BANDEJA PORTACABLE ACERO GALVANIZADO EN CALIENTE ANCHO UTIL 10CM. INCLUYE PLATINAS DE UNION.</v>
          </cell>
          <cell r="C1157" t="str">
            <v>Insumos</v>
          </cell>
          <cell r="D1157" t="str">
            <v>M</v>
          </cell>
          <cell r="E1157">
            <v>59530</v>
          </cell>
          <cell r="F1157">
            <v>50025</v>
          </cell>
        </row>
        <row r="1158">
          <cell r="A1158" t="str">
            <v>I1157</v>
          </cell>
          <cell r="B1158" t="str">
            <v>BANDEJA PORTACABLE ACERO GALVANIZADO EN CALIENTE ANCHO UTIL 20CM. INCLUYE PLATINAS DE UNION.</v>
          </cell>
          <cell r="C1158" t="str">
            <v>Insumos</v>
          </cell>
          <cell r="D1158" t="str">
            <v>M</v>
          </cell>
          <cell r="E1158">
            <v>64755</v>
          </cell>
          <cell r="F1158">
            <v>54416</v>
          </cell>
        </row>
        <row r="1159">
          <cell r="A1159" t="str">
            <v>I1158</v>
          </cell>
          <cell r="B1159" t="str">
            <v>BANDEJA PORTACABLE ACERO GALVANIZADO EN CALIENTE ANCHO UTIL 30CM. INCLUYE PLATINAS DE UNION.</v>
          </cell>
          <cell r="C1159" t="str">
            <v>Insumos</v>
          </cell>
          <cell r="D1159" t="str">
            <v>M</v>
          </cell>
          <cell r="E1159">
            <v>70909</v>
          </cell>
          <cell r="F1159">
            <v>59587</v>
          </cell>
        </row>
        <row r="1160">
          <cell r="A1160" t="str">
            <v>I1159</v>
          </cell>
          <cell r="B1160" t="str">
            <v>BANDEJA PORTACABLE ACERO GALVANIZADO EN CALIENTE ANCHO UTIL 40CM. INCLUYE PLATINAS DE UNION.</v>
          </cell>
          <cell r="C1160" t="str">
            <v>Insumos</v>
          </cell>
          <cell r="D1160" t="str">
            <v>M</v>
          </cell>
          <cell r="E1160">
            <v>77275</v>
          </cell>
          <cell r="F1160">
            <v>64937</v>
          </cell>
        </row>
        <row r="1161">
          <cell r="A1161" t="str">
            <v>I1160</v>
          </cell>
          <cell r="B1161" t="str">
            <v>BANDEJA PORTACABLE ACERO GALVANIZADO EN CALIENTE ANCHO UTIL 50CM. INCLUYE PLATINAS DE UNION.</v>
          </cell>
          <cell r="C1161" t="str">
            <v>Insumos</v>
          </cell>
          <cell r="D1161" t="str">
            <v>M</v>
          </cell>
          <cell r="E1161">
            <v>83317</v>
          </cell>
          <cell r="F1161">
            <v>70014</v>
          </cell>
        </row>
        <row r="1162">
          <cell r="A1162" t="str">
            <v>I1161</v>
          </cell>
          <cell r="B1162" t="str">
            <v>BANDEJA PORTACABLE ACERO GALVANIZADO EN CALIENTE ANCHO UTIL 60CM. INCLUYE PLATINAS DE UNION.</v>
          </cell>
          <cell r="C1162" t="str">
            <v>Insumos</v>
          </cell>
          <cell r="D1162" t="str">
            <v>M</v>
          </cell>
          <cell r="E1162">
            <v>89295</v>
          </cell>
          <cell r="F1162">
            <v>75038</v>
          </cell>
        </row>
        <row r="1163">
          <cell r="A1163" t="str">
            <v>I1162</v>
          </cell>
          <cell r="B1163" t="str">
            <v>BASE Y FOTOCELDA TIPO EXTERIOR PARA ALUMBRADO INSTALADA.</v>
          </cell>
          <cell r="C1163" t="str">
            <v>Insumos</v>
          </cell>
          <cell r="D1163" t="str">
            <v>UND</v>
          </cell>
          <cell r="E1163">
            <v>36520</v>
          </cell>
          <cell r="F1163">
            <v>30689</v>
          </cell>
        </row>
        <row r="1164">
          <cell r="A1164" t="str">
            <v>I1163</v>
          </cell>
          <cell r="B1164" t="str">
            <v>BAYONETA PARA ANGULO  DOBLE 2 1/2 X 2 1/2 X 1/4 X 1,50 M</v>
          </cell>
          <cell r="C1164" t="str">
            <v>Insumos</v>
          </cell>
          <cell r="D1164" t="str">
            <v>UND</v>
          </cell>
          <cell r="E1164">
            <v>205020</v>
          </cell>
          <cell r="F1164">
            <v>172286</v>
          </cell>
        </row>
        <row r="1165">
          <cell r="A1165" t="str">
            <v>I1164</v>
          </cell>
          <cell r="B1165" t="str">
            <v>BAYONETA SENCILLA  2-1/2 X 1/4 X 1,50 M</v>
          </cell>
          <cell r="C1165" t="str">
            <v>Insumos</v>
          </cell>
          <cell r="D1165" t="str">
            <v>UND</v>
          </cell>
          <cell r="E1165">
            <v>94968</v>
          </cell>
          <cell r="F1165">
            <v>79805</v>
          </cell>
        </row>
        <row r="1166">
          <cell r="A1166" t="str">
            <v>I1165</v>
          </cell>
          <cell r="B1166" t="str">
            <v>BOQUILLA-TERMINAL (JUEGO DE TUERCA Y CONTRATUERCA) PARA TUBERIA IMC GALVANIZADA 2"</v>
          </cell>
          <cell r="C1166" t="str">
            <v>Insumos</v>
          </cell>
          <cell r="D1166" t="str">
            <v>UND</v>
          </cell>
          <cell r="E1166">
            <v>2877</v>
          </cell>
          <cell r="F1166">
            <v>2418</v>
          </cell>
        </row>
        <row r="1167">
          <cell r="A1167" t="str">
            <v>I1166</v>
          </cell>
          <cell r="B1167" t="str">
            <v>BOQUILLA-TERMINAL (JUEGO DE TUERCA Y CONTRATUERCA) PARA TUBERIA IMC GALVANIZADA 3"</v>
          </cell>
          <cell r="C1167" t="str">
            <v>Insumos</v>
          </cell>
          <cell r="D1167" t="str">
            <v>UND</v>
          </cell>
          <cell r="E1167">
            <v>13793</v>
          </cell>
          <cell r="F1167">
            <v>11591</v>
          </cell>
        </row>
        <row r="1168">
          <cell r="A1168" t="str">
            <v>I1167</v>
          </cell>
          <cell r="B1168" t="str">
            <v>BOQUILLA-TERMINAL (JUEGO DE TUERCA Y CONTRATUERCA) PARA TUBERIA IMC GALVANIZADA 4"</v>
          </cell>
          <cell r="C1168" t="str">
            <v>Insumos</v>
          </cell>
          <cell r="D1168" t="str">
            <v>UND</v>
          </cell>
          <cell r="E1168">
            <v>21726</v>
          </cell>
          <cell r="F1168">
            <v>18257</v>
          </cell>
        </row>
        <row r="1169">
          <cell r="A1169" t="str">
            <v>I1168</v>
          </cell>
          <cell r="B1169" t="str">
            <v>BORNA DE PONCHAR ESTAÑO DE DOS HUECOS Nº 4/0</v>
          </cell>
          <cell r="C1169" t="str">
            <v>Insumos</v>
          </cell>
          <cell r="D1169" t="str">
            <v>UND</v>
          </cell>
          <cell r="E1169">
            <v>10764</v>
          </cell>
          <cell r="F1169">
            <v>9045</v>
          </cell>
        </row>
        <row r="1170">
          <cell r="A1170" t="str">
            <v>I1169</v>
          </cell>
          <cell r="B1170" t="str">
            <v>BORNA TERMINAL PONCHAR MARCA 3M Ó PANDUIT BARRIL LARGO PARA CABLE NO.1/0AWG</v>
          </cell>
          <cell r="C1170" t="str">
            <v>Insumos</v>
          </cell>
          <cell r="D1170" t="str">
            <v>UND</v>
          </cell>
          <cell r="E1170">
            <v>5059</v>
          </cell>
          <cell r="F1170">
            <v>4251</v>
          </cell>
        </row>
        <row r="1171">
          <cell r="A1171" t="str">
            <v>I1170</v>
          </cell>
          <cell r="B1171" t="str">
            <v>BORNA TERMINAL PONCHAR MARCA 3M Ó PANDUIT BARRIL LARGO PARA CABLE NO.2/0AWG</v>
          </cell>
          <cell r="C1171" t="str">
            <v>Insumos</v>
          </cell>
          <cell r="D1171" t="str">
            <v>UND</v>
          </cell>
          <cell r="E1171">
            <v>6181</v>
          </cell>
          <cell r="F1171">
            <v>5194</v>
          </cell>
        </row>
        <row r="1172">
          <cell r="A1172" t="str">
            <v>I1171</v>
          </cell>
          <cell r="B1172" t="str">
            <v>BORNA TERMINAL PONCHAR MARCA 3M Ó PANDUIT BARRIL LARGO PARA CABLE NO.2AWG</v>
          </cell>
          <cell r="C1172" t="str">
            <v>Insumos</v>
          </cell>
          <cell r="D1172" t="str">
            <v>UND</v>
          </cell>
          <cell r="E1172">
            <v>4997</v>
          </cell>
          <cell r="F1172">
            <v>4199</v>
          </cell>
        </row>
        <row r="1173">
          <cell r="A1173" t="str">
            <v>I1172</v>
          </cell>
          <cell r="B1173" t="str">
            <v>BRAZO HORIZONTAL GALV. 3/4" X 1.50M</v>
          </cell>
          <cell r="C1173" t="str">
            <v>Insumos</v>
          </cell>
          <cell r="D1173" t="str">
            <v>UND</v>
          </cell>
          <cell r="E1173">
            <v>97479</v>
          </cell>
          <cell r="F1173">
            <v>81915</v>
          </cell>
        </row>
        <row r="1174">
          <cell r="A1174" t="str">
            <v>I1173</v>
          </cell>
          <cell r="B1174" t="str">
            <v>CABLE CUADRUPLEX AUTOSOPORTADOS 90ºC 600V  Nº  3X2/0+1X1/0 CONDUCTOR DE ALUMIIO AISLADO EN POLITILENO RETICULADO (XLP)</v>
          </cell>
          <cell r="C1174" t="str">
            <v>Insumos</v>
          </cell>
          <cell r="D1174" t="str">
            <v>M</v>
          </cell>
          <cell r="E1174">
            <v>58666</v>
          </cell>
          <cell r="F1174">
            <v>49299</v>
          </cell>
        </row>
        <row r="1175">
          <cell r="A1175" t="str">
            <v>I1174</v>
          </cell>
          <cell r="B1175" t="str">
            <v>CABLE CUADRUPLEX AUTOSOPORTADOS 90ºC 600V  Nº  4X4/0 CONDUCTOR DE ALUMIIO AISLADO EN POLITILENO RETICULADO (XLP)</v>
          </cell>
          <cell r="C1175" t="str">
            <v>Insumos</v>
          </cell>
          <cell r="D1175" t="str">
            <v>M</v>
          </cell>
          <cell r="E1175">
            <v>93060</v>
          </cell>
          <cell r="F1175">
            <v>78202</v>
          </cell>
        </row>
        <row r="1176">
          <cell r="A1176" t="str">
            <v>I1175</v>
          </cell>
          <cell r="B1176" t="str">
            <v>CABLE DE ALUMINIO DESNUDO CON ALMA  ACERO GALVANIZADO ACSR Nº 1/0 AWG</v>
          </cell>
          <cell r="C1176" t="str">
            <v>Insumos</v>
          </cell>
          <cell r="D1176" t="str">
            <v>M</v>
          </cell>
          <cell r="E1176">
            <v>3841</v>
          </cell>
          <cell r="F1176">
            <v>3228</v>
          </cell>
        </row>
        <row r="1177">
          <cell r="A1177" t="str">
            <v>I1176</v>
          </cell>
          <cell r="B1177" t="str">
            <v>CABLE DE ALUMINIO DESNUDO CON ALMA  ACERO GALVANIZADO ACSR Nº 1/0 AWG</v>
          </cell>
          <cell r="C1177" t="str">
            <v>Insumos</v>
          </cell>
          <cell r="D1177" t="str">
            <v>M</v>
          </cell>
          <cell r="E1177">
            <v>5755</v>
          </cell>
          <cell r="F1177">
            <v>4836</v>
          </cell>
        </row>
        <row r="1178">
          <cell r="A1178" t="str">
            <v>I1177</v>
          </cell>
          <cell r="B1178" t="str">
            <v>CABLE DE ALUMINIO DESNUDO CON ALMA  ACERO GALVANIZADO ACSR Nº 4/0 AWG</v>
          </cell>
          <cell r="C1178" t="str">
            <v>Insumos</v>
          </cell>
          <cell r="D1178" t="str">
            <v>M</v>
          </cell>
          <cell r="E1178">
            <v>7749</v>
          </cell>
          <cell r="F1178">
            <v>6512</v>
          </cell>
        </row>
        <row r="1179">
          <cell r="A1179" t="str">
            <v>I1178</v>
          </cell>
          <cell r="B1179" t="str">
            <v>CABLE DE COBRE DESNUDO Nº 1/0  AWG</v>
          </cell>
          <cell r="C1179" t="str">
            <v>Insumos</v>
          </cell>
          <cell r="D1179" t="str">
            <v>M</v>
          </cell>
          <cell r="E1179">
            <v>28514</v>
          </cell>
          <cell r="F1179">
            <v>23961</v>
          </cell>
        </row>
        <row r="1180">
          <cell r="A1180" t="str">
            <v>I1179</v>
          </cell>
          <cell r="B1180" t="str">
            <v>CABLE DE COBRE DESNUDO Nº 10 AWG</v>
          </cell>
          <cell r="C1180" t="str">
            <v>Insumos</v>
          </cell>
          <cell r="D1180" t="str">
            <v>M</v>
          </cell>
          <cell r="E1180">
            <v>3516</v>
          </cell>
          <cell r="F1180">
            <v>2955</v>
          </cell>
        </row>
        <row r="1181">
          <cell r="A1181" t="str">
            <v>I1180</v>
          </cell>
          <cell r="B1181" t="str">
            <v>CABLE DE COBRE DESNUDO Nº 2  AWG</v>
          </cell>
          <cell r="C1181" t="str">
            <v>Insumos</v>
          </cell>
          <cell r="D1181" t="str">
            <v>M</v>
          </cell>
          <cell r="E1181">
            <v>16113</v>
          </cell>
          <cell r="F1181">
            <v>13540</v>
          </cell>
        </row>
        <row r="1182">
          <cell r="A1182" t="str">
            <v>I1181</v>
          </cell>
          <cell r="B1182" t="str">
            <v>CABLE DE COBRE DESNUDO Nº 2/0  AWG</v>
          </cell>
          <cell r="C1182" t="str">
            <v>Insumos</v>
          </cell>
          <cell r="D1182" t="str">
            <v>M</v>
          </cell>
          <cell r="E1182">
            <v>37449</v>
          </cell>
          <cell r="F1182">
            <v>31470</v>
          </cell>
        </row>
        <row r="1183">
          <cell r="A1183" t="str">
            <v>I1182</v>
          </cell>
          <cell r="B1183" t="str">
            <v xml:space="preserve">CABLE DE COBRE DESNUDO Nº 4 AWG </v>
          </cell>
          <cell r="C1183" t="str">
            <v>Insumos</v>
          </cell>
          <cell r="D1183" t="str">
            <v>M</v>
          </cell>
          <cell r="E1183">
            <v>13276</v>
          </cell>
          <cell r="F1183">
            <v>11156</v>
          </cell>
        </row>
        <row r="1184">
          <cell r="A1184" t="str">
            <v>I1183</v>
          </cell>
          <cell r="B1184" t="str">
            <v xml:space="preserve">CABLE DE COBRE DESNUDO Nº 4/0 AWG </v>
          </cell>
          <cell r="C1184" t="str">
            <v>Insumos</v>
          </cell>
          <cell r="D1184" t="str">
            <v>M</v>
          </cell>
          <cell r="E1184">
            <v>65956</v>
          </cell>
          <cell r="F1184">
            <v>55425</v>
          </cell>
        </row>
        <row r="1185">
          <cell r="A1185" t="str">
            <v>I1184</v>
          </cell>
          <cell r="B1185" t="str">
            <v xml:space="preserve">CABLE DE COBRE DESNUDO Nº 6 AWG  </v>
          </cell>
          <cell r="C1185" t="str">
            <v>Insumos</v>
          </cell>
          <cell r="D1185" t="str">
            <v>M</v>
          </cell>
          <cell r="E1185">
            <v>7274</v>
          </cell>
          <cell r="F1185">
            <v>6113</v>
          </cell>
        </row>
        <row r="1186">
          <cell r="A1186" t="str">
            <v>I1185</v>
          </cell>
          <cell r="B1186" t="str">
            <v xml:space="preserve">CABLE DE COBRE DESNUDO Nº 8 AWG </v>
          </cell>
          <cell r="C1186" t="str">
            <v>Insumos</v>
          </cell>
          <cell r="D1186" t="str">
            <v>M</v>
          </cell>
          <cell r="E1186">
            <v>4497</v>
          </cell>
          <cell r="F1186">
            <v>3779</v>
          </cell>
        </row>
        <row r="1187">
          <cell r="A1187" t="str">
            <v>I1186</v>
          </cell>
          <cell r="B1187" t="str">
            <v>CABLE DE COBRE ENCAUCHETADO 3 X 16 THHN</v>
          </cell>
          <cell r="C1187" t="str">
            <v>Insumos</v>
          </cell>
          <cell r="D1187" t="str">
            <v>M</v>
          </cell>
          <cell r="E1187">
            <v>4697</v>
          </cell>
          <cell r="F1187">
            <v>3947</v>
          </cell>
        </row>
        <row r="1188">
          <cell r="A1188" t="str">
            <v>I1187</v>
          </cell>
          <cell r="B1188" t="str">
            <v>CABLE DE COBRE MONOPOLAR  XLPE MV-90 15KV 90ºC CON NIVEL DE AISLAMIENTO  DE 100% Nº2 AWG</v>
          </cell>
          <cell r="C1188" t="str">
            <v>Insumos</v>
          </cell>
          <cell r="D1188" t="str">
            <v>M</v>
          </cell>
          <cell r="E1188">
            <v>47197</v>
          </cell>
          <cell r="F1188">
            <v>39661</v>
          </cell>
        </row>
        <row r="1189">
          <cell r="A1189" t="str">
            <v>I1188</v>
          </cell>
          <cell r="B1189" t="str">
            <v>CABLE DE COBRE Nº 1/0 THHN  AWG</v>
          </cell>
          <cell r="C1189" t="str">
            <v>Insumos</v>
          </cell>
          <cell r="D1189" t="str">
            <v>M</v>
          </cell>
          <cell r="E1189">
            <v>32525</v>
          </cell>
          <cell r="F1189">
            <v>27332</v>
          </cell>
        </row>
        <row r="1190">
          <cell r="A1190" t="str">
            <v>I1189</v>
          </cell>
          <cell r="B1190" t="str">
            <v xml:space="preserve">CABLE DE COBRE Nº 10 THHN AWG  AMARILLO </v>
          </cell>
          <cell r="C1190" t="str">
            <v>Insumos</v>
          </cell>
          <cell r="D1190" t="str">
            <v>M</v>
          </cell>
          <cell r="E1190">
            <v>2863</v>
          </cell>
          <cell r="F1190">
            <v>2406</v>
          </cell>
        </row>
        <row r="1191">
          <cell r="A1191" t="str">
            <v>I1190</v>
          </cell>
          <cell r="B1191" t="str">
            <v xml:space="preserve">CABLE DE COBRE Nº 2 THHN AWG NEGRO </v>
          </cell>
          <cell r="C1191" t="str">
            <v>Insumos</v>
          </cell>
          <cell r="D1191" t="str">
            <v>M</v>
          </cell>
          <cell r="E1191">
            <v>17595</v>
          </cell>
          <cell r="F1191">
            <v>14786</v>
          </cell>
        </row>
        <row r="1192">
          <cell r="A1192" t="str">
            <v>I1191</v>
          </cell>
          <cell r="B1192" t="str">
            <v>CABLE DE COBRE Nº 2/0 THHN  AWG</v>
          </cell>
          <cell r="C1192" t="str">
            <v>Insumos</v>
          </cell>
          <cell r="D1192" t="str">
            <v>M</v>
          </cell>
          <cell r="E1192">
            <v>37182</v>
          </cell>
          <cell r="F1192">
            <v>31245</v>
          </cell>
        </row>
        <row r="1193">
          <cell r="A1193" t="str">
            <v>I1192</v>
          </cell>
          <cell r="B1193" t="str">
            <v>CABLE DE COBRE Nº 350 THHN MCM</v>
          </cell>
          <cell r="C1193" t="str">
            <v>Insumos</v>
          </cell>
          <cell r="D1193" t="str">
            <v>M</v>
          </cell>
          <cell r="E1193">
            <v>101107</v>
          </cell>
          <cell r="F1193">
            <v>84964</v>
          </cell>
        </row>
        <row r="1194">
          <cell r="A1194" t="str">
            <v>I1193</v>
          </cell>
          <cell r="B1194" t="str">
            <v xml:space="preserve">CABLE DE COBRE Nº 4 THHN AWG NEGRO </v>
          </cell>
          <cell r="C1194" t="str">
            <v>Insumos</v>
          </cell>
          <cell r="D1194" t="str">
            <v>M</v>
          </cell>
          <cell r="E1194">
            <v>10874</v>
          </cell>
          <cell r="F1194">
            <v>9138</v>
          </cell>
        </row>
        <row r="1195">
          <cell r="A1195" t="str">
            <v>I1194</v>
          </cell>
          <cell r="B1195" t="str">
            <v xml:space="preserve">CABLE DE COBRE Nº 4/0 THHN  AWG NEGRO </v>
          </cell>
          <cell r="C1195" t="str">
            <v>Insumos</v>
          </cell>
          <cell r="D1195" t="str">
            <v>M</v>
          </cell>
          <cell r="E1195">
            <v>66467</v>
          </cell>
          <cell r="F1195">
            <v>55855</v>
          </cell>
        </row>
        <row r="1196">
          <cell r="A1196" t="str">
            <v>I1195</v>
          </cell>
          <cell r="B1196" t="str">
            <v xml:space="preserve">CABLE DE COBRE Nº 6 THHN AWG NEGRO </v>
          </cell>
          <cell r="C1196" t="str">
            <v>Insumos</v>
          </cell>
          <cell r="D1196" t="str">
            <v>M</v>
          </cell>
          <cell r="E1196">
            <v>7606</v>
          </cell>
          <cell r="F1196">
            <v>6392</v>
          </cell>
        </row>
        <row r="1197">
          <cell r="A1197" t="str">
            <v>I1196</v>
          </cell>
          <cell r="B1197" t="str">
            <v xml:space="preserve">CABLE DE COBRE Nº 8 THHN AWG  NEGRO </v>
          </cell>
          <cell r="C1197" t="str">
            <v>Insumos</v>
          </cell>
          <cell r="D1197" t="str">
            <v>M</v>
          </cell>
          <cell r="E1197">
            <v>5399</v>
          </cell>
          <cell r="F1197">
            <v>4537</v>
          </cell>
        </row>
        <row r="1198">
          <cell r="A1198" t="str">
            <v>I1197</v>
          </cell>
          <cell r="B1198" t="str">
            <v xml:space="preserve">ALAMBRE DE COBRE Nº 8 THWN </v>
          </cell>
          <cell r="C1198" t="str">
            <v>Insumos</v>
          </cell>
          <cell r="D1198" t="str">
            <v>M</v>
          </cell>
          <cell r="E1198">
            <v>4117</v>
          </cell>
          <cell r="F1198">
            <v>3460</v>
          </cell>
        </row>
        <row r="1199">
          <cell r="A1199" t="str">
            <v>I1198</v>
          </cell>
          <cell r="B1199" t="str">
            <v xml:space="preserve">ALAMBRE DE COBRE Nº 10 THWN </v>
          </cell>
          <cell r="C1199" t="str">
            <v>Insumos</v>
          </cell>
          <cell r="D1199" t="str">
            <v>M</v>
          </cell>
          <cell r="E1199">
            <v>3092</v>
          </cell>
          <cell r="F1199">
            <v>2598</v>
          </cell>
        </row>
        <row r="1200">
          <cell r="A1200" t="str">
            <v>I1199</v>
          </cell>
          <cell r="B1200" t="str">
            <v xml:space="preserve">ALAMBRE DE COBRE Nº 12 THWN </v>
          </cell>
          <cell r="C1200" t="str">
            <v>Insumos</v>
          </cell>
          <cell r="D1200" t="str">
            <v>M</v>
          </cell>
          <cell r="E1200">
            <v>2780</v>
          </cell>
          <cell r="F1200">
            <v>2336</v>
          </cell>
        </row>
        <row r="1201">
          <cell r="A1201" t="str">
            <v>I1200</v>
          </cell>
          <cell r="B1201" t="str">
            <v xml:space="preserve">CABLE DE COBRE Nº 6 THWN </v>
          </cell>
          <cell r="C1201" t="str">
            <v>Insumos</v>
          </cell>
          <cell r="D1201" t="str">
            <v>M</v>
          </cell>
          <cell r="E1201">
            <v>12562</v>
          </cell>
          <cell r="F1201">
            <v>10556</v>
          </cell>
        </row>
        <row r="1202">
          <cell r="A1202" t="str">
            <v>I1201</v>
          </cell>
          <cell r="B1202" t="str">
            <v xml:space="preserve">CABLE DE COBRE Nº 8 THWN </v>
          </cell>
          <cell r="C1202" t="str">
            <v>Insumos</v>
          </cell>
          <cell r="D1202" t="str">
            <v>M</v>
          </cell>
          <cell r="E1202">
            <v>8447</v>
          </cell>
          <cell r="F1202">
            <v>7098</v>
          </cell>
        </row>
        <row r="1203">
          <cell r="A1203" t="str">
            <v>I1202</v>
          </cell>
          <cell r="B1203" t="str">
            <v xml:space="preserve">CABLE DE COBRE Nº 10 THWN </v>
          </cell>
          <cell r="C1203" t="str">
            <v>Insumos</v>
          </cell>
          <cell r="D1203" t="str">
            <v>M</v>
          </cell>
          <cell r="E1203">
            <v>5975</v>
          </cell>
          <cell r="F1203">
            <v>5021</v>
          </cell>
        </row>
        <row r="1204">
          <cell r="A1204" t="str">
            <v>I1203</v>
          </cell>
          <cell r="B1204" t="str">
            <v xml:space="preserve">CABLE DE COBRE Nº 12 THWN </v>
          </cell>
          <cell r="C1204" t="str">
            <v>Insumos</v>
          </cell>
          <cell r="D1204" t="str">
            <v>M</v>
          </cell>
          <cell r="E1204">
            <v>4117</v>
          </cell>
          <cell r="F1204">
            <v>3460</v>
          </cell>
        </row>
        <row r="1205">
          <cell r="A1205" t="str">
            <v>I1204</v>
          </cell>
          <cell r="B1205" t="str">
            <v>CABLE SUPER GX DE 9,53 MM (3/8") GALVANIZADO O CABLE PARA RETENIDA DE 3/8 GALVANIZADO</v>
          </cell>
          <cell r="C1205" t="str">
            <v>Insumos</v>
          </cell>
          <cell r="D1205" t="str">
            <v>M</v>
          </cell>
          <cell r="E1205">
            <v>4452</v>
          </cell>
          <cell r="F1205">
            <v>3741</v>
          </cell>
        </row>
        <row r="1206">
          <cell r="A1206" t="str">
            <v>I1205</v>
          </cell>
          <cell r="B1206" t="str">
            <v xml:space="preserve">CAJA METALICA GALVANIZADA (REF: 2400) </v>
          </cell>
          <cell r="C1206" t="str">
            <v>Insumos</v>
          </cell>
          <cell r="D1206" t="str">
            <v>UND</v>
          </cell>
          <cell r="E1206">
            <v>3181</v>
          </cell>
          <cell r="F1206">
            <v>2673</v>
          </cell>
        </row>
        <row r="1207">
          <cell r="A1207" t="str">
            <v>I1206</v>
          </cell>
          <cell r="B1207" t="str">
            <v xml:space="preserve">CAJA METALICA GALVANIZADA (REF: 5800) </v>
          </cell>
          <cell r="C1207" t="str">
            <v>Insumos</v>
          </cell>
          <cell r="D1207" t="str">
            <v>UND</v>
          </cell>
          <cell r="E1207">
            <v>2442</v>
          </cell>
          <cell r="F1207">
            <v>2052</v>
          </cell>
        </row>
        <row r="1208">
          <cell r="A1208" t="str">
            <v>I1207</v>
          </cell>
          <cell r="B1208" t="str">
            <v>CAJA OCTOGONAL GALVANIZADA (CAJA EMP GALV.OCTAGONAL 4")</v>
          </cell>
          <cell r="C1208" t="str">
            <v>Insumos</v>
          </cell>
          <cell r="D1208" t="str">
            <v>UND</v>
          </cell>
          <cell r="E1208">
            <v>2442</v>
          </cell>
          <cell r="F1208">
            <v>2052</v>
          </cell>
        </row>
        <row r="1209">
          <cell r="A1209" t="str">
            <v>I1208</v>
          </cell>
          <cell r="B1209" t="str">
            <v xml:space="preserve">CAJA TRIFÁSICA TIPO INTEMPERIE PARA ACOMETIDAS DE BT </v>
          </cell>
          <cell r="C1209" t="str">
            <v>Insumos</v>
          </cell>
          <cell r="D1209" t="str">
            <v>M</v>
          </cell>
          <cell r="E1209">
            <v>173615</v>
          </cell>
          <cell r="F1209">
            <v>145895</v>
          </cell>
        </row>
        <row r="1210">
          <cell r="A1210" t="str">
            <v>I1209</v>
          </cell>
          <cell r="B1210" t="str">
            <v xml:space="preserve">CAPACETE ROSCADO EN ALUMINIO PARA TUBERIA IMC GALVANIZADA DE 1" </v>
          </cell>
          <cell r="C1210" t="str">
            <v>Insumos</v>
          </cell>
          <cell r="D1210" t="str">
            <v>UND</v>
          </cell>
          <cell r="E1210">
            <v>5975</v>
          </cell>
          <cell r="F1210">
            <v>5021</v>
          </cell>
        </row>
        <row r="1211">
          <cell r="A1211" t="str">
            <v>I1210</v>
          </cell>
          <cell r="B1211" t="str">
            <v xml:space="preserve">CAPACETE ROSCADO EN ALUMINIO PARA TUBERIA IMC GALVANIZADA DE 2" </v>
          </cell>
          <cell r="C1211" t="str">
            <v>Insumos</v>
          </cell>
          <cell r="D1211" t="str">
            <v>UND</v>
          </cell>
          <cell r="E1211">
            <v>20639</v>
          </cell>
          <cell r="F1211">
            <v>17344</v>
          </cell>
        </row>
        <row r="1212">
          <cell r="A1212" t="str">
            <v>I1211</v>
          </cell>
          <cell r="B1212" t="str">
            <v xml:space="preserve">CAPACETE ROSCADO EN ALUMINIO PARA TUBERIA IMC GALVANIZADA DE 3" </v>
          </cell>
          <cell r="C1212" t="str">
            <v>Insumos</v>
          </cell>
          <cell r="D1212" t="str">
            <v>UND</v>
          </cell>
          <cell r="E1212">
            <v>29047</v>
          </cell>
          <cell r="F1212">
            <v>24409</v>
          </cell>
        </row>
        <row r="1213">
          <cell r="A1213" t="str">
            <v>I1212</v>
          </cell>
          <cell r="B1213" t="str">
            <v xml:space="preserve">CAPACETE ROSCADO EN ALUMINIO PARA TUBERIA IMC GALVANIZADA DE 4" </v>
          </cell>
          <cell r="C1213" t="str">
            <v>Insumos</v>
          </cell>
          <cell r="D1213" t="str">
            <v>UND</v>
          </cell>
          <cell r="E1213">
            <v>30679</v>
          </cell>
          <cell r="F1213">
            <v>25781</v>
          </cell>
        </row>
        <row r="1214">
          <cell r="A1214" t="str">
            <v>I1213</v>
          </cell>
          <cell r="B1214" t="str">
            <v xml:space="preserve">CINTA DE ACERO INOXIDABLE 5/8" </v>
          </cell>
          <cell r="C1214" t="str">
            <v>Insumos</v>
          </cell>
          <cell r="D1214" t="str">
            <v>M</v>
          </cell>
          <cell r="E1214">
            <v>6395</v>
          </cell>
          <cell r="F1214">
            <v>5374</v>
          </cell>
        </row>
        <row r="1215">
          <cell r="A1215" t="str">
            <v>I1214</v>
          </cell>
          <cell r="B1215" t="str">
            <v>CINTA EN ACERO INOXIDABLE 1/2"</v>
          </cell>
          <cell r="C1215" t="str">
            <v>Insumos</v>
          </cell>
          <cell r="D1215" t="str">
            <v>M</v>
          </cell>
          <cell r="E1215">
            <v>4944</v>
          </cell>
          <cell r="F1215">
            <v>4155</v>
          </cell>
        </row>
        <row r="1216">
          <cell r="A1216" t="str">
            <v>I1215</v>
          </cell>
          <cell r="B1216" t="str">
            <v>CLAVIJA CON SEGURO DE GIRO 2P+T 250V/20A. MARCA LEGRAND</v>
          </cell>
          <cell r="C1216" t="str">
            <v>Insumos</v>
          </cell>
          <cell r="D1216" t="str">
            <v>UND</v>
          </cell>
          <cell r="E1216">
            <v>88421</v>
          </cell>
          <cell r="F1216">
            <v>74303</v>
          </cell>
        </row>
        <row r="1217">
          <cell r="A1217" t="str">
            <v>I1216</v>
          </cell>
          <cell r="B1217" t="str">
            <v>CLAVIJA CON SEGURO DE GIRO 2P+T 250V/30A. MARCA LEGRAND</v>
          </cell>
          <cell r="C1217" t="str">
            <v>Insumos</v>
          </cell>
          <cell r="D1217" t="str">
            <v>UND</v>
          </cell>
          <cell r="E1217">
            <v>95374</v>
          </cell>
          <cell r="F1217">
            <v>80146</v>
          </cell>
        </row>
        <row r="1218">
          <cell r="A1218" t="str">
            <v>I1217</v>
          </cell>
          <cell r="B1218" t="str">
            <v>CLAVIJA RECTA PARA TOMA INDUSTRIAL 3P+N+T 250V/16A IP44. MARCA LEGRAND</v>
          </cell>
          <cell r="C1218" t="str">
            <v>Insumos</v>
          </cell>
          <cell r="D1218" t="str">
            <v>UND</v>
          </cell>
          <cell r="E1218">
            <v>81898</v>
          </cell>
          <cell r="F1218">
            <v>68822</v>
          </cell>
        </row>
        <row r="1219">
          <cell r="A1219" t="str">
            <v>I1218</v>
          </cell>
          <cell r="B1219" t="str">
            <v>CLAVIJA RECTA PARA TOMA INDUSTRIAL 3P+N+T 250V/16A IP67. MARCA LEGRAND</v>
          </cell>
          <cell r="C1219" t="str">
            <v>Insumos</v>
          </cell>
          <cell r="D1219" t="str">
            <v>UND</v>
          </cell>
          <cell r="E1219">
            <v>150993</v>
          </cell>
          <cell r="F1219">
            <v>126885</v>
          </cell>
        </row>
        <row r="1220">
          <cell r="A1220" t="str">
            <v>I1219</v>
          </cell>
          <cell r="B1220" t="str">
            <v>CLAVIJA RECTA PARA TOMA INDUSTRIAL 3P+N+T 250V/32A IP44. MARCA LEGRAND</v>
          </cell>
          <cell r="C1220" t="str">
            <v>Insumos</v>
          </cell>
          <cell r="D1220" t="str">
            <v>UND</v>
          </cell>
          <cell r="E1220">
            <v>108188</v>
          </cell>
          <cell r="F1220">
            <v>90914</v>
          </cell>
        </row>
        <row r="1221">
          <cell r="A1221" t="str">
            <v>I1220</v>
          </cell>
          <cell r="B1221" t="str">
            <v>CLAVIJA RECTA PARA TOMA INDUSTRIAL 3P+N+T 250V/32A IP67. MARCA LEGRAND</v>
          </cell>
          <cell r="C1221" t="str">
            <v>Insumos</v>
          </cell>
          <cell r="D1221" t="str">
            <v>UND</v>
          </cell>
          <cell r="E1221">
            <v>192051</v>
          </cell>
          <cell r="F1221">
            <v>161387</v>
          </cell>
        </row>
        <row r="1222">
          <cell r="A1222" t="str">
            <v>I1221</v>
          </cell>
          <cell r="B1222" t="str">
            <v>CLAVIJA RECTA PARA TOMA INDUSTRIAL 3P+N+T 250V/63A IP67. MARCA LEGRAND</v>
          </cell>
          <cell r="C1222" t="str">
            <v>Insumos</v>
          </cell>
          <cell r="D1222" t="str">
            <v>UND</v>
          </cell>
          <cell r="E1222">
            <v>436244</v>
          </cell>
          <cell r="F1222">
            <v>366592</v>
          </cell>
        </row>
        <row r="1223">
          <cell r="A1223" t="str">
            <v>I1222</v>
          </cell>
          <cell r="B1223" t="str">
            <v>CLAVIJA RECTA PARA TOMA INDUSTRIAL 3P+T 250V/16A IP44. MARCA LEGRAND</v>
          </cell>
          <cell r="C1223" t="str">
            <v>Insumos</v>
          </cell>
          <cell r="D1223" t="str">
            <v>UND</v>
          </cell>
          <cell r="E1223">
            <v>56917</v>
          </cell>
          <cell r="F1223">
            <v>47829</v>
          </cell>
        </row>
        <row r="1224">
          <cell r="A1224" t="str">
            <v>I1223</v>
          </cell>
          <cell r="B1224" t="str">
            <v>CLAVIJA RECTA PARA TOMA INDUSTRIAL 3P+T 250V/16A IP67. MARCA LEGRAND</v>
          </cell>
          <cell r="C1224" t="str">
            <v>Insumos</v>
          </cell>
          <cell r="D1224" t="str">
            <v>UND</v>
          </cell>
          <cell r="E1224">
            <v>135132</v>
          </cell>
          <cell r="F1224">
            <v>113556</v>
          </cell>
        </row>
        <row r="1225">
          <cell r="A1225" t="str">
            <v>I1224</v>
          </cell>
          <cell r="B1225" t="str">
            <v>CLAVIJA RECTA PARA TOMA INDUSTRIAL 3P+T 250V/32A IP44. MARCA LEGRAND</v>
          </cell>
          <cell r="C1225" t="str">
            <v>Insumos</v>
          </cell>
          <cell r="D1225" t="str">
            <v>UND</v>
          </cell>
          <cell r="E1225">
            <v>85596</v>
          </cell>
          <cell r="F1225">
            <v>71929</v>
          </cell>
        </row>
        <row r="1226">
          <cell r="A1226" t="str">
            <v>I1225</v>
          </cell>
          <cell r="B1226" t="str">
            <v>CLAVIJA RECTA PARA TOMA INDUSTRIAL 3P+T 250V/32A IP67. MARCA LEGRAND</v>
          </cell>
          <cell r="C1226" t="str">
            <v>Insumos</v>
          </cell>
          <cell r="D1226" t="str">
            <v>UND</v>
          </cell>
          <cell r="E1226">
            <v>174667</v>
          </cell>
          <cell r="F1226">
            <v>146779</v>
          </cell>
        </row>
        <row r="1227">
          <cell r="A1227" t="str">
            <v>I1226</v>
          </cell>
          <cell r="B1227" t="str">
            <v>CLAVIJA RECTA PARA TOMA INDUSTRIAL 3P+T 250V/63A IP67. MARCA LEGRAND</v>
          </cell>
          <cell r="C1227" t="str">
            <v>Insumos</v>
          </cell>
          <cell r="D1227" t="str">
            <v>UND</v>
          </cell>
          <cell r="E1227">
            <v>404310</v>
          </cell>
          <cell r="F1227">
            <v>339756</v>
          </cell>
        </row>
        <row r="1228">
          <cell r="A1228" t="str">
            <v>I1227</v>
          </cell>
          <cell r="B1228" t="str">
            <v>CONDULETA EN T Ó L 3/4" NPT</v>
          </cell>
          <cell r="C1228" t="str">
            <v>Insumos</v>
          </cell>
          <cell r="D1228" t="str">
            <v>UND</v>
          </cell>
          <cell r="E1228">
            <v>14800</v>
          </cell>
          <cell r="F1228">
            <v>12437</v>
          </cell>
        </row>
        <row r="1229">
          <cell r="A1229" t="str">
            <v>I1228</v>
          </cell>
          <cell r="B1229" t="str">
            <v>CONECTOR DE COMPRESIÓN DE RANURAS PARALELAS, TIPO 1</v>
          </cell>
          <cell r="C1229" t="str">
            <v>Insumos</v>
          </cell>
          <cell r="D1229" t="str">
            <v>UND</v>
          </cell>
          <cell r="E1229">
            <v>30902</v>
          </cell>
          <cell r="F1229">
            <v>25968</v>
          </cell>
        </row>
        <row r="1230">
          <cell r="A1230" t="str">
            <v>I1229</v>
          </cell>
          <cell r="B1230" t="str">
            <v>CONECTOR DE TORNILLO CON CHAQUETA AISLANTE</v>
          </cell>
          <cell r="C1230" t="str">
            <v>Insumos</v>
          </cell>
          <cell r="D1230" t="str">
            <v>UND</v>
          </cell>
          <cell r="E1230">
            <v>16233</v>
          </cell>
          <cell r="F1230">
            <v>13641</v>
          </cell>
        </row>
        <row r="1231">
          <cell r="A1231" t="str">
            <v>I1230</v>
          </cell>
          <cell r="B1231" t="str">
            <v>CONECTOR PARA VARILLA 5/8"</v>
          </cell>
          <cell r="C1231" t="str">
            <v>Insumos</v>
          </cell>
          <cell r="D1231" t="str">
            <v>UND</v>
          </cell>
          <cell r="E1231">
            <v>7601</v>
          </cell>
          <cell r="F1231">
            <v>6387</v>
          </cell>
        </row>
        <row r="1232">
          <cell r="A1232" t="str">
            <v>I1231</v>
          </cell>
          <cell r="B1232" t="str">
            <v>CONECTOR TERMINAL DE COMPRESION TIPO VASTAGO, TIPO4</v>
          </cell>
          <cell r="C1232" t="str">
            <v>Insumos</v>
          </cell>
          <cell r="D1232" t="str">
            <v>UND</v>
          </cell>
          <cell r="E1232">
            <v>198523</v>
          </cell>
          <cell r="F1232">
            <v>166826</v>
          </cell>
        </row>
        <row r="1233">
          <cell r="A1233" t="str">
            <v>I1232</v>
          </cell>
          <cell r="B1233" t="str">
            <v>CONECTOR TIPO CUÑA</v>
          </cell>
          <cell r="C1233" t="str">
            <v>Insumos</v>
          </cell>
          <cell r="D1233" t="str">
            <v>UND</v>
          </cell>
          <cell r="E1233">
            <v>15168</v>
          </cell>
          <cell r="F1233">
            <v>12746</v>
          </cell>
        </row>
        <row r="1234">
          <cell r="A1234" t="str">
            <v>I1233</v>
          </cell>
          <cell r="B1234" t="str">
            <v>CONFIGURACIÓN EQUIPO RECONECTADOR -INGENIERO ESPECIALISTA</v>
          </cell>
          <cell r="C1234" t="str">
            <v>Insumos</v>
          </cell>
          <cell r="D1234" t="str">
            <v>UND</v>
          </cell>
          <cell r="E1234">
            <v>2809314</v>
          </cell>
          <cell r="F1234">
            <v>2360768</v>
          </cell>
        </row>
        <row r="1235">
          <cell r="A1235" t="str">
            <v>I1234</v>
          </cell>
          <cell r="B1235" t="str">
            <v>CORTACIRCUITOS 15 KV-100 A</v>
          </cell>
          <cell r="C1235" t="str">
            <v>Insumos</v>
          </cell>
          <cell r="D1235" t="str">
            <v>UND</v>
          </cell>
          <cell r="E1235">
            <v>246222</v>
          </cell>
          <cell r="F1235">
            <v>206909</v>
          </cell>
        </row>
        <row r="1236">
          <cell r="A1236" t="str">
            <v>I1235</v>
          </cell>
          <cell r="B1236" t="str">
            <v>CRUCE PORTACABLE GALVANIZADO EN CALIENTE ANCHO UTIL 10CM. INCLUYE PLATINAS DE UNION</v>
          </cell>
          <cell r="C1236" t="str">
            <v>Insumos</v>
          </cell>
          <cell r="D1236" t="str">
            <v>UND</v>
          </cell>
          <cell r="E1236">
            <v>128871</v>
          </cell>
          <cell r="F1236">
            <v>108295</v>
          </cell>
        </row>
        <row r="1237">
          <cell r="A1237" t="str">
            <v>I1236</v>
          </cell>
          <cell r="B1237" t="str">
            <v>CRUCE PORTACABLE GALVANIZADO EN CALIENTE ANCHO UTIL 20CM. INCLUYE PLATINAS DE UNION</v>
          </cell>
          <cell r="C1237" t="str">
            <v>Insumos</v>
          </cell>
          <cell r="D1237" t="str">
            <v>UND</v>
          </cell>
          <cell r="E1237">
            <v>137118</v>
          </cell>
          <cell r="F1237">
            <v>115225</v>
          </cell>
        </row>
        <row r="1238">
          <cell r="A1238" t="str">
            <v>I1237</v>
          </cell>
          <cell r="B1238" t="str">
            <v>CRUCE PORTACABLE GALVANIZADO EN CALIENTE ANCHO UTIL 30CM. INCLUYE PLATINAS DE UNION</v>
          </cell>
          <cell r="C1238" t="str">
            <v>Insumos</v>
          </cell>
          <cell r="D1238" t="str">
            <v>UND</v>
          </cell>
          <cell r="E1238">
            <v>149553</v>
          </cell>
          <cell r="F1238">
            <v>125675</v>
          </cell>
        </row>
        <row r="1239">
          <cell r="A1239" t="str">
            <v>I1238</v>
          </cell>
          <cell r="B1239" t="str">
            <v>CRUCE PORTACABLE GALVANIZADO EN CALIENTE ANCHO UTIL 40CM. INCLUYE PLATINAS DE UNION</v>
          </cell>
          <cell r="C1239" t="str">
            <v>Insumos</v>
          </cell>
          <cell r="D1239" t="str">
            <v>UND</v>
          </cell>
          <cell r="E1239">
            <v>165165</v>
          </cell>
          <cell r="F1239">
            <v>138794</v>
          </cell>
        </row>
        <row r="1240">
          <cell r="A1240" t="str">
            <v>I1239</v>
          </cell>
          <cell r="B1240" t="str">
            <v>CRUCE PORTACABLE GALVANIZADO EN CALIENTE ANCHO UTIL 50CM. INCLUYE PLATINAS DE UNION</v>
          </cell>
          <cell r="C1240" t="str">
            <v>Insumos</v>
          </cell>
          <cell r="D1240" t="str">
            <v>UND</v>
          </cell>
          <cell r="E1240">
            <v>178519</v>
          </cell>
          <cell r="F1240">
            <v>150016</v>
          </cell>
        </row>
        <row r="1241">
          <cell r="A1241" t="str">
            <v>I1240</v>
          </cell>
          <cell r="B1241" t="str">
            <v>CRUCE PORTACABLE GALVANIZADO EN CALIENTE ANCHO UTIL 60CM. INCLUYE PLATINAS DE UNION</v>
          </cell>
          <cell r="C1241" t="str">
            <v>Insumos</v>
          </cell>
          <cell r="D1241" t="str">
            <v>UND</v>
          </cell>
          <cell r="E1241">
            <v>195130</v>
          </cell>
          <cell r="F1241">
            <v>163975</v>
          </cell>
        </row>
        <row r="1242">
          <cell r="A1242" t="str">
            <v>I1241</v>
          </cell>
          <cell r="B1242" t="str">
            <v>CRUCETA METÁLICA DE ÁNGULO GALVANIZADO DE  2 ½" X 3/16" X 2,0 M</v>
          </cell>
          <cell r="C1242" t="str">
            <v>Insumos</v>
          </cell>
          <cell r="D1242" t="str">
            <v>UND</v>
          </cell>
          <cell r="E1242">
            <v>89239</v>
          </cell>
          <cell r="F1242">
            <v>74991</v>
          </cell>
        </row>
        <row r="1243">
          <cell r="A1243" t="str">
            <v>I1242</v>
          </cell>
          <cell r="B1243" t="str">
            <v>CRUCETA METÁLICA DE ÁNGULO GALVANIZADO DE  2 ½" X 3/16" X 2,5 M</v>
          </cell>
          <cell r="C1243" t="str">
            <v>Insumos</v>
          </cell>
          <cell r="D1243" t="str">
            <v>HR</v>
          </cell>
          <cell r="E1243">
            <v>122527</v>
          </cell>
          <cell r="F1243">
            <v>102964</v>
          </cell>
        </row>
        <row r="1244">
          <cell r="A1244" t="str">
            <v>I1243</v>
          </cell>
          <cell r="B1244" t="str">
            <v>CRUCETA METALICA DE ANGULO GALVANIZADO DE 2 ½" X 1/4 "X  2,5 M</v>
          </cell>
          <cell r="C1244" t="str">
            <v>Insumos</v>
          </cell>
          <cell r="D1244" t="str">
            <v>UND</v>
          </cell>
          <cell r="E1244">
            <v>129660</v>
          </cell>
          <cell r="F1244">
            <v>108958</v>
          </cell>
        </row>
        <row r="1245">
          <cell r="A1245" t="str">
            <v>I1244</v>
          </cell>
          <cell r="B1245" t="str">
            <v>CURVA GRAN RADIO 90° PVC DUCTO  2"</v>
          </cell>
          <cell r="C1245" t="str">
            <v>Insumos</v>
          </cell>
          <cell r="D1245" t="str">
            <v>UND</v>
          </cell>
          <cell r="E1245">
            <v>16286</v>
          </cell>
          <cell r="F1245">
            <v>13686</v>
          </cell>
        </row>
        <row r="1246">
          <cell r="A1246" t="str">
            <v>I1245</v>
          </cell>
          <cell r="B1246" t="str">
            <v>CURVA GRAN RADIO 90° PVC DUCTO  3"</v>
          </cell>
          <cell r="C1246" t="str">
            <v>Insumos</v>
          </cell>
          <cell r="D1246" t="str">
            <v>UND</v>
          </cell>
          <cell r="E1246">
            <v>35248</v>
          </cell>
          <cell r="F1246">
            <v>29620</v>
          </cell>
        </row>
        <row r="1247">
          <cell r="A1247" t="str">
            <v>I1246</v>
          </cell>
          <cell r="B1247" t="str">
            <v>CURVA GRAN RADIO 90° PVC DUCTO  4"</v>
          </cell>
          <cell r="C1247" t="str">
            <v>Insumos</v>
          </cell>
          <cell r="D1247" t="str">
            <v>UND</v>
          </cell>
          <cell r="E1247">
            <v>71788</v>
          </cell>
          <cell r="F1247">
            <v>60326</v>
          </cell>
        </row>
        <row r="1248">
          <cell r="A1248" t="str">
            <v>I1247</v>
          </cell>
          <cell r="B1248" t="str">
            <v>CURVA PORTACABLE GALVANIZADA EN CALIENTE ANCHO UTIL 10CM. INCLUYE PLATINAS DE UNION</v>
          </cell>
          <cell r="C1248" t="str">
            <v>Insumos</v>
          </cell>
          <cell r="D1248" t="str">
            <v>UND</v>
          </cell>
          <cell r="E1248">
            <v>69910</v>
          </cell>
          <cell r="F1248">
            <v>58748</v>
          </cell>
        </row>
        <row r="1249">
          <cell r="A1249" t="str">
            <v>I1248</v>
          </cell>
          <cell r="B1249" t="str">
            <v>CURVA PORTACABLE GALVANIZADA EN CALIENTE ANCHO UTIL 20CM. INCLUYE PLATINAS DE UNION</v>
          </cell>
          <cell r="C1249" t="str">
            <v>Insumos</v>
          </cell>
          <cell r="D1249" t="str">
            <v>UND</v>
          </cell>
          <cell r="E1249">
            <v>79454</v>
          </cell>
          <cell r="F1249">
            <v>66768</v>
          </cell>
        </row>
        <row r="1250">
          <cell r="A1250" t="str">
            <v>I1249</v>
          </cell>
          <cell r="B1250" t="str">
            <v>CURVA PORTACABLE GALVANIZADA EN CALIENTE ANCHO UTIL 30CM. INCLUYE PLATINAS DE UNION</v>
          </cell>
          <cell r="C1250" t="str">
            <v>Insumos</v>
          </cell>
          <cell r="D1250" t="str">
            <v>UND</v>
          </cell>
          <cell r="E1250">
            <v>89339</v>
          </cell>
          <cell r="F1250">
            <v>75075</v>
          </cell>
        </row>
        <row r="1251">
          <cell r="A1251" t="str">
            <v>I1250</v>
          </cell>
          <cell r="B1251" t="str">
            <v>CURVA PORTACABLE GALVANIZADA EN CALIENTE ANCHO UTIL 40CM. INCLUYE PLATINAS DE UNION</v>
          </cell>
          <cell r="C1251" t="str">
            <v>Insumos</v>
          </cell>
          <cell r="D1251" t="str">
            <v>UND</v>
          </cell>
          <cell r="E1251">
            <v>100676</v>
          </cell>
          <cell r="F1251">
            <v>84602</v>
          </cell>
        </row>
        <row r="1252">
          <cell r="A1252" t="str">
            <v>I1251</v>
          </cell>
          <cell r="B1252" t="str">
            <v>CURVA PORTACABLE GALVANIZADA EN CALIENTE ANCHO UTIL 50CM. INCLUYE PLATINAS DE UNION</v>
          </cell>
          <cell r="C1252" t="str">
            <v>Insumos</v>
          </cell>
          <cell r="D1252" t="str">
            <v>UND</v>
          </cell>
          <cell r="E1252">
            <v>116129</v>
          </cell>
          <cell r="F1252">
            <v>97587</v>
          </cell>
        </row>
        <row r="1253">
          <cell r="A1253" t="str">
            <v>I1252</v>
          </cell>
          <cell r="B1253" t="str">
            <v>CURVA PORTACABLE GALVANIZADA EN CALIENTE ANCHO UTIL 60CM. INCLUYE PLATINAS DE UNION</v>
          </cell>
          <cell r="C1253" t="str">
            <v>Insumos</v>
          </cell>
          <cell r="D1253" t="str">
            <v>UND</v>
          </cell>
          <cell r="E1253">
            <v>134666</v>
          </cell>
          <cell r="F1253">
            <v>113165</v>
          </cell>
        </row>
        <row r="1254">
          <cell r="A1254" t="str">
            <v>I1253</v>
          </cell>
          <cell r="B1254" t="str">
            <v>CURVA PVC 90° CONDUIT C X E  1"</v>
          </cell>
          <cell r="C1254" t="str">
            <v>Insumos</v>
          </cell>
          <cell r="D1254" t="str">
            <v>UND</v>
          </cell>
          <cell r="E1254">
            <v>2882</v>
          </cell>
          <cell r="F1254">
            <v>2422</v>
          </cell>
        </row>
        <row r="1255">
          <cell r="A1255" t="str">
            <v>I1254</v>
          </cell>
          <cell r="B1255" t="str">
            <v>DESCARGADOR DE SOBRETENSION DE LINEA 10KV- 10KA- POLIMERICO, OXIDO DE ZINC</v>
          </cell>
          <cell r="C1255" t="str">
            <v>Insumos</v>
          </cell>
          <cell r="D1255" t="str">
            <v>UND</v>
          </cell>
          <cell r="E1255">
            <v>148655</v>
          </cell>
          <cell r="F1255">
            <v>124920</v>
          </cell>
        </row>
        <row r="1256">
          <cell r="A1256" t="str">
            <v>I1255</v>
          </cell>
          <cell r="B1256" t="str">
            <v>DIAGONAL RECTA DE ÁNGULO DE HIERRO GALVANIZADO DE 38X38X5 MM (1 ½" X 1 ½" X 3/16") 68 CM</v>
          </cell>
          <cell r="C1256" t="str">
            <v>Insumos</v>
          </cell>
          <cell r="D1256" t="str">
            <v>UND</v>
          </cell>
          <cell r="E1256">
            <v>19658</v>
          </cell>
          <cell r="F1256">
            <v>16519</v>
          </cell>
        </row>
        <row r="1257">
          <cell r="A1257" t="str">
            <v>I1256</v>
          </cell>
          <cell r="B1257" t="str">
            <v>ENCHUFE 1F+N+T 15A/250V</v>
          </cell>
          <cell r="C1257" t="str">
            <v>Insumos</v>
          </cell>
          <cell r="D1257" t="str">
            <v>UND</v>
          </cell>
          <cell r="E1257">
            <v>4680</v>
          </cell>
          <cell r="F1257">
            <v>3933</v>
          </cell>
        </row>
        <row r="1258">
          <cell r="A1258" t="str">
            <v>I1257</v>
          </cell>
          <cell r="B1258" t="str">
            <v>ESPARRAGO 5/8" X 10". INCLUYE 2 TUERCAS, 2 ARANDELAS.</v>
          </cell>
          <cell r="C1258" t="str">
            <v>Insumos</v>
          </cell>
          <cell r="D1258" t="str">
            <v>UND</v>
          </cell>
          <cell r="E1258">
            <v>6693</v>
          </cell>
          <cell r="F1258">
            <v>5624</v>
          </cell>
        </row>
        <row r="1259">
          <cell r="A1259" t="str">
            <v>I1258</v>
          </cell>
          <cell r="B1259" t="str">
            <v>ESPARRAGO 5/8" X 18". INCLUYE 2 TUERCAS, 2 ARANDELAS.</v>
          </cell>
          <cell r="C1259" t="str">
            <v>Insumos</v>
          </cell>
          <cell r="D1259" t="str">
            <v>UND</v>
          </cell>
          <cell r="E1259">
            <v>9482</v>
          </cell>
          <cell r="F1259">
            <v>7968</v>
          </cell>
        </row>
        <row r="1260">
          <cell r="A1260" t="str">
            <v>I1259</v>
          </cell>
          <cell r="B1260" t="str">
            <v>ESPARRAGO 5/8" X 20". INCLUYE 2 TUERCAS, 2 ARANDELAS.</v>
          </cell>
          <cell r="C1260" t="str">
            <v>Insumos</v>
          </cell>
          <cell r="D1260" t="str">
            <v>UND</v>
          </cell>
          <cell r="E1260">
            <v>10459</v>
          </cell>
          <cell r="F1260">
            <v>8789</v>
          </cell>
        </row>
        <row r="1261">
          <cell r="A1261" t="str">
            <v>I1260</v>
          </cell>
          <cell r="B1261" t="str">
            <v>ESPARRAGO 5/8" X 24". INCLUYE 2 TUERCAS, 2 ARANDELAS.</v>
          </cell>
          <cell r="C1261" t="str">
            <v>Insumos</v>
          </cell>
          <cell r="D1261" t="str">
            <v>UND</v>
          </cell>
          <cell r="E1261">
            <v>12489</v>
          </cell>
          <cell r="F1261">
            <v>10495</v>
          </cell>
        </row>
        <row r="1262">
          <cell r="A1262" t="str">
            <v>I1261</v>
          </cell>
          <cell r="B1262" t="str">
            <v>ESPARRAGO GALVANIZADO 3/8"X50CM. INCLUYE 4 TUERCAS</v>
          </cell>
          <cell r="C1262" t="str">
            <v>Insumos</v>
          </cell>
          <cell r="D1262" t="str">
            <v>UND</v>
          </cell>
          <cell r="E1262">
            <v>7085</v>
          </cell>
          <cell r="F1262">
            <v>5954</v>
          </cell>
        </row>
        <row r="1263">
          <cell r="A1263" t="str">
            <v>I1262</v>
          </cell>
          <cell r="B1263" t="str">
            <v>ESPIGO DE ACERO GALVANIZADO PARA CRUCETA METÁLICA</v>
          </cell>
          <cell r="C1263" t="str">
            <v>Insumos</v>
          </cell>
          <cell r="D1263" t="str">
            <v>UND</v>
          </cell>
          <cell r="E1263">
            <v>10316</v>
          </cell>
          <cell r="F1263">
            <v>8669</v>
          </cell>
        </row>
        <row r="1264">
          <cell r="A1264" t="str">
            <v>I1263</v>
          </cell>
          <cell r="B1264" t="str">
            <v>ESTRIBO 2 AWG CON CONECTOR CUÑA 4/0 AWG</v>
          </cell>
          <cell r="C1264" t="str">
            <v>Insumos</v>
          </cell>
          <cell r="D1264" t="str">
            <v>UND</v>
          </cell>
          <cell r="E1264">
            <v>48396</v>
          </cell>
          <cell r="F1264">
            <v>40669</v>
          </cell>
        </row>
        <row r="1265">
          <cell r="A1265" t="str">
            <v>I1264</v>
          </cell>
          <cell r="B1265" t="str">
            <v>GRAPA DE OPERAR EN CALIENTE</v>
          </cell>
          <cell r="C1265" t="str">
            <v>Insumos</v>
          </cell>
          <cell r="D1265" t="str">
            <v>UND</v>
          </cell>
          <cell r="E1265">
            <v>47194</v>
          </cell>
          <cell r="F1265">
            <v>39659</v>
          </cell>
        </row>
        <row r="1266">
          <cell r="A1266" t="str">
            <v>I1265</v>
          </cell>
          <cell r="B1266" t="str">
            <v>GRAPA DE RETENCION PARA CABLE DE GUARDA</v>
          </cell>
          <cell r="C1266" t="str">
            <v>Insumos</v>
          </cell>
          <cell r="D1266" t="str">
            <v>UND</v>
          </cell>
          <cell r="E1266">
            <v>61799</v>
          </cell>
          <cell r="F1266">
            <v>51932</v>
          </cell>
        </row>
        <row r="1267">
          <cell r="A1267" t="str">
            <v>I1266</v>
          </cell>
          <cell r="B1267" t="str">
            <v xml:space="preserve">GRAPA DE RETENSIÓN PARA CABLE TRENZADO DE B.T. </v>
          </cell>
          <cell r="C1267" t="str">
            <v>Insumos</v>
          </cell>
          <cell r="D1267" t="str">
            <v>UND</v>
          </cell>
          <cell r="E1267">
            <v>30631</v>
          </cell>
          <cell r="F1267">
            <v>25740</v>
          </cell>
        </row>
        <row r="1268">
          <cell r="A1268" t="str">
            <v>I1267</v>
          </cell>
          <cell r="B1268" t="str">
            <v xml:space="preserve">GRAPA DE SUSPENSIÓN PARA CABLE TRENZADO DE B.T. </v>
          </cell>
          <cell r="C1268" t="str">
            <v>Insumos</v>
          </cell>
          <cell r="D1268" t="str">
            <v>UND</v>
          </cell>
          <cell r="E1268">
            <v>18727</v>
          </cell>
          <cell r="F1268">
            <v>15737</v>
          </cell>
        </row>
        <row r="1269">
          <cell r="A1269" t="str">
            <v>I1268</v>
          </cell>
          <cell r="B1269" t="str">
            <v xml:space="preserve">GRAPA PRENSADORA DE TRES TORNILLOS </v>
          </cell>
          <cell r="C1269" t="str">
            <v>Insumos</v>
          </cell>
          <cell r="D1269" t="str">
            <v>UND</v>
          </cell>
          <cell r="E1269">
            <v>13737</v>
          </cell>
          <cell r="F1269">
            <v>11544</v>
          </cell>
        </row>
        <row r="1270">
          <cell r="A1270" t="str">
            <v>I1269</v>
          </cell>
          <cell r="B1270" t="str">
            <v>GRAPA TERMINAL TIPO RECTO 3/0 ¿ 266,8</v>
          </cell>
          <cell r="C1270" t="str">
            <v>Insumos</v>
          </cell>
          <cell r="D1270" t="str">
            <v>UND</v>
          </cell>
          <cell r="E1270">
            <v>43885</v>
          </cell>
          <cell r="F1270">
            <v>36878</v>
          </cell>
        </row>
        <row r="1271">
          <cell r="A1271" t="str">
            <v>I1270</v>
          </cell>
          <cell r="B1271" t="str">
            <v>GRAPA TIPO GRILLETE</v>
          </cell>
          <cell r="C1271" t="str">
            <v>Insumos</v>
          </cell>
          <cell r="D1271" t="str">
            <v>UND</v>
          </cell>
          <cell r="E1271">
            <v>29965</v>
          </cell>
          <cell r="F1271">
            <v>25181</v>
          </cell>
        </row>
        <row r="1272">
          <cell r="A1272" t="str">
            <v>I1271</v>
          </cell>
          <cell r="B1272" t="str">
            <v>GUARDACABO PARA RETENDIDAS</v>
          </cell>
          <cell r="C1272" t="str">
            <v>Insumos</v>
          </cell>
          <cell r="D1272" t="str">
            <v>UND</v>
          </cell>
          <cell r="E1272">
            <v>2714</v>
          </cell>
          <cell r="F1272">
            <v>2281</v>
          </cell>
        </row>
        <row r="1273">
          <cell r="A1273" t="str">
            <v>I1272</v>
          </cell>
          <cell r="B1273" t="str">
            <v>HEBILLA DE ACERO INOXIDABLE 1/2"</v>
          </cell>
          <cell r="C1273" t="str">
            <v>Insumos</v>
          </cell>
          <cell r="D1273" t="str">
            <v>UND</v>
          </cell>
          <cell r="E1273">
            <v>1090</v>
          </cell>
          <cell r="F1273">
            <v>916</v>
          </cell>
        </row>
        <row r="1274">
          <cell r="A1274" t="str">
            <v>I1273</v>
          </cell>
          <cell r="B1274" t="str">
            <v>HEBILLA DE ACERO INOXIDABLE 5/8"</v>
          </cell>
          <cell r="C1274" t="str">
            <v>Insumos</v>
          </cell>
          <cell r="D1274" t="str">
            <v>UND</v>
          </cell>
          <cell r="E1274">
            <v>1389</v>
          </cell>
          <cell r="F1274">
            <v>1167</v>
          </cell>
        </row>
        <row r="1275">
          <cell r="A1275" t="str">
            <v>I1274</v>
          </cell>
          <cell r="B1275" t="str">
            <v>HERRAJE PARA TEMPLETE CUERDA DE GUITARRA</v>
          </cell>
          <cell r="C1275" t="str">
            <v>Insumos</v>
          </cell>
          <cell r="D1275" t="str">
            <v>UND</v>
          </cell>
          <cell r="E1275">
            <v>57243</v>
          </cell>
          <cell r="F1275">
            <v>48103</v>
          </cell>
        </row>
        <row r="1276">
          <cell r="A1276" t="str">
            <v>I1275</v>
          </cell>
          <cell r="B1276" t="str">
            <v>INTERRUPTOR ATORNILLABLE DE 1  X  20A - 240V - 10KA</v>
          </cell>
          <cell r="C1276" t="str">
            <v>Insumos</v>
          </cell>
          <cell r="D1276" t="str">
            <v>UND</v>
          </cell>
          <cell r="E1276">
            <v>22848</v>
          </cell>
          <cell r="F1276">
            <v>19200</v>
          </cell>
        </row>
        <row r="1277">
          <cell r="A1277" t="str">
            <v>I1276</v>
          </cell>
          <cell r="B1277" t="str">
            <v>INTERRUPTOR ATORNILLABLE DE 1 X 30A - 240V - 10KA</v>
          </cell>
          <cell r="C1277" t="str">
            <v>Insumos</v>
          </cell>
          <cell r="D1277" t="str">
            <v>UND</v>
          </cell>
          <cell r="E1277">
            <v>22848</v>
          </cell>
          <cell r="F1277">
            <v>19200</v>
          </cell>
        </row>
        <row r="1278">
          <cell r="A1278" t="str">
            <v>I1277</v>
          </cell>
          <cell r="B1278" t="str">
            <v>INTERRUPTOR ATORNILLABLE DE 1 X 40A - 240V - 10KA</v>
          </cell>
          <cell r="C1278" t="str">
            <v>Insumos</v>
          </cell>
          <cell r="D1278" t="str">
            <v>UND</v>
          </cell>
          <cell r="E1278">
            <v>29867</v>
          </cell>
          <cell r="F1278">
            <v>25098</v>
          </cell>
        </row>
        <row r="1279">
          <cell r="A1279" t="str">
            <v>I1278</v>
          </cell>
          <cell r="B1279" t="str">
            <v>INTERRUPTOR ATORNILLABLE DE 1 X 50A - 240V - 10KA</v>
          </cell>
          <cell r="C1279" t="str">
            <v>Insumos</v>
          </cell>
          <cell r="D1279" t="str">
            <v>UND</v>
          </cell>
          <cell r="E1279">
            <v>29867</v>
          </cell>
          <cell r="F1279">
            <v>25098</v>
          </cell>
        </row>
        <row r="1280">
          <cell r="A1280" t="str">
            <v>I1279</v>
          </cell>
          <cell r="B1280" t="str">
            <v>INTERRUPTOR ATORNILLABLE DE 1 X 60A - 240V - 10KA</v>
          </cell>
          <cell r="C1280" t="str">
            <v>Insumos</v>
          </cell>
          <cell r="D1280" t="str">
            <v>UND</v>
          </cell>
          <cell r="E1280">
            <v>32815</v>
          </cell>
          <cell r="F1280">
            <v>27576</v>
          </cell>
        </row>
        <row r="1281">
          <cell r="A1281" t="str">
            <v>I1280</v>
          </cell>
          <cell r="B1281" t="str">
            <v>INTERRUPTOR ATORNILLABLE DE 2 X 20A - 240V - 10KA</v>
          </cell>
          <cell r="C1281" t="str">
            <v>Insumos</v>
          </cell>
          <cell r="D1281" t="str">
            <v>UND</v>
          </cell>
          <cell r="E1281">
            <v>53833</v>
          </cell>
          <cell r="F1281">
            <v>45238</v>
          </cell>
        </row>
        <row r="1282">
          <cell r="A1282" t="str">
            <v>I1281</v>
          </cell>
          <cell r="B1282" t="str">
            <v>INTERRUPTOR ATORNILLABLE DE 2 X 30A - 240V - 10KA</v>
          </cell>
          <cell r="C1282" t="str">
            <v>Insumos</v>
          </cell>
          <cell r="D1282" t="str">
            <v>UND</v>
          </cell>
          <cell r="E1282">
            <v>53833</v>
          </cell>
          <cell r="F1282">
            <v>45238</v>
          </cell>
        </row>
        <row r="1283">
          <cell r="A1283" t="str">
            <v>I1282</v>
          </cell>
          <cell r="B1283" t="str">
            <v>INTERRUPTOR ATORNILLABLE DE 2 X 40A - 240V - 10KA</v>
          </cell>
          <cell r="C1283" t="str">
            <v>Insumos</v>
          </cell>
          <cell r="D1283" t="str">
            <v>UND</v>
          </cell>
          <cell r="E1283">
            <v>65755</v>
          </cell>
          <cell r="F1283">
            <v>55256</v>
          </cell>
        </row>
        <row r="1284">
          <cell r="A1284" t="str">
            <v>I1283</v>
          </cell>
          <cell r="B1284" t="str">
            <v>INTERRUPTOR ATORNILLABLE DE 2 X 50A - 240V - 10KA</v>
          </cell>
          <cell r="C1284" t="str">
            <v>Insumos</v>
          </cell>
          <cell r="D1284" t="str">
            <v>UND</v>
          </cell>
          <cell r="E1284">
            <v>68062</v>
          </cell>
          <cell r="F1284">
            <v>57195</v>
          </cell>
        </row>
        <row r="1285">
          <cell r="A1285" t="str">
            <v>I1284</v>
          </cell>
          <cell r="B1285" t="str">
            <v>INTERRUPTOR ATORNILLABLE DE 2 X 60A - 240V - 10KA</v>
          </cell>
          <cell r="C1285" t="str">
            <v>Insumos</v>
          </cell>
          <cell r="D1285" t="str">
            <v>UND</v>
          </cell>
          <cell r="E1285">
            <v>74598</v>
          </cell>
          <cell r="F1285">
            <v>62687</v>
          </cell>
        </row>
        <row r="1286">
          <cell r="A1286" t="str">
            <v>I1285</v>
          </cell>
          <cell r="B1286" t="str">
            <v>INTERRUPTOR ATORNILLABLE DE 3 X 20A - 240V - 10KA</v>
          </cell>
          <cell r="C1286" t="str">
            <v>Insumos</v>
          </cell>
          <cell r="D1286" t="str">
            <v>UND</v>
          </cell>
          <cell r="E1286">
            <v>115744</v>
          </cell>
          <cell r="F1286">
            <v>97264</v>
          </cell>
        </row>
        <row r="1287">
          <cell r="A1287" t="str">
            <v>I1286</v>
          </cell>
          <cell r="B1287" t="str">
            <v>INTERRUPTOR ATORNILLABLE DE 3 X 30A - 240V - 10KA</v>
          </cell>
          <cell r="C1287" t="str">
            <v>Insumos</v>
          </cell>
          <cell r="D1287" t="str">
            <v>UND</v>
          </cell>
          <cell r="E1287">
            <v>77198</v>
          </cell>
          <cell r="F1287">
            <v>64872</v>
          </cell>
        </row>
        <row r="1288">
          <cell r="A1288" t="str">
            <v>I1287</v>
          </cell>
          <cell r="B1288" t="str">
            <v>INTERRUPTOR ATORNILLABLE DE 3 X 40A - 240V - 10KA</v>
          </cell>
          <cell r="C1288" t="str">
            <v>Insumos</v>
          </cell>
          <cell r="D1288" t="str">
            <v>UND</v>
          </cell>
          <cell r="E1288">
            <v>77198</v>
          </cell>
          <cell r="F1288">
            <v>64872</v>
          </cell>
        </row>
        <row r="1289">
          <cell r="A1289" t="str">
            <v>I1288</v>
          </cell>
          <cell r="B1289" t="str">
            <v>INTERRUPTOR ATORNILLABLE DE 3 X 50A - 240V - 10KA</v>
          </cell>
          <cell r="C1289" t="str">
            <v>Insumos</v>
          </cell>
          <cell r="D1289" t="str">
            <v>UND</v>
          </cell>
          <cell r="E1289">
            <v>74568</v>
          </cell>
          <cell r="F1289">
            <v>62662</v>
          </cell>
        </row>
        <row r="1290">
          <cell r="A1290" t="str">
            <v>I1289</v>
          </cell>
          <cell r="B1290" t="str">
            <v>INTERRUPTOR ATORNILLABLE DE 3 X 60A - 240V - 10KA</v>
          </cell>
          <cell r="C1290" t="str">
            <v>Insumos</v>
          </cell>
          <cell r="D1290" t="str">
            <v>UND</v>
          </cell>
          <cell r="E1290">
            <v>74568</v>
          </cell>
          <cell r="F1290">
            <v>62662</v>
          </cell>
        </row>
        <row r="1291">
          <cell r="A1291" t="str">
            <v>I1290</v>
          </cell>
          <cell r="B1291" t="str">
            <v>INTERRUPTOR DOBLE</v>
          </cell>
          <cell r="C1291" t="str">
            <v>Insumos</v>
          </cell>
          <cell r="D1291" t="str">
            <v>UND</v>
          </cell>
          <cell r="E1291">
            <v>7453</v>
          </cell>
          <cell r="F1291">
            <v>6263</v>
          </cell>
        </row>
        <row r="1292">
          <cell r="A1292" t="str">
            <v>I1291</v>
          </cell>
          <cell r="B1292" t="str">
            <v xml:space="preserve">INTERRUPTOR DOBLE CONMUTABLE </v>
          </cell>
          <cell r="C1292" t="str">
            <v>Insumos</v>
          </cell>
          <cell r="D1292" t="str">
            <v>UND</v>
          </cell>
          <cell r="E1292">
            <v>8700</v>
          </cell>
          <cell r="F1292">
            <v>7311</v>
          </cell>
        </row>
        <row r="1293">
          <cell r="A1293" t="str">
            <v>I1292</v>
          </cell>
          <cell r="B1293" t="str">
            <v>INTERRUPTOR ENCHUFABLE DE 1  X  20A -  10KA</v>
          </cell>
          <cell r="C1293" t="str">
            <v>Insumos</v>
          </cell>
          <cell r="D1293" t="str">
            <v>UND</v>
          </cell>
          <cell r="E1293">
            <v>12403</v>
          </cell>
          <cell r="F1293">
            <v>10423</v>
          </cell>
        </row>
        <row r="1294">
          <cell r="A1294" t="str">
            <v>I1293</v>
          </cell>
          <cell r="B1294" t="str">
            <v>INTERRUPTOR ENCHUFABLE DE 1 X 30A - 240V - 10KA</v>
          </cell>
          <cell r="C1294" t="str">
            <v>Insumos</v>
          </cell>
          <cell r="D1294" t="str">
            <v>UND</v>
          </cell>
          <cell r="E1294">
            <v>10230</v>
          </cell>
          <cell r="F1294">
            <v>8597</v>
          </cell>
        </row>
        <row r="1295">
          <cell r="A1295" t="str">
            <v>I1294</v>
          </cell>
          <cell r="B1295" t="str">
            <v>INTERRUPTOR ENCHUFABLE DE 1 X 40A - 240V - 10KA</v>
          </cell>
          <cell r="C1295" t="str">
            <v>Insumos</v>
          </cell>
          <cell r="D1295" t="str">
            <v>UND</v>
          </cell>
          <cell r="E1295">
            <v>10230</v>
          </cell>
          <cell r="F1295">
            <v>8597</v>
          </cell>
        </row>
        <row r="1296">
          <cell r="A1296" t="str">
            <v>I1295</v>
          </cell>
          <cell r="B1296" t="str">
            <v>INTERRUPTOR ENCHUFABLE DE 1 X 50A - 240V - 10KA</v>
          </cell>
          <cell r="C1296" t="str">
            <v>Insumos</v>
          </cell>
          <cell r="D1296" t="str">
            <v>UND</v>
          </cell>
          <cell r="E1296">
            <v>10484</v>
          </cell>
          <cell r="F1296">
            <v>8810</v>
          </cell>
        </row>
        <row r="1297">
          <cell r="A1297" t="str">
            <v>I1296</v>
          </cell>
          <cell r="B1297" t="str">
            <v>INTERRUPTOR ENCHUFABLE DE 1 X 60A - 240V - 10KA</v>
          </cell>
          <cell r="C1297" t="str">
            <v>Insumos</v>
          </cell>
          <cell r="D1297" t="str">
            <v>UND</v>
          </cell>
          <cell r="E1297">
            <v>13793</v>
          </cell>
          <cell r="F1297">
            <v>11591</v>
          </cell>
        </row>
        <row r="1298">
          <cell r="A1298" t="str">
            <v>I1297</v>
          </cell>
          <cell r="B1298" t="str">
            <v>INTERRUPTOR ENCHUFABLE DE 2 X 20A - 240V - 10KA</v>
          </cell>
          <cell r="C1298" t="str">
            <v>Insumos</v>
          </cell>
          <cell r="D1298" t="str">
            <v>UND</v>
          </cell>
          <cell r="E1298">
            <v>27484</v>
          </cell>
          <cell r="F1298">
            <v>23096</v>
          </cell>
        </row>
        <row r="1299">
          <cell r="A1299" t="str">
            <v>I1298</v>
          </cell>
          <cell r="B1299" t="str">
            <v>INTERRUPTOR ENCHUFABLE DE 2 X 30A - 240V - 10KA</v>
          </cell>
          <cell r="C1299" t="str">
            <v>Insumos</v>
          </cell>
          <cell r="D1299" t="str">
            <v>UND</v>
          </cell>
          <cell r="E1299">
            <v>27512</v>
          </cell>
          <cell r="F1299">
            <v>23119</v>
          </cell>
        </row>
        <row r="1300">
          <cell r="A1300" t="str">
            <v>I1299</v>
          </cell>
          <cell r="B1300" t="str">
            <v>INTERRUPTOR ENCHUFABLE DE 2 X 40A - 240V - 10KA</v>
          </cell>
          <cell r="C1300" t="str">
            <v>Insumos</v>
          </cell>
          <cell r="D1300" t="str">
            <v>UND</v>
          </cell>
          <cell r="E1300">
            <v>32447</v>
          </cell>
          <cell r="F1300">
            <v>27266</v>
          </cell>
        </row>
        <row r="1301">
          <cell r="A1301" t="str">
            <v>I1300</v>
          </cell>
          <cell r="B1301" t="str">
            <v>INTERRUPTOR ENCHUFABLE DE 2 X 50A - 240V - 10KA</v>
          </cell>
          <cell r="C1301" t="str">
            <v>Insumos</v>
          </cell>
          <cell r="D1301" t="str">
            <v>UND</v>
          </cell>
          <cell r="E1301">
            <v>32447</v>
          </cell>
          <cell r="F1301">
            <v>27266</v>
          </cell>
        </row>
        <row r="1302">
          <cell r="A1302" t="str">
            <v>I1301</v>
          </cell>
          <cell r="B1302" t="str">
            <v>INTERRUPTOR ENCHUFABLE DE 2 X 60A - 240V - 10KA</v>
          </cell>
          <cell r="C1302" t="str">
            <v>Insumos</v>
          </cell>
          <cell r="D1302" t="str">
            <v>UND</v>
          </cell>
          <cell r="E1302">
            <v>32447</v>
          </cell>
          <cell r="F1302">
            <v>27266</v>
          </cell>
        </row>
        <row r="1303">
          <cell r="A1303" t="str">
            <v>I1302</v>
          </cell>
          <cell r="B1303" t="str">
            <v>INTERRUPTOR ENCHUFABLE DE 3 X 20A - 240V - 10KA</v>
          </cell>
          <cell r="C1303" t="str">
            <v>Insumos</v>
          </cell>
          <cell r="D1303" t="str">
            <v>UND</v>
          </cell>
          <cell r="E1303">
            <v>70544</v>
          </cell>
          <cell r="F1303">
            <v>59281</v>
          </cell>
        </row>
        <row r="1304">
          <cell r="A1304" t="str">
            <v>I1303</v>
          </cell>
          <cell r="B1304" t="str">
            <v>INTERRUPTOR ENCHUFABLE DE 3 X 30A - 240V - 10KA</v>
          </cell>
          <cell r="C1304" t="str">
            <v>Insumos</v>
          </cell>
          <cell r="D1304" t="str">
            <v>UND</v>
          </cell>
          <cell r="E1304">
            <v>70584</v>
          </cell>
          <cell r="F1304">
            <v>59314</v>
          </cell>
        </row>
        <row r="1305">
          <cell r="A1305" t="str">
            <v>I1304</v>
          </cell>
          <cell r="B1305" t="str">
            <v>INTERRUPTOR ENCHUFABLE DE 3 X 40A - 240V - 10KA</v>
          </cell>
          <cell r="C1305" t="str">
            <v>Insumos</v>
          </cell>
          <cell r="D1305" t="str">
            <v>UND</v>
          </cell>
          <cell r="E1305">
            <v>73734</v>
          </cell>
          <cell r="F1305">
            <v>61961</v>
          </cell>
        </row>
        <row r="1306">
          <cell r="A1306" t="str">
            <v>I1305</v>
          </cell>
          <cell r="B1306" t="str">
            <v>INTERRUPTOR ENCHUFABLE DE 3 X 50A - 240V - 10KA</v>
          </cell>
          <cell r="C1306" t="str">
            <v>Insumos</v>
          </cell>
          <cell r="D1306" t="str">
            <v>UND</v>
          </cell>
          <cell r="E1306">
            <v>73734</v>
          </cell>
          <cell r="F1306">
            <v>61961</v>
          </cell>
        </row>
        <row r="1307">
          <cell r="A1307" t="str">
            <v>I1306</v>
          </cell>
          <cell r="B1307" t="str">
            <v>INTERRUPTOR ENCHUFABLE DE 3 X 60A - 240V - 10KA</v>
          </cell>
          <cell r="C1307" t="str">
            <v>Insumos</v>
          </cell>
          <cell r="D1307" t="str">
            <v>UND</v>
          </cell>
          <cell r="E1307">
            <v>84727</v>
          </cell>
          <cell r="F1307">
            <v>71199</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376180</v>
          </cell>
          <cell r="F1308">
            <v>316118</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469179</v>
          </cell>
          <cell r="F1309">
            <v>394268</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563912</v>
          </cell>
          <cell r="F1310">
            <v>473876</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674527</v>
          </cell>
          <cell r="F1311">
            <v>566829</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192394</v>
          </cell>
          <cell r="F1312">
            <v>161676</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190016</v>
          </cell>
          <cell r="F1313">
            <v>159677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190016</v>
          </cell>
          <cell r="F1314">
            <v>159677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190016</v>
          </cell>
          <cell r="F1315">
            <v>159677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190016</v>
          </cell>
          <cell r="F1316">
            <v>159677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577632</v>
          </cell>
          <cell r="F1317">
            <v>485405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865539</v>
          </cell>
          <cell r="F1318">
            <v>727344</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1710125</v>
          </cell>
          <cell r="F1319">
            <v>1437080</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1204451</v>
          </cell>
          <cell r="F1320">
            <v>1012144</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1099546</v>
          </cell>
          <cell r="F1321">
            <v>923988</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190016</v>
          </cell>
          <cell r="F1322">
            <v>159677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1494226</v>
          </cell>
          <cell r="F1323">
            <v>1255652</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333473</v>
          </cell>
          <cell r="F1324">
            <v>280229</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2827923</v>
          </cell>
          <cell r="F1325">
            <v>2376406</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333473</v>
          </cell>
          <cell r="F1326">
            <v>280229</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4880780</v>
          </cell>
          <cell r="F1327">
            <v>4101496</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369256</v>
          </cell>
          <cell r="F1328">
            <v>310299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825910</v>
          </cell>
          <cell r="F1329">
            <v>694042</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29101656</v>
          </cell>
          <cell r="F1330">
            <v>24455173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86152405</v>
          </cell>
          <cell r="F1331">
            <v>72396979</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18055976</v>
          </cell>
          <cell r="F1332">
            <v>15173089</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54313471</v>
          </cell>
          <cell r="F1333">
            <v>45641572</v>
          </cell>
        </row>
        <row r="1334">
          <cell r="A1334" t="str">
            <v>I1333</v>
          </cell>
          <cell r="B1334" t="str">
            <v xml:space="preserve">INTERRUPTOR SENCILLO </v>
          </cell>
          <cell r="C1334" t="str">
            <v>Insumos</v>
          </cell>
          <cell r="D1334" t="str">
            <v>HR</v>
          </cell>
          <cell r="E1334">
            <v>5307</v>
          </cell>
          <cell r="F1334">
            <v>4460</v>
          </cell>
        </row>
        <row r="1335">
          <cell r="A1335" t="str">
            <v>I1334</v>
          </cell>
          <cell r="B1335" t="str">
            <v xml:space="preserve">INTERRUPTOR SENCILLO CONMUTABLE </v>
          </cell>
          <cell r="C1335" t="str">
            <v>Insumos</v>
          </cell>
          <cell r="D1335" t="str">
            <v>UND</v>
          </cell>
          <cell r="E1335">
            <v>5987</v>
          </cell>
          <cell r="F1335">
            <v>5031</v>
          </cell>
        </row>
        <row r="1336">
          <cell r="A1336" t="str">
            <v>I1335</v>
          </cell>
          <cell r="B1336" t="str">
            <v xml:space="preserve">INTERRUPTOR TRIPLE </v>
          </cell>
          <cell r="C1336" t="str">
            <v>Insumos</v>
          </cell>
          <cell r="D1336" t="str">
            <v>UND</v>
          </cell>
          <cell r="E1336">
            <v>10508</v>
          </cell>
          <cell r="F1336">
            <v>8830</v>
          </cell>
        </row>
        <row r="1337">
          <cell r="A1337" t="str">
            <v>I1336</v>
          </cell>
          <cell r="B1337" t="str">
            <v xml:space="preserve">INTERRUPTOR TRIPLE CONMUTABLE </v>
          </cell>
          <cell r="C1337" t="str">
            <v>Insumos</v>
          </cell>
          <cell r="D1337" t="str">
            <v>M2</v>
          </cell>
          <cell r="E1337">
            <v>11748</v>
          </cell>
          <cell r="F1337">
            <v>9872</v>
          </cell>
        </row>
        <row r="1338">
          <cell r="A1338" t="str">
            <v>I1337</v>
          </cell>
          <cell r="B1338" t="str">
            <v>LAMPARA HERMETICA POLICARBONATO IP65, 2X32W. BALASTO ELECTRONICO 2X32T8. INCLUYE 2 TUBOS FLUORESCENTE 32W T8</v>
          </cell>
          <cell r="C1338" t="str">
            <v>Insumos</v>
          </cell>
          <cell r="D1338" t="str">
            <v>UND</v>
          </cell>
          <cell r="E1338">
            <v>206389</v>
          </cell>
          <cell r="F1338">
            <v>173436</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220509</v>
          </cell>
          <cell r="F1339">
            <v>185302</v>
          </cell>
        </row>
        <row r="1340">
          <cell r="A1340" t="str">
            <v>I1339</v>
          </cell>
          <cell r="B1340" t="str">
            <v>LAMPARA PARALUX 4X17W. BALASTO ELECTRONICO 4X17T8. INCLUYE 4 TUBOS FLUORESCENTE 17W T8</v>
          </cell>
          <cell r="C1340" t="str">
            <v>Insumos</v>
          </cell>
          <cell r="D1340" t="str">
            <v>UND</v>
          </cell>
          <cell r="E1340">
            <v>260703</v>
          </cell>
          <cell r="F1340">
            <v>219078</v>
          </cell>
        </row>
        <row r="1341">
          <cell r="A1341" t="str">
            <v>I1340</v>
          </cell>
          <cell r="B1341" t="str">
            <v>LAMPARA SOBREPONER REF. FROST DE HIGH LIGHTS, 2X32W. BALASTO ELECTRONICO 2X32T8. INCLUYE 2 TUBOS FLUORESCENTE 32W T8</v>
          </cell>
          <cell r="C1341" t="str">
            <v>Insumos</v>
          </cell>
          <cell r="D1341" t="str">
            <v>UND</v>
          </cell>
          <cell r="E1341">
            <v>468216</v>
          </cell>
          <cell r="F1341">
            <v>393459</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642775</v>
          </cell>
          <cell r="F1342">
            <v>540147</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263804</v>
          </cell>
          <cell r="F1343">
            <v>221684</v>
          </cell>
        </row>
        <row r="1344">
          <cell r="A1344" t="str">
            <v>I1343</v>
          </cell>
          <cell r="B1344" t="str">
            <v>LUMINARIA DESCOLGAR REF. APOLO DE HIGH LIGHTS, MH70W.  INCLUYE BOMBILLERIA</v>
          </cell>
          <cell r="C1344" t="str">
            <v>Insumos</v>
          </cell>
          <cell r="D1344" t="str">
            <v>UND</v>
          </cell>
          <cell r="E1344">
            <v>995348</v>
          </cell>
          <cell r="F1344">
            <v>836427</v>
          </cell>
        </row>
        <row r="1345">
          <cell r="A1345" t="str">
            <v>I1344</v>
          </cell>
          <cell r="B1345" t="str">
            <v xml:space="preserve">LUMINARIA WALLPACK SODIO 70 W TIPO QUIMBAYA DE ROY ALPHA </v>
          </cell>
          <cell r="C1345" t="str">
            <v>Insumos</v>
          </cell>
          <cell r="D1345" t="str">
            <v>UND</v>
          </cell>
          <cell r="E1345">
            <v>690051</v>
          </cell>
          <cell r="F1345">
            <v>579875</v>
          </cell>
        </row>
        <row r="1346">
          <cell r="A1346" t="str">
            <v>I1345</v>
          </cell>
          <cell r="B1346" t="str">
            <v>LUMINARIA LINEAL LED SERIE SAFESITE DE 60 CM, 3500 LM, EXPLOSION PROFF CLASE 1 DIV 1 GRUPOS C Y D. REF LSC3C4D3GEX DE DAYLIGHT</v>
          </cell>
          <cell r="C1346" t="str">
            <v>Insumos</v>
          </cell>
          <cell r="D1346" t="str">
            <v>UND</v>
          </cell>
          <cell r="E1346">
            <v>2686192</v>
          </cell>
          <cell r="F1346">
            <v>2257304</v>
          </cell>
        </row>
        <row r="1347">
          <cell r="A1347" t="str">
            <v>I1346</v>
          </cell>
          <cell r="B1347" t="str">
            <v>MENSULA GALVANIZADA EN CALIENTE PARA  BANDEJA DE 10CM</v>
          </cell>
          <cell r="C1347" t="str">
            <v>Insumos</v>
          </cell>
          <cell r="D1347" t="str">
            <v>UND</v>
          </cell>
          <cell r="E1347">
            <v>19680</v>
          </cell>
          <cell r="F1347">
            <v>16538</v>
          </cell>
        </row>
        <row r="1348">
          <cell r="A1348" t="str">
            <v>I1347</v>
          </cell>
          <cell r="B1348" t="str">
            <v>MENSULA GALVANIZADA EN CALIENTE PARA  BANDEJA DE 20CM</v>
          </cell>
          <cell r="C1348" t="str">
            <v>Insumos</v>
          </cell>
          <cell r="D1348" t="str">
            <v>UND</v>
          </cell>
          <cell r="E1348">
            <v>24653</v>
          </cell>
          <cell r="F1348">
            <v>20717</v>
          </cell>
        </row>
        <row r="1349">
          <cell r="A1349" t="str">
            <v>I1348</v>
          </cell>
          <cell r="B1349" t="str">
            <v>MENSULA GALVANIZADA EN CALIENTE PARA  BANDEJA DE 30CM</v>
          </cell>
          <cell r="C1349" t="str">
            <v>Insumos</v>
          </cell>
          <cell r="D1349" t="str">
            <v>UND</v>
          </cell>
          <cell r="E1349">
            <v>29508</v>
          </cell>
          <cell r="F1349">
            <v>24797</v>
          </cell>
        </row>
        <row r="1350">
          <cell r="A1350" t="str">
            <v>I1349</v>
          </cell>
          <cell r="B1350" t="str">
            <v>MENSULA GALVANIZADA EN CALIENTE PARA  BANDEJA DE 40CM</v>
          </cell>
          <cell r="C1350" t="str">
            <v>Insumos</v>
          </cell>
          <cell r="D1350" t="str">
            <v>UND</v>
          </cell>
          <cell r="E1350">
            <v>34610</v>
          </cell>
          <cell r="F1350">
            <v>29084</v>
          </cell>
        </row>
        <row r="1351">
          <cell r="A1351" t="str">
            <v>I1350</v>
          </cell>
          <cell r="B1351" t="str">
            <v>MENSULA GALVANIZADA EN CALIENTE PARA  BANDEJA DE 50CM</v>
          </cell>
          <cell r="C1351" t="str">
            <v>Insumos</v>
          </cell>
          <cell r="D1351" t="str">
            <v>UND</v>
          </cell>
          <cell r="E1351">
            <v>39769</v>
          </cell>
          <cell r="F1351">
            <v>33419</v>
          </cell>
        </row>
        <row r="1352">
          <cell r="A1352" t="str">
            <v>I1351</v>
          </cell>
          <cell r="B1352" t="str">
            <v>MENSULA GALVANIZADA EN CALIENTE PARA  BANDEJA DE 60CM</v>
          </cell>
          <cell r="C1352" t="str">
            <v>Insumos</v>
          </cell>
          <cell r="D1352" t="str">
            <v>UND</v>
          </cell>
          <cell r="E1352">
            <v>44762</v>
          </cell>
          <cell r="F1352">
            <v>37615</v>
          </cell>
        </row>
        <row r="1353">
          <cell r="A1353" t="str">
            <v>I1352</v>
          </cell>
          <cell r="B1353" t="str">
            <v>PERCHA TIPO PESADO DE 1 PUESTO</v>
          </cell>
          <cell r="C1353" t="str">
            <v>Insumos</v>
          </cell>
          <cell r="D1353" t="str">
            <v>UND</v>
          </cell>
          <cell r="E1353">
            <v>13465</v>
          </cell>
          <cell r="F1353">
            <v>11315</v>
          </cell>
        </row>
        <row r="1354">
          <cell r="A1354" t="str">
            <v>I1353</v>
          </cell>
          <cell r="B1354" t="str">
            <v>PERFIL LISO SENCILLO GALVANIZADO EN CALIENTE TIPO MECANO</v>
          </cell>
          <cell r="C1354" t="str">
            <v>Insumos</v>
          </cell>
          <cell r="D1354" t="str">
            <v>M</v>
          </cell>
          <cell r="E1354">
            <v>51184</v>
          </cell>
          <cell r="F1354">
            <v>43012</v>
          </cell>
        </row>
        <row r="1355">
          <cell r="A1355" t="str">
            <v>I1354</v>
          </cell>
          <cell r="B1355" t="str">
            <v>PERNO DE OJO 5/8" X 10"</v>
          </cell>
          <cell r="C1355" t="str">
            <v>Insumos</v>
          </cell>
          <cell r="D1355" t="str">
            <v>UND</v>
          </cell>
          <cell r="E1355">
            <v>8607</v>
          </cell>
          <cell r="F1355">
            <v>7233</v>
          </cell>
        </row>
        <row r="1356">
          <cell r="A1356" t="str">
            <v>I1355</v>
          </cell>
          <cell r="B1356" t="str">
            <v>PERNO DE OJO 5/8" X 12"</v>
          </cell>
          <cell r="C1356" t="str">
            <v>Insumos</v>
          </cell>
          <cell r="D1356" t="str">
            <v>UND</v>
          </cell>
          <cell r="E1356">
            <v>10526</v>
          </cell>
          <cell r="F1356">
            <v>8845</v>
          </cell>
        </row>
        <row r="1357">
          <cell r="A1357" t="str">
            <v>I1356</v>
          </cell>
          <cell r="B1357" t="str">
            <v>PERNO DE OJO 5/8" X 8"</v>
          </cell>
          <cell r="C1357" t="str">
            <v>Insumos</v>
          </cell>
          <cell r="D1357" t="str">
            <v>UND</v>
          </cell>
          <cell r="E1357">
            <v>9991</v>
          </cell>
          <cell r="F1357">
            <v>8396</v>
          </cell>
        </row>
        <row r="1358">
          <cell r="A1358" t="str">
            <v>I1357</v>
          </cell>
          <cell r="B1358" t="str">
            <v>PERNO DE OJO CERRADO 5/8" X 20"</v>
          </cell>
          <cell r="C1358" t="str">
            <v>Insumos</v>
          </cell>
          <cell r="D1358" t="str">
            <v>UND</v>
          </cell>
          <cell r="E1358">
            <v>9499</v>
          </cell>
          <cell r="F1358">
            <v>7982</v>
          </cell>
        </row>
        <row r="1359">
          <cell r="A1359" t="str">
            <v>I1358</v>
          </cell>
          <cell r="B1359" t="str">
            <v>PERNO DE OJO CERRADO 5/8" X 6"</v>
          </cell>
          <cell r="C1359" t="str">
            <v>Insumos</v>
          </cell>
          <cell r="D1359" t="str">
            <v>UND</v>
          </cell>
          <cell r="E1359">
            <v>8329</v>
          </cell>
          <cell r="F1359">
            <v>6999</v>
          </cell>
        </row>
        <row r="1360">
          <cell r="A1360" t="str">
            <v>I1359</v>
          </cell>
          <cell r="B1360" t="str">
            <v>PERNO EN "U" DE 12 MM (1/2") PARA CABLE DE GUARDA</v>
          </cell>
          <cell r="C1360" t="str">
            <v>Insumos</v>
          </cell>
          <cell r="D1360" t="str">
            <v>UND</v>
          </cell>
          <cell r="E1360">
            <v>4126</v>
          </cell>
          <cell r="F1360">
            <v>3467</v>
          </cell>
        </row>
        <row r="1361">
          <cell r="A1361" t="str">
            <v>I1360</v>
          </cell>
          <cell r="B1361" t="str">
            <v>PERNO EXPANSION HEMBRA 3/8"</v>
          </cell>
          <cell r="C1361" t="str">
            <v>Insumos</v>
          </cell>
          <cell r="D1361" t="str">
            <v>UND</v>
          </cell>
          <cell r="E1361">
            <v>8310</v>
          </cell>
          <cell r="F1361">
            <v>6983</v>
          </cell>
        </row>
        <row r="1362">
          <cell r="A1362" t="str">
            <v>I1361</v>
          </cell>
          <cell r="B1362" t="str">
            <v>PERNO O TORNILLO DE CARRIAJE 5/8" X 1 ½¿ + TUERCA</v>
          </cell>
          <cell r="C1362" t="str">
            <v>Insumos</v>
          </cell>
          <cell r="D1362" t="str">
            <v>UND</v>
          </cell>
          <cell r="E1362">
            <v>1984</v>
          </cell>
          <cell r="F1362">
            <v>1667</v>
          </cell>
        </row>
        <row r="1363">
          <cell r="A1363" t="str">
            <v>I1362</v>
          </cell>
          <cell r="B1363" t="str">
            <v>PERNOS DE MAQUINA 1/2" X 1 ½¿</v>
          </cell>
          <cell r="C1363" t="str">
            <v>Insumos</v>
          </cell>
          <cell r="D1363" t="str">
            <v>UND</v>
          </cell>
          <cell r="E1363">
            <v>1189</v>
          </cell>
          <cell r="F1363">
            <v>999</v>
          </cell>
        </row>
        <row r="1364">
          <cell r="A1364" t="str">
            <v>I1363</v>
          </cell>
          <cell r="B1364" t="str">
            <v>PERNOS DE MAQUINA 5/8" X 8"</v>
          </cell>
          <cell r="C1364" t="str">
            <v>Insumos</v>
          </cell>
          <cell r="D1364" t="str">
            <v>UND</v>
          </cell>
          <cell r="E1364">
            <v>4874</v>
          </cell>
          <cell r="F1364">
            <v>4096</v>
          </cell>
        </row>
        <row r="1365">
          <cell r="A1365" t="str">
            <v>I1364</v>
          </cell>
          <cell r="B1365" t="str">
            <v>PLAFON LOZA BLANCO</v>
          </cell>
          <cell r="C1365" t="str">
            <v>Insumos</v>
          </cell>
          <cell r="D1365" t="str">
            <v>UND</v>
          </cell>
          <cell r="E1365">
            <v>2422</v>
          </cell>
          <cell r="F1365">
            <v>2035</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637889</v>
          </cell>
          <cell r="F1367">
            <v>536041</v>
          </cell>
        </row>
        <row r="1368">
          <cell r="A1368" t="str">
            <v>I1367</v>
          </cell>
          <cell r="B1368" t="str">
            <v>POSTE DE CONCRETO 10 METROS -1050 KG - HOMOLOGADO</v>
          </cell>
          <cell r="C1368" t="str">
            <v>Insumos</v>
          </cell>
          <cell r="D1368" t="str">
            <v>UND</v>
          </cell>
          <cell r="E1368">
            <v>873825</v>
          </cell>
          <cell r="F1368">
            <v>734307</v>
          </cell>
        </row>
        <row r="1369">
          <cell r="A1369" t="str">
            <v>I1368</v>
          </cell>
          <cell r="B1369" t="str">
            <v>POSTE DE CONCRETO 10 METROS -750 KG - HOMOLOGADO</v>
          </cell>
          <cell r="C1369" t="str">
            <v>Insumos</v>
          </cell>
          <cell r="D1369" t="str">
            <v>UND</v>
          </cell>
          <cell r="E1369">
            <v>761798</v>
          </cell>
          <cell r="F1369">
            <v>640166</v>
          </cell>
        </row>
        <row r="1370">
          <cell r="A1370" t="str">
            <v>I1369</v>
          </cell>
          <cell r="B1370" t="str">
            <v>POSTE DE CONCRETO 12 METROS - 1050 KG - HOMOLOGADO</v>
          </cell>
          <cell r="C1370" t="str">
            <v>Insumos</v>
          </cell>
          <cell r="D1370" t="str">
            <v>UND</v>
          </cell>
          <cell r="E1370">
            <v>1310799</v>
          </cell>
          <cell r="F1370">
            <v>1101512</v>
          </cell>
        </row>
        <row r="1371">
          <cell r="A1371" t="str">
            <v>I1370</v>
          </cell>
          <cell r="B1371" t="str">
            <v>POSTE DE CONCRETO 12 METROS - 510 KG - HOMOLOGADO</v>
          </cell>
          <cell r="C1371" t="str">
            <v>Insumos</v>
          </cell>
          <cell r="D1371" t="str">
            <v>UND</v>
          </cell>
          <cell r="E1371">
            <v>873825</v>
          </cell>
          <cell r="F1371">
            <v>734307</v>
          </cell>
        </row>
        <row r="1372">
          <cell r="A1372" t="str">
            <v>I1371</v>
          </cell>
          <cell r="B1372" t="str">
            <v>POSTE DE CONCRETO 12 METROS - 750 KG - HOMOLOGADO</v>
          </cell>
          <cell r="C1372" t="str">
            <v>Insumos</v>
          </cell>
          <cell r="D1372" t="str">
            <v>UND</v>
          </cell>
          <cell r="E1372">
            <v>997084</v>
          </cell>
          <cell r="F1372">
            <v>837886</v>
          </cell>
        </row>
        <row r="1373">
          <cell r="A1373" t="str">
            <v>I1372</v>
          </cell>
          <cell r="B1373" t="str">
            <v>POSTE DE CONCRETO 8 METROS - 510 KG - HOMOLOGADO</v>
          </cell>
          <cell r="C1373" t="str">
            <v>Insumos</v>
          </cell>
          <cell r="D1373" t="str">
            <v>UND</v>
          </cell>
          <cell r="E1373">
            <v>419189</v>
          </cell>
          <cell r="F1373">
            <v>352260</v>
          </cell>
        </row>
        <row r="1374">
          <cell r="A1374" t="str">
            <v>I1373</v>
          </cell>
          <cell r="B1374" t="str">
            <v>POSTE DE CONCRETO 8 METROS - 750 KG - HOMOLOGADO</v>
          </cell>
          <cell r="C1374" t="str">
            <v>Insumos</v>
          </cell>
          <cell r="D1374" t="str">
            <v>UND</v>
          </cell>
          <cell r="E1374">
            <v>611678</v>
          </cell>
          <cell r="F1374">
            <v>514015</v>
          </cell>
        </row>
        <row r="1375">
          <cell r="A1375" t="str">
            <v>I1374</v>
          </cell>
          <cell r="B1375" t="str">
            <v>POSTE DE CONCRETO 8 METROS -1050 KG - HOMOLOGADO</v>
          </cell>
          <cell r="C1375" t="str">
            <v>Insumos</v>
          </cell>
          <cell r="D1375" t="str">
            <v>UND</v>
          </cell>
          <cell r="E1375">
            <v>694578</v>
          </cell>
          <cell r="F1375">
            <v>583679</v>
          </cell>
        </row>
        <row r="1376">
          <cell r="A1376" t="str">
            <v>I1375</v>
          </cell>
          <cell r="B1376" t="str">
            <v>PRENSA ESTOPA ALUMINIO 3/4" NPT</v>
          </cell>
          <cell r="C1376" t="str">
            <v>Insumos</v>
          </cell>
          <cell r="D1376" t="str">
            <v>UND</v>
          </cell>
          <cell r="E1376">
            <v>8426</v>
          </cell>
          <cell r="F1376">
            <v>7081</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97389679</v>
          </cell>
          <cell r="F1377">
            <v>81840066</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1722819</v>
          </cell>
          <cell r="F1378">
            <v>1447747</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643190</v>
          </cell>
          <cell r="F1379">
            <v>540496</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717778</v>
          </cell>
          <cell r="F1380">
            <v>603175</v>
          </cell>
        </row>
        <row r="1381">
          <cell r="A1381" t="str">
            <v>I1380</v>
          </cell>
          <cell r="B1381" t="str">
            <v>SECCIONADOR MONOPOLAR 400 A ¿ 15 KV</v>
          </cell>
          <cell r="C1381" t="str">
            <v>Insumos</v>
          </cell>
          <cell r="D1381" t="str">
            <v>UND</v>
          </cell>
          <cell r="E1381">
            <v>393305</v>
          </cell>
          <cell r="F1381">
            <v>330508</v>
          </cell>
        </row>
        <row r="1382">
          <cell r="A1382" t="str">
            <v>I1381</v>
          </cell>
          <cell r="B1382" t="str">
            <v>SOLDADURA EXOTERMICA TIPO CADWELD  DE 115 GRAMOS O SIMILAR</v>
          </cell>
          <cell r="C1382" t="str">
            <v>Insumos</v>
          </cell>
          <cell r="D1382" t="str">
            <v>UND</v>
          </cell>
          <cell r="E1382">
            <v>22051</v>
          </cell>
          <cell r="F1382">
            <v>18530</v>
          </cell>
        </row>
        <row r="1383">
          <cell r="A1383" t="str">
            <v>I1382</v>
          </cell>
          <cell r="B1383" t="str">
            <v>SUELO ARTIFICIAL CEMENTO CONDUCTOR CELEC</v>
          </cell>
          <cell r="C1383" t="str">
            <v>Insumos</v>
          </cell>
          <cell r="D1383" t="str">
            <v>KG</v>
          </cell>
          <cell r="E1383">
            <v>10862</v>
          </cell>
          <cell r="F1383">
            <v>9128</v>
          </cell>
        </row>
        <row r="1384">
          <cell r="A1384" t="str">
            <v>I1383</v>
          </cell>
          <cell r="B1384" t="str">
            <v>SUJETADOR DE TAPA PARA BANDEJA PORTACABLE SEMIPESADA</v>
          </cell>
          <cell r="C1384" t="str">
            <v>Insumos</v>
          </cell>
          <cell r="D1384" t="str">
            <v>UND</v>
          </cell>
          <cell r="E1384">
            <v>1446</v>
          </cell>
          <cell r="F1384">
            <v>1215</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5618636</v>
          </cell>
          <cell r="F1385">
            <v>4721543</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32026220</v>
          </cell>
          <cell r="F1386">
            <v>26912790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14046585</v>
          </cell>
          <cell r="F1387">
            <v>11803853</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10300830</v>
          </cell>
          <cell r="F1388">
            <v>8656160</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100368</v>
          </cell>
          <cell r="F1389">
            <v>84343</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302648</v>
          </cell>
          <cell r="F1390">
            <v>254326</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449139</v>
          </cell>
          <cell r="F1391">
            <v>377428</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210194</v>
          </cell>
          <cell r="F1392">
            <v>176634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258920</v>
          </cell>
          <cell r="F1393">
            <v>217580</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324168</v>
          </cell>
          <cell r="F1394">
            <v>272410</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568733</v>
          </cell>
          <cell r="F1395">
            <v>477927</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619493</v>
          </cell>
          <cell r="F1396">
            <v>520582</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383638</v>
          </cell>
          <cell r="F1397">
            <v>322385</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742286</v>
          </cell>
          <cell r="F1398">
            <v>623770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511948</v>
          </cell>
          <cell r="F1399">
            <v>430208</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768692</v>
          </cell>
          <cell r="F1400">
            <v>645960</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540017</v>
          </cell>
          <cell r="F1401">
            <v>453796</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836883</v>
          </cell>
          <cell r="F1402">
            <v>703263</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623461</v>
          </cell>
          <cell r="F1403">
            <v>523917</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60829</v>
          </cell>
          <cell r="F1404">
            <v>51117</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79078</v>
          </cell>
          <cell r="F1405">
            <v>66452</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92696</v>
          </cell>
          <cell r="F1406">
            <v>77896</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163082</v>
          </cell>
          <cell r="F1407">
            <v>137044</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135956</v>
          </cell>
          <cell r="F1408">
            <v>114249</v>
          </cell>
        </row>
        <row r="1409">
          <cell r="A1409" t="str">
            <v>I1408</v>
          </cell>
          <cell r="B1409" t="str">
            <v>TABLERO RIEL 4 CIRCUITOS</v>
          </cell>
          <cell r="C1409" t="str">
            <v>Insumos</v>
          </cell>
          <cell r="D1409" t="str">
            <v>UND</v>
          </cell>
          <cell r="E1409">
            <v>31430</v>
          </cell>
          <cell r="F1409">
            <v>26412</v>
          </cell>
        </row>
        <row r="1410">
          <cell r="A1410" t="str">
            <v>I1409</v>
          </cell>
          <cell r="B1410" t="str">
            <v>TAPA CIEGA CON IMPACTO GALVANIZADA CUADRADA 4X4"</v>
          </cell>
          <cell r="C1410" t="str">
            <v>Insumos</v>
          </cell>
          <cell r="D1410" t="str">
            <v>UND</v>
          </cell>
          <cell r="E1410">
            <v>1108</v>
          </cell>
          <cell r="F1410">
            <v>931</v>
          </cell>
        </row>
        <row r="1411">
          <cell r="A1411" t="str">
            <v>I1410</v>
          </cell>
          <cell r="B1411" t="str">
            <v xml:space="preserve">TAPA PARA BANDEJA PORTACABLE GALVANIZADA EN CALIENTE DE ANCHO UTIL 10CM; LONG 1,2M. </v>
          </cell>
          <cell r="C1411" t="str">
            <v>Insumos</v>
          </cell>
          <cell r="D1411" t="str">
            <v>M</v>
          </cell>
          <cell r="E1411">
            <v>19001</v>
          </cell>
          <cell r="F1411">
            <v>15967</v>
          </cell>
        </row>
        <row r="1412">
          <cell r="A1412" t="str">
            <v>I1411</v>
          </cell>
          <cell r="B1412" t="str">
            <v xml:space="preserve">TAPA PARA BANDEJA PORTACABLE GALVANIZADA EN CALIENTE DE ANCHO UTIL 20CM; LONG 1,2M. </v>
          </cell>
          <cell r="C1412" t="str">
            <v>Insumos</v>
          </cell>
          <cell r="D1412" t="str">
            <v>M</v>
          </cell>
          <cell r="E1412">
            <v>29592</v>
          </cell>
          <cell r="F1412">
            <v>24867</v>
          </cell>
        </row>
        <row r="1413">
          <cell r="A1413" t="str">
            <v>I1412</v>
          </cell>
          <cell r="B1413" t="str">
            <v xml:space="preserve">TAPA PARA BANDEJA PORTACABLE GALVANIZADA EN CALIENTE DE ANCHO UTIL 30CM; LONG 1,2M. </v>
          </cell>
          <cell r="C1413" t="str">
            <v>Insumos</v>
          </cell>
          <cell r="D1413" t="str">
            <v>M</v>
          </cell>
          <cell r="E1413">
            <v>42658</v>
          </cell>
          <cell r="F1413">
            <v>35847</v>
          </cell>
        </row>
        <row r="1414">
          <cell r="A1414" t="str">
            <v>I1413</v>
          </cell>
          <cell r="B1414" t="str">
            <v xml:space="preserve">TAPA PARA BANDEJA PORTACABLE GALVANIZADA EN CALIENTE DE ANCHO UTIL 40CM; LONG 1,2M. </v>
          </cell>
          <cell r="C1414" t="str">
            <v>Insumos</v>
          </cell>
          <cell r="D1414" t="str">
            <v>M</v>
          </cell>
          <cell r="E1414">
            <v>55534</v>
          </cell>
          <cell r="F1414">
            <v>46667</v>
          </cell>
        </row>
        <row r="1415">
          <cell r="A1415" t="str">
            <v>I1414</v>
          </cell>
          <cell r="B1415" t="str">
            <v xml:space="preserve">TAPA PARA BANDEJA PORTACABLE GALVANIZADA EN CALIENTE DE ANCHO UTIL 50CM; LONG 1,2M. </v>
          </cell>
          <cell r="C1415" t="str">
            <v>Insumos</v>
          </cell>
          <cell r="D1415" t="str">
            <v>M</v>
          </cell>
          <cell r="E1415">
            <v>68381</v>
          </cell>
          <cell r="F1415">
            <v>57463</v>
          </cell>
        </row>
        <row r="1416">
          <cell r="A1416" t="str">
            <v>I1415</v>
          </cell>
          <cell r="B1416" t="str">
            <v xml:space="preserve">TAPA PARA BANDEJA PORTACABLE GALVANIZADA EN CALIENTE DE ANCHO UTIL 60CM; LONG 1,2M. </v>
          </cell>
          <cell r="C1416" t="str">
            <v>Insumos</v>
          </cell>
          <cell r="D1416" t="str">
            <v>M</v>
          </cell>
          <cell r="E1416">
            <v>81220</v>
          </cell>
          <cell r="F1416">
            <v>68252</v>
          </cell>
        </row>
        <row r="1417">
          <cell r="A1417" t="str">
            <v>I1416</v>
          </cell>
          <cell r="B1417" t="str">
            <v>TE PORTACABLE GALVANIZADA EN CALIENTE ANCHO UTIL 10CM. INCLUYE PLATINAS DE UNION</v>
          </cell>
          <cell r="C1417" t="str">
            <v>Insumos</v>
          </cell>
          <cell r="D1417" t="str">
            <v>UND</v>
          </cell>
          <cell r="E1417">
            <v>94736</v>
          </cell>
          <cell r="F1417">
            <v>79610</v>
          </cell>
        </row>
        <row r="1418">
          <cell r="A1418" t="str">
            <v>I1417</v>
          </cell>
          <cell r="B1418" t="str">
            <v>TE PORTACABLE GALVANIZADA EN CALIENTE ANCHO UTIL 20CM. INCLUYE PLATINAS DE UNION</v>
          </cell>
          <cell r="C1418" t="str">
            <v>Insumos</v>
          </cell>
          <cell r="D1418" t="str">
            <v>UND</v>
          </cell>
          <cell r="E1418">
            <v>104362</v>
          </cell>
          <cell r="F1418">
            <v>87699</v>
          </cell>
        </row>
        <row r="1419">
          <cell r="A1419" t="str">
            <v>I1418</v>
          </cell>
          <cell r="B1419" t="str">
            <v>TE PORTACABLE GALVANIZADA EN CALIENTE ANCHO UTIL 30CM. INCLUYE PLATINAS DE UNION</v>
          </cell>
          <cell r="C1419" t="str">
            <v>Insumos</v>
          </cell>
          <cell r="D1419" t="str">
            <v>UND</v>
          </cell>
          <cell r="E1419">
            <v>114190</v>
          </cell>
          <cell r="F1419">
            <v>95958</v>
          </cell>
        </row>
        <row r="1420">
          <cell r="A1420" t="str">
            <v>I1419</v>
          </cell>
          <cell r="B1420" t="str">
            <v>TE PORTACABLE GALVANIZADA EN CALIENTE ANCHO UTIL 40CM. INCLUYE PLATINAS DE UNION</v>
          </cell>
          <cell r="C1420" t="str">
            <v>Insumos</v>
          </cell>
          <cell r="D1420" t="str">
            <v>UND</v>
          </cell>
          <cell r="E1420">
            <v>128322</v>
          </cell>
          <cell r="F1420">
            <v>107834</v>
          </cell>
        </row>
        <row r="1421">
          <cell r="A1421" t="str">
            <v>I1420</v>
          </cell>
          <cell r="B1421" t="str">
            <v>TE PORTACABLE GALVANIZADA EN CALIENTE ANCHO UTIL 50CM. INCLUYE PLATINAS DE UNION</v>
          </cell>
          <cell r="C1421" t="str">
            <v>Insumos</v>
          </cell>
          <cell r="D1421" t="str">
            <v>UND</v>
          </cell>
          <cell r="E1421">
            <v>140639</v>
          </cell>
          <cell r="F1421">
            <v>118184</v>
          </cell>
        </row>
        <row r="1422">
          <cell r="A1422" t="str">
            <v>I1421</v>
          </cell>
          <cell r="B1422" t="str">
            <v>TE PORTACABLE GALVANIZADA EN CALIENTE ANCHO UTIL 60CM. INCLUYE PLATINAS DE UNION</v>
          </cell>
          <cell r="C1422" t="str">
            <v>Insumos</v>
          </cell>
          <cell r="D1422" t="str">
            <v>UND</v>
          </cell>
          <cell r="E1422">
            <v>159051</v>
          </cell>
          <cell r="F1422">
            <v>133656</v>
          </cell>
        </row>
        <row r="1423">
          <cell r="A1423" t="str">
            <v>I1422</v>
          </cell>
          <cell r="B1423" t="str">
            <v>TENSOR</v>
          </cell>
          <cell r="C1423" t="str">
            <v>Insumos</v>
          </cell>
          <cell r="D1423" t="str">
            <v>UND</v>
          </cell>
          <cell r="E1423">
            <v>2764</v>
          </cell>
          <cell r="F1423">
            <v>2323</v>
          </cell>
        </row>
        <row r="1424">
          <cell r="A1424" t="str">
            <v>I1423</v>
          </cell>
          <cell r="B1424" t="str">
            <v>TENSOR DE ACOMETIDAS</v>
          </cell>
          <cell r="C1424" t="str">
            <v>Insumos</v>
          </cell>
          <cell r="D1424" t="str">
            <v>UND</v>
          </cell>
          <cell r="E1424">
            <v>5755</v>
          </cell>
          <cell r="F1424">
            <v>4836</v>
          </cell>
        </row>
        <row r="1425">
          <cell r="A1425" t="str">
            <v>I1424</v>
          </cell>
          <cell r="B1425" t="str">
            <v>TERMINAL CAMPANA PVC DUCTO 2"</v>
          </cell>
          <cell r="C1425" t="str">
            <v>Insumos</v>
          </cell>
          <cell r="D1425" t="str">
            <v>UND</v>
          </cell>
          <cell r="E1425">
            <v>4930</v>
          </cell>
          <cell r="F1425">
            <v>4143</v>
          </cell>
        </row>
        <row r="1426">
          <cell r="A1426" t="str">
            <v>I1425</v>
          </cell>
          <cell r="B1426" t="str">
            <v>TERMINAL CAMPANA PVC DUCTO 3"</v>
          </cell>
          <cell r="C1426" t="str">
            <v>Insumos</v>
          </cell>
          <cell r="D1426" t="str">
            <v>UND</v>
          </cell>
          <cell r="E1426">
            <v>4930</v>
          </cell>
          <cell r="F1426">
            <v>4143</v>
          </cell>
        </row>
        <row r="1427">
          <cell r="A1427" t="str">
            <v>I1426</v>
          </cell>
          <cell r="B1427" t="str">
            <v>TERMINAL CAMPANA PVC DUCTO 4"</v>
          </cell>
          <cell r="C1427" t="str">
            <v>Insumos</v>
          </cell>
          <cell r="D1427" t="str">
            <v>UND</v>
          </cell>
          <cell r="E1427">
            <v>9287</v>
          </cell>
          <cell r="F1427">
            <v>7804</v>
          </cell>
        </row>
        <row r="1428">
          <cell r="A1428" t="str">
            <v>I1427</v>
          </cell>
          <cell r="B1428" t="str">
            <v>TERMINAL PVC CONDUIT  1"</v>
          </cell>
          <cell r="C1428" t="str">
            <v>Insumos</v>
          </cell>
          <cell r="D1428" t="str">
            <v>UND</v>
          </cell>
          <cell r="E1428">
            <v>628</v>
          </cell>
          <cell r="F1428">
            <v>528</v>
          </cell>
        </row>
        <row r="1429">
          <cell r="A1429" t="str">
            <v>I1428</v>
          </cell>
          <cell r="B1429" t="str">
            <v>TERMINALES PREMOLDEADAS PARA 15 KV - USO EXTERIOR PARA CALIBRES DE CABLES ENTRE 2 - 3/0 - JUEGO X 3 UNIDADES</v>
          </cell>
          <cell r="C1429" t="str">
            <v>Insumos</v>
          </cell>
          <cell r="D1429" t="str">
            <v>UND</v>
          </cell>
          <cell r="E1429">
            <v>638541</v>
          </cell>
          <cell r="F1429">
            <v>536589</v>
          </cell>
        </row>
        <row r="1430">
          <cell r="A1430" t="str">
            <v>I1429</v>
          </cell>
          <cell r="B1430" t="str">
            <v>TERMINALES PREMOLDEADAS PARA 15 KV - USO INTERIOR PARA CALIBRES DE CABLES ENTRE 2 - 3/0 - JUEGO X 3 UNIDADES</v>
          </cell>
          <cell r="C1430" t="str">
            <v>Insumos</v>
          </cell>
          <cell r="D1430" t="str">
            <v>UND</v>
          </cell>
          <cell r="E1430">
            <v>440772</v>
          </cell>
          <cell r="F1430">
            <v>370397</v>
          </cell>
        </row>
        <row r="1431">
          <cell r="A1431" t="str">
            <v>I1430</v>
          </cell>
          <cell r="B1431" t="str">
            <v>TOMA CORRIENTE DOBLE CON  PROTECCION FALLA A TIERRA GFCI</v>
          </cell>
          <cell r="C1431" t="str">
            <v>Insumos</v>
          </cell>
          <cell r="D1431" t="str">
            <v>UND</v>
          </cell>
          <cell r="E1431">
            <v>52722</v>
          </cell>
          <cell r="F1431">
            <v>44304</v>
          </cell>
        </row>
        <row r="1432">
          <cell r="A1432" t="str">
            <v>I1431</v>
          </cell>
          <cell r="B1432" t="str">
            <v>TOMACORRIENTE DOBLE CON POLO A TIERRA  NEMA 5-15-R</v>
          </cell>
          <cell r="C1432" t="str">
            <v>Insumos</v>
          </cell>
          <cell r="D1432" t="str">
            <v>UND</v>
          </cell>
          <cell r="E1432">
            <v>14046</v>
          </cell>
          <cell r="F1432">
            <v>11803</v>
          </cell>
        </row>
        <row r="1433">
          <cell r="A1433" t="str">
            <v>I1432</v>
          </cell>
          <cell r="B1433" t="str">
            <v>TOMA INDUSTRIAL DE SOBREPONER 3P+N+T 250V/16A IP44. MARCA LEGRAND</v>
          </cell>
          <cell r="C1433" t="str">
            <v>Insumos</v>
          </cell>
          <cell r="D1433" t="str">
            <v>UND</v>
          </cell>
          <cell r="E1433">
            <v>113408</v>
          </cell>
          <cell r="F1433">
            <v>95301</v>
          </cell>
        </row>
        <row r="1434">
          <cell r="A1434" t="str">
            <v>I1433</v>
          </cell>
          <cell r="B1434" t="str">
            <v>TOMA INDUSTRIAL DE SOBREPONER 3P+N+T 250V/16A IP67. MARCA LEGRAND</v>
          </cell>
          <cell r="C1434" t="str">
            <v>Insumos</v>
          </cell>
          <cell r="D1434" t="str">
            <v>UND</v>
          </cell>
          <cell r="E1434">
            <v>290901</v>
          </cell>
          <cell r="F1434">
            <v>244455</v>
          </cell>
        </row>
        <row r="1435">
          <cell r="A1435" t="str">
            <v>I1434</v>
          </cell>
          <cell r="B1435" t="str">
            <v>TOMA INDUSTRIAL DE SOBREPONER 3P+N+T 250V/32A IP44. MARCA LEGRAND</v>
          </cell>
          <cell r="C1435" t="str">
            <v>Insumos</v>
          </cell>
          <cell r="D1435" t="str">
            <v>UND</v>
          </cell>
          <cell r="E1435">
            <v>577021</v>
          </cell>
          <cell r="F1435">
            <v>484892</v>
          </cell>
        </row>
        <row r="1436">
          <cell r="A1436" t="str">
            <v>I1435</v>
          </cell>
          <cell r="B1436" t="str">
            <v>TOMA INDUSTRIAL DE SOBREPONER 3P+N+T 250V/32A IP67. MARCA LEGRAND</v>
          </cell>
          <cell r="C1436" t="str">
            <v>Insumos</v>
          </cell>
          <cell r="D1436" t="str">
            <v>UND</v>
          </cell>
          <cell r="E1436">
            <v>296765</v>
          </cell>
          <cell r="F1436">
            <v>249382</v>
          </cell>
        </row>
        <row r="1437">
          <cell r="A1437" t="str">
            <v>I1436</v>
          </cell>
          <cell r="B1437" t="str">
            <v>TOMA INDUSTRIAL DE SOBREPONER 3P+N+T 250V/63A IP67. MARCA LEGRAND</v>
          </cell>
          <cell r="C1437" t="str">
            <v>Insumos</v>
          </cell>
          <cell r="D1437" t="str">
            <v>UND</v>
          </cell>
          <cell r="E1437">
            <v>624168</v>
          </cell>
          <cell r="F1437">
            <v>524511</v>
          </cell>
        </row>
        <row r="1438">
          <cell r="A1438" t="str">
            <v>I1437</v>
          </cell>
          <cell r="B1438" t="str">
            <v>TOMA INDUSTRIAL DE SOBREPONER 3P+T 250V/16A IP44. MARCA LEGRAND</v>
          </cell>
          <cell r="C1438" t="str">
            <v>Insumos</v>
          </cell>
          <cell r="D1438" t="str">
            <v>UND</v>
          </cell>
          <cell r="E1438">
            <v>91678</v>
          </cell>
          <cell r="F1438">
            <v>77040</v>
          </cell>
        </row>
        <row r="1439">
          <cell r="A1439" t="str">
            <v>I1438</v>
          </cell>
          <cell r="B1439" t="str">
            <v>TOMA INDUSTRIAL DE SOBREPONER 3P+T 250V/16A IP67. MARCA LEGRAND</v>
          </cell>
          <cell r="C1439" t="str">
            <v>Insumos</v>
          </cell>
          <cell r="D1439" t="str">
            <v>UND</v>
          </cell>
          <cell r="E1439">
            <v>263526</v>
          </cell>
          <cell r="F1439">
            <v>221450</v>
          </cell>
        </row>
        <row r="1440">
          <cell r="A1440" t="str">
            <v>I1439</v>
          </cell>
          <cell r="B1440" t="str">
            <v>TOMA INDUSTRIAL DE SOBREPONER 3P+T 250V/32A IP44. MARCA LEGRAND</v>
          </cell>
          <cell r="C1440" t="str">
            <v>Insumos</v>
          </cell>
          <cell r="D1440" t="str">
            <v>UND</v>
          </cell>
          <cell r="E1440">
            <v>108188</v>
          </cell>
          <cell r="F1440">
            <v>90914</v>
          </cell>
        </row>
        <row r="1441">
          <cell r="A1441" t="str">
            <v>I1440</v>
          </cell>
          <cell r="B1441" t="str">
            <v>TOMA INDUSTRIAL DE SOBREPONER 3P+T 250V/32A IP67. MARCA LEGRAND</v>
          </cell>
          <cell r="C1441" t="str">
            <v>Insumos</v>
          </cell>
          <cell r="D1441" t="str">
            <v>UND</v>
          </cell>
          <cell r="E1441">
            <v>269608</v>
          </cell>
          <cell r="F1441">
            <v>226561</v>
          </cell>
        </row>
        <row r="1442">
          <cell r="A1442" t="str">
            <v>I1441</v>
          </cell>
          <cell r="B1442" t="str">
            <v>TOMA INDUSTRIAL DE SOBREPONER 3P+T 250V/63A IP67. MARCA LEGRAND</v>
          </cell>
          <cell r="C1442" t="str">
            <v>Insumos</v>
          </cell>
          <cell r="D1442" t="str">
            <v>UND</v>
          </cell>
          <cell r="E1442">
            <v>597662</v>
          </cell>
          <cell r="F1442">
            <v>502237</v>
          </cell>
        </row>
        <row r="1443">
          <cell r="A1443" t="str">
            <v>I1442</v>
          </cell>
          <cell r="B1443" t="str">
            <v>TOMACORRIENTE DE INCRUSTAR CON SEGURO DE GIRO 2P+T 250V/20A. MARCA LEGRAND</v>
          </cell>
          <cell r="C1443" t="str">
            <v>Insumos</v>
          </cell>
          <cell r="D1443" t="str">
            <v>UND</v>
          </cell>
          <cell r="E1443">
            <v>70390</v>
          </cell>
          <cell r="F1443">
            <v>59151</v>
          </cell>
        </row>
        <row r="1444">
          <cell r="A1444" t="str">
            <v>I1443</v>
          </cell>
          <cell r="B1444" t="str">
            <v>TOMACORRIENTE DE INCRUSTAR CON SEGURO DE GIRO 2P+T 250V/30A. MARCA LEGRAND</v>
          </cell>
          <cell r="C1444" t="str">
            <v>Insumos</v>
          </cell>
          <cell r="D1444" t="str">
            <v>UND</v>
          </cell>
          <cell r="E1444">
            <v>104497</v>
          </cell>
          <cell r="F1444">
            <v>87813</v>
          </cell>
        </row>
        <row r="1445">
          <cell r="A1445" t="str">
            <v>I1444</v>
          </cell>
          <cell r="B1445" t="str">
            <v>TORNILLO DE ACERO GALVANIZADO 1/2"X1 1/2". INCLUYE 2 TUERCAS, 2 ARANDELAS.</v>
          </cell>
          <cell r="C1445" t="str">
            <v>Insumos</v>
          </cell>
          <cell r="D1445" t="str">
            <v>UND</v>
          </cell>
          <cell r="E1445">
            <v>1136</v>
          </cell>
          <cell r="F1445">
            <v>955</v>
          </cell>
        </row>
        <row r="1446">
          <cell r="A1446" t="str">
            <v>I1445</v>
          </cell>
          <cell r="B1446" t="str">
            <v>TORNILLO DE ACERO GALVANIZADO 5/8" X 10". INCLUYE 2 TUERCAS, 2 ARANDELAS.</v>
          </cell>
          <cell r="C1446" t="str">
            <v>Insumos</v>
          </cell>
          <cell r="D1446" t="str">
            <v>UND</v>
          </cell>
          <cell r="E1446">
            <v>6125</v>
          </cell>
          <cell r="F1446">
            <v>5147</v>
          </cell>
        </row>
        <row r="1447">
          <cell r="A1447" t="str">
            <v>I1446</v>
          </cell>
          <cell r="B1447" t="str">
            <v>TORNILLO DE ACERO GALVANIZADO 5/8" X 5". INCLUYE 2 TUERCAS, 2 ARANDELAS.</v>
          </cell>
          <cell r="C1447" t="str">
            <v>Insumos</v>
          </cell>
          <cell r="D1447" t="str">
            <v>UND</v>
          </cell>
          <cell r="E1447">
            <v>4027</v>
          </cell>
          <cell r="F1447">
            <v>3384</v>
          </cell>
        </row>
        <row r="1448">
          <cell r="A1448" t="str">
            <v>I1447</v>
          </cell>
          <cell r="B1448" t="str">
            <v>TORNILLO DE ACERO GALVANIZADO 5/8" X 8". INCLUYE 2 TUERCAS, 2 ARANDELAS.</v>
          </cell>
          <cell r="C1448" t="str">
            <v>Insumos</v>
          </cell>
          <cell r="D1448" t="str">
            <v>UND</v>
          </cell>
          <cell r="E1448">
            <v>5124</v>
          </cell>
          <cell r="F1448">
            <v>4306</v>
          </cell>
        </row>
        <row r="1449">
          <cell r="A1449" t="str">
            <v>I1448</v>
          </cell>
          <cell r="B1449" t="str">
            <v>TORNILLO DE BRONCE PARA BORNA TERMINAL</v>
          </cell>
          <cell r="C1449" t="str">
            <v>Insumos</v>
          </cell>
          <cell r="D1449" t="str">
            <v>UND</v>
          </cell>
          <cell r="E1449">
            <v>22473</v>
          </cell>
          <cell r="F1449">
            <v>18885</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19009713</v>
          </cell>
          <cell r="F1450">
            <v>15974549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9341913</v>
          </cell>
          <cell r="F1451">
            <v>7850347</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23072363</v>
          </cell>
          <cell r="F1452">
            <v>19388540</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21986091</v>
          </cell>
          <cell r="F1453">
            <v>18475707</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6810907</v>
          </cell>
          <cell r="F1454">
            <v>5723451</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8244783</v>
          </cell>
          <cell r="F1455">
            <v>6928389</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10634580</v>
          </cell>
          <cell r="F1456">
            <v>8936622</v>
          </cell>
        </row>
        <row r="1457">
          <cell r="A1457" t="str">
            <v>I1456</v>
          </cell>
          <cell r="B1457" t="str">
            <v>TUBO CONDUIT GALVANIZADA EMT 1 1/2"</v>
          </cell>
          <cell r="C1457" t="str">
            <v>Insumos</v>
          </cell>
          <cell r="D1457" t="str">
            <v>M</v>
          </cell>
          <cell r="E1457">
            <v>21009</v>
          </cell>
          <cell r="F1457">
            <v>17655</v>
          </cell>
        </row>
        <row r="1458">
          <cell r="A1458" t="str">
            <v>I1457</v>
          </cell>
          <cell r="B1458" t="str">
            <v>TUBO CONDUIT GALVANIZADA EMT 1"</v>
          </cell>
          <cell r="C1458" t="str">
            <v>Insumos</v>
          </cell>
          <cell r="D1458" t="str">
            <v>M</v>
          </cell>
          <cell r="E1458">
            <v>12190</v>
          </cell>
          <cell r="F1458">
            <v>10244</v>
          </cell>
        </row>
        <row r="1459">
          <cell r="A1459" t="str">
            <v>I1458</v>
          </cell>
          <cell r="B1459" t="str">
            <v>TUBO CONDUIT GALVANIZADA EMT 1/2"</v>
          </cell>
          <cell r="C1459" t="str">
            <v>Insumos</v>
          </cell>
          <cell r="D1459" t="str">
            <v>M</v>
          </cell>
          <cell r="E1459">
            <v>5086</v>
          </cell>
          <cell r="F1459">
            <v>4274</v>
          </cell>
        </row>
        <row r="1460">
          <cell r="A1460" t="str">
            <v>I1459</v>
          </cell>
          <cell r="B1460" t="str">
            <v xml:space="preserve">TUBO CONDUIT GALVANIZADA EMT 2" </v>
          </cell>
          <cell r="C1460" t="str">
            <v>Insumos</v>
          </cell>
          <cell r="D1460" t="str">
            <v>M</v>
          </cell>
          <cell r="E1460">
            <v>26698</v>
          </cell>
          <cell r="F1460">
            <v>22435</v>
          </cell>
        </row>
        <row r="1461">
          <cell r="A1461" t="str">
            <v>I1460</v>
          </cell>
          <cell r="B1461" t="str">
            <v xml:space="preserve">TUBO CONDUIT GALVANIZADA EMT 3" </v>
          </cell>
          <cell r="C1461" t="str">
            <v>Insumos</v>
          </cell>
          <cell r="D1461" t="str">
            <v>M</v>
          </cell>
          <cell r="E1461">
            <v>52975</v>
          </cell>
          <cell r="F1461">
            <v>44517</v>
          </cell>
        </row>
        <row r="1462">
          <cell r="A1462" t="str">
            <v>I1461</v>
          </cell>
          <cell r="B1462" t="str">
            <v xml:space="preserve">TUBO CONDUIT GALVANIZADA EMT 3/4" </v>
          </cell>
          <cell r="C1462" t="str">
            <v>Insumos</v>
          </cell>
          <cell r="D1462" t="str">
            <v>M</v>
          </cell>
          <cell r="E1462">
            <v>8310</v>
          </cell>
          <cell r="F1462">
            <v>6983</v>
          </cell>
        </row>
        <row r="1463">
          <cell r="A1463" t="str">
            <v>I1462</v>
          </cell>
          <cell r="B1463" t="str">
            <v xml:space="preserve">TUBO CONDUIT IMC 1 1/2" </v>
          </cell>
          <cell r="C1463" t="str">
            <v>Insumos</v>
          </cell>
          <cell r="D1463" t="str">
            <v>M</v>
          </cell>
          <cell r="E1463">
            <v>43594</v>
          </cell>
          <cell r="F1463">
            <v>36634</v>
          </cell>
        </row>
        <row r="1464">
          <cell r="A1464" t="str">
            <v>I1463</v>
          </cell>
          <cell r="B1464" t="str">
            <v xml:space="preserve">TUBO CONDUIT IMC 1" </v>
          </cell>
          <cell r="C1464" t="str">
            <v>Insumos</v>
          </cell>
          <cell r="D1464" t="str">
            <v>M</v>
          </cell>
          <cell r="E1464">
            <v>26733</v>
          </cell>
          <cell r="F1464">
            <v>22465</v>
          </cell>
        </row>
        <row r="1465">
          <cell r="A1465" t="str">
            <v>I1464</v>
          </cell>
          <cell r="B1465" t="str">
            <v xml:space="preserve">TUBO CONDUIT IMC 1/2" </v>
          </cell>
          <cell r="C1465" t="str">
            <v>Insumos</v>
          </cell>
          <cell r="D1465" t="str">
            <v>M</v>
          </cell>
          <cell r="E1465">
            <v>15065</v>
          </cell>
          <cell r="F1465">
            <v>12660</v>
          </cell>
        </row>
        <row r="1466">
          <cell r="A1466" t="str">
            <v>I1465</v>
          </cell>
          <cell r="B1466" t="str">
            <v xml:space="preserve">TUBO CONDUIT IMC 2" </v>
          </cell>
          <cell r="C1466" t="str">
            <v>Insumos</v>
          </cell>
          <cell r="D1466" t="str">
            <v>M</v>
          </cell>
          <cell r="E1466">
            <v>54033</v>
          </cell>
          <cell r="F1466">
            <v>45406</v>
          </cell>
        </row>
        <row r="1467">
          <cell r="A1467" t="str">
            <v>I1466</v>
          </cell>
          <cell r="B1467" t="str">
            <v xml:space="preserve">TUBO CONDUIT IMC 3" </v>
          </cell>
          <cell r="C1467" t="str">
            <v>Insumos</v>
          </cell>
          <cell r="D1467" t="str">
            <v>M</v>
          </cell>
          <cell r="E1467">
            <v>127167</v>
          </cell>
          <cell r="F1467">
            <v>106863</v>
          </cell>
        </row>
        <row r="1468">
          <cell r="A1468" t="str">
            <v>I1467</v>
          </cell>
          <cell r="B1468" t="str">
            <v>TUBO CONDUIT IMC 3/4"</v>
          </cell>
          <cell r="C1468" t="str">
            <v>Insumos</v>
          </cell>
          <cell r="D1468" t="str">
            <v>M</v>
          </cell>
          <cell r="E1468">
            <v>18541</v>
          </cell>
          <cell r="F1468">
            <v>15581</v>
          </cell>
        </row>
        <row r="1469">
          <cell r="A1469" t="str">
            <v>I1468</v>
          </cell>
          <cell r="B1469" t="str">
            <v xml:space="preserve">TUBO CONDUIT IMC 4" </v>
          </cell>
          <cell r="C1469" t="str">
            <v>Insumos</v>
          </cell>
          <cell r="D1469" t="str">
            <v>M</v>
          </cell>
          <cell r="E1469">
            <v>167020</v>
          </cell>
          <cell r="F1469">
            <v>140353</v>
          </cell>
        </row>
        <row r="1470">
          <cell r="A1470" t="str">
            <v>I1469</v>
          </cell>
          <cell r="B1470" t="str">
            <v>TUBO CONDUIT PVC 1 1/2"</v>
          </cell>
          <cell r="C1470" t="str">
            <v>Insumos</v>
          </cell>
          <cell r="D1470" t="str">
            <v>M</v>
          </cell>
          <cell r="E1470">
            <v>4355</v>
          </cell>
          <cell r="F1470">
            <v>3660</v>
          </cell>
        </row>
        <row r="1471">
          <cell r="A1471" t="str">
            <v>I1470</v>
          </cell>
          <cell r="B1471" t="str">
            <v>TUBO CONDUIT PVC 1"</v>
          </cell>
          <cell r="C1471" t="str">
            <v>Insumos</v>
          </cell>
          <cell r="D1471" t="str">
            <v>M</v>
          </cell>
          <cell r="E1471">
            <v>2210</v>
          </cell>
          <cell r="F1471">
            <v>1857</v>
          </cell>
        </row>
        <row r="1472">
          <cell r="A1472" t="str">
            <v>I1471</v>
          </cell>
          <cell r="B1472" t="str">
            <v>TUBO CONDUIT PVC 1/2"</v>
          </cell>
          <cell r="C1472" t="str">
            <v>Insumos</v>
          </cell>
          <cell r="D1472" t="str">
            <v>M</v>
          </cell>
          <cell r="E1472">
            <v>1215</v>
          </cell>
          <cell r="F1472">
            <v>1021</v>
          </cell>
        </row>
        <row r="1473">
          <cell r="A1473" t="str">
            <v>I1472</v>
          </cell>
          <cell r="B1473" t="str">
            <v>TUBO CONDUIT PVC 2"</v>
          </cell>
          <cell r="C1473" t="str">
            <v>Insumos</v>
          </cell>
          <cell r="D1473" t="str">
            <v>M</v>
          </cell>
          <cell r="E1473">
            <v>6896</v>
          </cell>
          <cell r="F1473">
            <v>5795</v>
          </cell>
        </row>
        <row r="1474">
          <cell r="A1474" t="str">
            <v>I1473</v>
          </cell>
          <cell r="B1474" t="str">
            <v>TUBO CONDUIT PVC 3/4"</v>
          </cell>
          <cell r="C1474" t="str">
            <v>Insumos</v>
          </cell>
          <cell r="D1474" t="str">
            <v>M</v>
          </cell>
          <cell r="E1474">
            <v>1593</v>
          </cell>
          <cell r="F1474">
            <v>1339</v>
          </cell>
        </row>
        <row r="1475">
          <cell r="A1475" t="str">
            <v>I1474</v>
          </cell>
          <cell r="B1475" t="str">
            <v>TUBO PVC DOBLE PARED TDP 3"</v>
          </cell>
          <cell r="C1475" t="str">
            <v>Insumos</v>
          </cell>
          <cell r="D1475" t="str">
            <v>M</v>
          </cell>
          <cell r="E1475">
            <v>6631</v>
          </cell>
          <cell r="F1475">
            <v>5572</v>
          </cell>
        </row>
        <row r="1476">
          <cell r="A1476" t="str">
            <v>I1475</v>
          </cell>
          <cell r="B1476" t="str">
            <v>TUBO PVC DOBLE PARED TDP 4"</v>
          </cell>
          <cell r="C1476" t="str">
            <v>Insumos</v>
          </cell>
          <cell r="D1476" t="str">
            <v>M</v>
          </cell>
          <cell r="E1476">
            <v>9195</v>
          </cell>
          <cell r="F1476">
            <v>7727</v>
          </cell>
        </row>
        <row r="1477">
          <cell r="A1477" t="str">
            <v>I1476</v>
          </cell>
          <cell r="B1477" t="str">
            <v>TUBO PVC PESADO DB 2"</v>
          </cell>
          <cell r="C1477" t="str">
            <v>Insumos</v>
          </cell>
          <cell r="D1477" t="str">
            <v>M</v>
          </cell>
          <cell r="E1477">
            <v>5524</v>
          </cell>
          <cell r="F1477">
            <v>4642</v>
          </cell>
        </row>
        <row r="1478">
          <cell r="A1478" t="str">
            <v>I1477</v>
          </cell>
          <cell r="B1478" t="str">
            <v>TUBO PVC PESADO DB 3"</v>
          </cell>
          <cell r="C1478" t="str">
            <v>Insumos</v>
          </cell>
          <cell r="D1478" t="str">
            <v>M</v>
          </cell>
          <cell r="E1478">
            <v>11950</v>
          </cell>
          <cell r="F1478">
            <v>10042</v>
          </cell>
        </row>
        <row r="1479">
          <cell r="A1479" t="str">
            <v>I1478</v>
          </cell>
          <cell r="B1479" t="str">
            <v>TUERCA MORDAZA. INCLUYE TORNILLO</v>
          </cell>
          <cell r="C1479" t="str">
            <v>Insumos</v>
          </cell>
          <cell r="D1479" t="str">
            <v>UND</v>
          </cell>
          <cell r="E1479">
            <v>4664</v>
          </cell>
          <cell r="F1479">
            <v>3919</v>
          </cell>
        </row>
        <row r="1480">
          <cell r="A1480" t="str">
            <v>I1479</v>
          </cell>
          <cell r="B1480" t="str">
            <v>TUERCA OJO ALARGADO 5/8"</v>
          </cell>
          <cell r="C1480" t="str">
            <v>Insumos</v>
          </cell>
          <cell r="D1480" t="str">
            <v>UND</v>
          </cell>
          <cell r="E1480">
            <v>7559</v>
          </cell>
          <cell r="F1480">
            <v>6352</v>
          </cell>
        </row>
        <row r="1481">
          <cell r="A1481" t="str">
            <v>I1480</v>
          </cell>
          <cell r="B1481" t="str">
            <v>UNION PVC CONDUIT  1"</v>
          </cell>
          <cell r="C1481" t="str">
            <v>Insumos</v>
          </cell>
          <cell r="D1481" t="str">
            <v>UND</v>
          </cell>
          <cell r="E1481">
            <v>1338</v>
          </cell>
          <cell r="F1481">
            <v>1124</v>
          </cell>
        </row>
        <row r="1482">
          <cell r="A1482" t="str">
            <v>I1481</v>
          </cell>
          <cell r="B1482" t="str">
            <v>UNION PVC DUCTO 2"</v>
          </cell>
          <cell r="C1482" t="str">
            <v>Insumos</v>
          </cell>
          <cell r="D1482" t="str">
            <v>UND</v>
          </cell>
          <cell r="E1482">
            <v>3915</v>
          </cell>
          <cell r="F1482">
            <v>3290</v>
          </cell>
        </row>
        <row r="1483">
          <cell r="A1483" t="str">
            <v>I1482</v>
          </cell>
          <cell r="B1483" t="str">
            <v>UNION PVC DUCTO 3"</v>
          </cell>
          <cell r="C1483" t="str">
            <v>Insumos</v>
          </cell>
          <cell r="D1483" t="str">
            <v>UND</v>
          </cell>
          <cell r="E1483">
            <v>7194</v>
          </cell>
          <cell r="F1483">
            <v>6045</v>
          </cell>
        </row>
        <row r="1484">
          <cell r="A1484" t="str">
            <v>I1483</v>
          </cell>
          <cell r="B1484" t="str">
            <v>UNION PVC DUCTO 4"</v>
          </cell>
          <cell r="C1484" t="str">
            <v>Insumos</v>
          </cell>
          <cell r="D1484" t="str">
            <v>UND</v>
          </cell>
          <cell r="E1484">
            <v>10704</v>
          </cell>
          <cell r="F1484">
            <v>8995</v>
          </cell>
        </row>
        <row r="1485">
          <cell r="A1485" t="str">
            <v>I1484</v>
          </cell>
          <cell r="B1485" t="str">
            <v>VARILLA COPPERWELD DE  5/8 X 2,40</v>
          </cell>
          <cell r="C1485" t="str">
            <v>Insumos</v>
          </cell>
          <cell r="D1485" t="str">
            <v>UND</v>
          </cell>
          <cell r="E1485">
            <v>183616</v>
          </cell>
          <cell r="F1485">
            <v>154299</v>
          </cell>
        </row>
        <row r="1486">
          <cell r="A1486" t="str">
            <v>I1485</v>
          </cell>
          <cell r="B1486" t="str">
            <v>VARILLA DE ANCLAJE DE 3/4 X 180 CM</v>
          </cell>
          <cell r="C1486" t="str">
            <v>Insumos</v>
          </cell>
          <cell r="D1486" t="str">
            <v>UND</v>
          </cell>
          <cell r="E1486">
            <v>49271</v>
          </cell>
          <cell r="F1486">
            <v>41404</v>
          </cell>
        </row>
        <row r="1487">
          <cell r="A1487" t="str">
            <v>I1486</v>
          </cell>
          <cell r="B1487" t="str">
            <v>VENTILADOR DE MURO</v>
          </cell>
          <cell r="C1487" t="str">
            <v>Insumos</v>
          </cell>
          <cell r="D1487" t="str">
            <v>UND</v>
          </cell>
          <cell r="E1487">
            <v>97388</v>
          </cell>
          <cell r="F1487">
            <v>81839</v>
          </cell>
        </row>
        <row r="1488">
          <cell r="A1488" t="str">
            <v>I1487</v>
          </cell>
          <cell r="B1488" t="str">
            <v>VENTILADOR DE TECHO 3 A 5 ASPAS, KDK</v>
          </cell>
          <cell r="C1488" t="str">
            <v>Insumos</v>
          </cell>
          <cell r="D1488" t="str">
            <v>UND</v>
          </cell>
          <cell r="E1488">
            <v>295915</v>
          </cell>
          <cell r="F1488">
            <v>248668</v>
          </cell>
        </row>
        <row r="1489">
          <cell r="A1489" t="str">
            <v>I1488</v>
          </cell>
          <cell r="B1489" t="str">
            <v xml:space="preserve">VIGUETA DE ANCLAJE </v>
          </cell>
          <cell r="C1489" t="str">
            <v>Insumos</v>
          </cell>
          <cell r="D1489" t="str">
            <v>UND</v>
          </cell>
          <cell r="E1489">
            <v>22973</v>
          </cell>
          <cell r="F1489">
            <v>19305</v>
          </cell>
        </row>
        <row r="1490">
          <cell r="A1490" t="str">
            <v>I1489</v>
          </cell>
          <cell r="B1490" t="str">
            <v>CINTA AISLANTE 3M</v>
          </cell>
          <cell r="C1490" t="str">
            <v>Insumos</v>
          </cell>
          <cell r="D1490" t="str">
            <v>ROLLO</v>
          </cell>
          <cell r="E1490">
            <v>5428</v>
          </cell>
          <cell r="F1490">
            <v>4561</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280930</v>
          </cell>
          <cell r="F1491">
            <v>236076</v>
          </cell>
        </row>
        <row r="1492">
          <cell r="A1492" t="str">
            <v>I1491</v>
          </cell>
          <cell r="B1492" t="str">
            <v>ARMELLA PARA ANCLAJE</v>
          </cell>
          <cell r="C1492" t="str">
            <v>Insumos</v>
          </cell>
          <cell r="D1492" t="str">
            <v>UND</v>
          </cell>
          <cell r="E1492">
            <v>9737</v>
          </cell>
          <cell r="F1492">
            <v>8182</v>
          </cell>
        </row>
        <row r="1493">
          <cell r="A1493" t="str">
            <v>I1492</v>
          </cell>
          <cell r="B1493" t="str">
            <v>CABLE ANTIFRAUDE CU 3X6+8 AWG 600V (PE/PVC-SR)</v>
          </cell>
          <cell r="C1493" t="str">
            <v>Insumos</v>
          </cell>
          <cell r="D1493" t="str">
            <v>M</v>
          </cell>
          <cell r="E1493">
            <v>55811</v>
          </cell>
          <cell r="F1493">
            <v>46900</v>
          </cell>
        </row>
        <row r="1494">
          <cell r="A1494" t="str">
            <v>I1493</v>
          </cell>
          <cell r="B1494" t="str">
            <v xml:space="preserve">CAPACETE ROSCADO EN ALUMINIO PARA TUBERIA IMC GALVANIZADA DE 1 1/2" </v>
          </cell>
          <cell r="C1494" t="str">
            <v>Insumos</v>
          </cell>
          <cell r="D1494" t="str">
            <v>UND</v>
          </cell>
          <cell r="E1494">
            <v>8988</v>
          </cell>
          <cell r="F1494">
            <v>7553</v>
          </cell>
        </row>
        <row r="1495">
          <cell r="A1495" t="str">
            <v>I1494</v>
          </cell>
          <cell r="B1495" t="str">
            <v xml:space="preserve">TOMA TV TERMINAL COAXIAL </v>
          </cell>
          <cell r="C1495" t="str">
            <v>Insumos</v>
          </cell>
          <cell r="D1495" t="str">
            <v>UND</v>
          </cell>
          <cell r="E1495">
            <v>14046</v>
          </cell>
          <cell r="F1495">
            <v>11803</v>
          </cell>
        </row>
        <row r="1496">
          <cell r="A1496" t="str">
            <v>I1495</v>
          </cell>
          <cell r="B1496" t="str">
            <v>BALA PANEL LED REDONDO, 14W BLANCO OPAL. 1200LM . INCLUYE DRIVER SC</v>
          </cell>
          <cell r="C1496" t="str">
            <v>Insumos</v>
          </cell>
          <cell r="D1496" t="str">
            <v>UND</v>
          </cell>
          <cell r="E1496">
            <v>252837</v>
          </cell>
          <cell r="F1496">
            <v>212468</v>
          </cell>
        </row>
        <row r="1497">
          <cell r="A1497" t="str">
            <v>I1496</v>
          </cell>
          <cell r="B1497" t="str">
            <v>AVISO SEÑALIZADOR SALIDA DE EMERGENCIA COLOR VERDE SYLVANA O SIMILAR</v>
          </cell>
          <cell r="C1497" t="str">
            <v>Insumos</v>
          </cell>
          <cell r="D1497" t="str">
            <v>UND</v>
          </cell>
          <cell r="E1497">
            <v>106122</v>
          </cell>
          <cell r="F1497">
            <v>89178</v>
          </cell>
        </row>
        <row r="1498">
          <cell r="A1498" t="str">
            <v>I1497</v>
          </cell>
          <cell r="B1498" t="str">
            <v>LUMINARIA DE SOBREPONER TIPO ELM</v>
          </cell>
          <cell r="C1498" t="str">
            <v>Insumos</v>
          </cell>
          <cell r="D1498" t="str">
            <v>UND</v>
          </cell>
          <cell r="E1498">
            <v>247218</v>
          </cell>
          <cell r="F1498">
            <v>207746</v>
          </cell>
        </row>
        <row r="1499">
          <cell r="A1499" t="str">
            <v>I1498</v>
          </cell>
          <cell r="B1499" t="str">
            <v>PROGRAMADOR HORARIO ELECTROMECANICO</v>
          </cell>
          <cell r="C1499" t="str">
            <v>Insumos</v>
          </cell>
          <cell r="D1499" t="str">
            <v>UND</v>
          </cell>
          <cell r="E1499">
            <v>299660</v>
          </cell>
          <cell r="F1499">
            <v>251815</v>
          </cell>
        </row>
        <row r="1500">
          <cell r="A1500" t="str">
            <v>I1499</v>
          </cell>
          <cell r="B1500" t="str">
            <v>CAJA METALICA</v>
          </cell>
          <cell r="C1500" t="str">
            <v>Insumos</v>
          </cell>
          <cell r="D1500" t="str">
            <v>UND</v>
          </cell>
          <cell r="E1500">
            <v>56185</v>
          </cell>
          <cell r="F1500">
            <v>47214</v>
          </cell>
        </row>
        <row r="1501">
          <cell r="A1501" t="str">
            <v>I1500</v>
          </cell>
          <cell r="B1501" t="str">
            <v>BOMBILLA AHORRADORA 25W/120V E27. LUZ CALIDA</v>
          </cell>
          <cell r="C1501" t="str">
            <v>Insumos</v>
          </cell>
          <cell r="D1501" t="str">
            <v>UND</v>
          </cell>
          <cell r="E1501">
            <v>13110</v>
          </cell>
          <cell r="F1501">
            <v>11017</v>
          </cell>
        </row>
        <row r="1502">
          <cell r="A1502" t="str">
            <v>I1501</v>
          </cell>
          <cell r="B1502" t="str">
            <v xml:space="preserve">CORAZA AMERICANA DE 3/4" </v>
          </cell>
          <cell r="C1502" t="str">
            <v>Insumos</v>
          </cell>
          <cell r="D1502" t="str">
            <v>UND</v>
          </cell>
          <cell r="E1502">
            <v>8426</v>
          </cell>
          <cell r="F1502">
            <v>7081</v>
          </cell>
        </row>
        <row r="1503">
          <cell r="A1503" t="str">
            <v>I1502</v>
          </cell>
          <cell r="B1503" t="str">
            <v>CONECTOR RECTO PARA CORAZA AMERICANA DE 3/4</v>
          </cell>
          <cell r="C1503" t="str">
            <v>Insumos</v>
          </cell>
          <cell r="D1503" t="str">
            <v>UND</v>
          </cell>
          <cell r="E1503">
            <v>5055</v>
          </cell>
          <cell r="F1503">
            <v>4248</v>
          </cell>
        </row>
        <row r="1504">
          <cell r="A1504" t="str">
            <v>I1503</v>
          </cell>
          <cell r="B1504" t="str">
            <v>CAJA METALICA GALVANIZADA TIPO INTEMPERIE DE 20*20</v>
          </cell>
          <cell r="C1504" t="str">
            <v>Insumos</v>
          </cell>
          <cell r="D1504" t="str">
            <v>UND</v>
          </cell>
          <cell r="E1504">
            <v>78660</v>
          </cell>
          <cell r="F1504">
            <v>66101</v>
          </cell>
        </row>
        <row r="1505">
          <cell r="A1505" t="str">
            <v>I1504</v>
          </cell>
          <cell r="B1505" t="str">
            <v>CAJA DE PASO TIPO PLEXO LEGRAND 180X140X86MM</v>
          </cell>
          <cell r="C1505" t="str">
            <v>Insumos</v>
          </cell>
          <cell r="D1505" t="str">
            <v>UND</v>
          </cell>
          <cell r="E1505">
            <v>149454</v>
          </cell>
          <cell r="F1505">
            <v>125592</v>
          </cell>
        </row>
        <row r="1506">
          <cell r="A1506" t="str">
            <v>I1505</v>
          </cell>
          <cell r="B1506" t="str">
            <v>LUMINARIA LINEAL LED SERIE SAFESITE DE 60 CM, 3500 LM, EXPLOSION PROFF CLASE 1 DIV 1 GRUPOS C Y D. REF LSC3C4D3GEX DE DAYLIGHT</v>
          </cell>
          <cell r="C1506" t="str">
            <v>Insumos</v>
          </cell>
          <cell r="D1506" t="str">
            <v>UND</v>
          </cell>
          <cell r="E1506">
            <v>2574914</v>
          </cell>
          <cell r="F1506">
            <v>2163793</v>
          </cell>
        </row>
        <row r="1507">
          <cell r="A1507" t="str">
            <v>I1506</v>
          </cell>
          <cell r="B1507" t="str">
            <v>SELLOS CORTAFUEGO PARA TUBERIA DE 3/4"</v>
          </cell>
          <cell r="C1507" t="str">
            <v>Insumos</v>
          </cell>
          <cell r="D1507" t="str">
            <v>UND</v>
          </cell>
          <cell r="E1507">
            <v>37291</v>
          </cell>
          <cell r="F1507">
            <v>31337</v>
          </cell>
        </row>
        <row r="1508">
          <cell r="A1508" t="str">
            <v>I1507</v>
          </cell>
          <cell r="B1508" t="str">
            <v>LUZ DE OBSTRUCION TIPO LED ¿ REF. RTO-1R07-001 CONSUMO 7 VATIOS</v>
          </cell>
          <cell r="C1508" t="str">
            <v>Insumos</v>
          </cell>
          <cell r="D1508" t="str">
            <v>UND</v>
          </cell>
          <cell r="E1508">
            <v>728077</v>
          </cell>
          <cell r="F1508">
            <v>611829</v>
          </cell>
        </row>
        <row r="1509">
          <cell r="A1509" t="str">
            <v>I1508</v>
          </cell>
          <cell r="B1509" t="str">
            <v xml:space="preserve">LUMINARIA TIPO QUIMBAYA II 70W </v>
          </cell>
          <cell r="C1509" t="str">
            <v>Insumos</v>
          </cell>
          <cell r="D1509" t="str">
            <v>UND</v>
          </cell>
          <cell r="E1509">
            <v>479465</v>
          </cell>
          <cell r="F1509">
            <v>402912</v>
          </cell>
        </row>
        <row r="1510">
          <cell r="A1510" t="str">
            <v>I1509</v>
          </cell>
          <cell r="B1510" t="str">
            <v>LUMINARIA A PRUEBA DE EXPLOSION TIPO COLGANTE ¿ REF. RTO-0W07-001 / TIPO LED</v>
          </cell>
          <cell r="C1510" t="str">
            <v>Insumos</v>
          </cell>
          <cell r="D1510" t="str">
            <v>UND</v>
          </cell>
          <cell r="E1510">
            <v>799109</v>
          </cell>
          <cell r="F1510">
            <v>671520</v>
          </cell>
        </row>
        <row r="1511">
          <cell r="A1511" t="str">
            <v>I1510</v>
          </cell>
          <cell r="B1511" t="str">
            <v>SELLOS CORTAFUEGO PARA TUBERIA DE 3/4"</v>
          </cell>
          <cell r="C1511" t="str">
            <v>Insumos</v>
          </cell>
          <cell r="D1511" t="str">
            <v>UND</v>
          </cell>
          <cell r="E1511">
            <v>37291</v>
          </cell>
          <cell r="F1511">
            <v>31337</v>
          </cell>
        </row>
        <row r="1512">
          <cell r="A1512" t="str">
            <v>I1511</v>
          </cell>
          <cell r="B1512" t="str">
            <v xml:space="preserve">CERTIFICACIÓN RETIE DE LA INSTALACIÓN </v>
          </cell>
          <cell r="C1512" t="str">
            <v>Insumos</v>
          </cell>
          <cell r="D1512" t="str">
            <v>M2</v>
          </cell>
          <cell r="E1512">
            <v>6181</v>
          </cell>
          <cell r="F1512">
            <v>5194</v>
          </cell>
        </row>
        <row r="1513">
          <cell r="A1513" t="str">
            <v>I1512</v>
          </cell>
          <cell r="B1513" t="str">
            <v>PUNTA DE CAPTACION TIPO FRANKLIN</v>
          </cell>
          <cell r="C1513" t="str">
            <v>Insumos</v>
          </cell>
          <cell r="D1513" t="str">
            <v>UND</v>
          </cell>
          <cell r="E1513">
            <v>106549</v>
          </cell>
          <cell r="F1513">
            <v>89537</v>
          </cell>
        </row>
        <row r="1514">
          <cell r="A1514" t="str">
            <v>I1513</v>
          </cell>
          <cell r="B1514" t="str">
            <v>CABLE DE ALUMINIO DESNUDO CALIBRE 1/0 AWG AAAC</v>
          </cell>
          <cell r="C1514" t="str">
            <v>Insumos</v>
          </cell>
          <cell r="D1514" t="str">
            <v>M</v>
          </cell>
          <cell r="E1514">
            <v>7102</v>
          </cell>
          <cell r="F1514">
            <v>5968</v>
          </cell>
        </row>
        <row r="1515">
          <cell r="A1515" t="str">
            <v>I1514</v>
          </cell>
          <cell r="B1515" t="str">
            <v>COFRE PARA USO INTEMPERIE DIMENSIONESHXWXD=40X30X20CM</v>
          </cell>
          <cell r="C1515" t="str">
            <v>Insumos</v>
          </cell>
          <cell r="D1515" t="str">
            <v>UND</v>
          </cell>
          <cell r="E1515">
            <v>134075</v>
          </cell>
          <cell r="F1515">
            <v>112668</v>
          </cell>
        </row>
        <row r="1516">
          <cell r="A1516" t="str">
            <v>I1515</v>
          </cell>
          <cell r="B1516" t="str">
            <v>BARRAJE INTERNO PARA INTERRUPTORES ENCHUFABLES</v>
          </cell>
          <cell r="C1516" t="str">
            <v>Insumos</v>
          </cell>
          <cell r="D1516" t="str">
            <v>UND</v>
          </cell>
          <cell r="E1516">
            <v>355160</v>
          </cell>
          <cell r="F1516">
            <v>298454</v>
          </cell>
        </row>
        <row r="1517">
          <cell r="A1517" t="str">
            <v>I1516</v>
          </cell>
          <cell r="B1517" t="str">
            <v xml:space="preserve">CAJA METALICA INCRUSTAR TIPO LEGRAND CP-15X15 CON PUERTA Y CHAPA </v>
          </cell>
          <cell r="C1517" t="str">
            <v>Insumos</v>
          </cell>
          <cell r="D1517" t="str">
            <v>UND</v>
          </cell>
          <cell r="E1517">
            <v>58600</v>
          </cell>
          <cell r="F1517">
            <v>49244</v>
          </cell>
        </row>
        <row r="1518">
          <cell r="A1518" t="str">
            <v>I1517</v>
          </cell>
          <cell r="B1518" t="str">
            <v xml:space="preserve">TAPA PLASTICA PARA TOMA CORRIENTE </v>
          </cell>
          <cell r="C1518" t="str">
            <v>Insumos</v>
          </cell>
          <cell r="D1518" t="str">
            <v>UND</v>
          </cell>
          <cell r="E1518">
            <v>19573</v>
          </cell>
          <cell r="F1518">
            <v>16448</v>
          </cell>
        </row>
        <row r="1519">
          <cell r="A1519" t="str">
            <v>I1518</v>
          </cell>
          <cell r="B1519" t="str">
            <v>CONTADOR 1F 120V ISKRA</v>
          </cell>
          <cell r="C1519" t="str">
            <v>Insumos</v>
          </cell>
          <cell r="D1519" t="str">
            <v>UND</v>
          </cell>
          <cell r="E1519">
            <v>175093</v>
          </cell>
          <cell r="F1519">
            <v>147137</v>
          </cell>
        </row>
        <row r="1520">
          <cell r="A1520" t="str">
            <v>I1519</v>
          </cell>
          <cell r="B1520" t="str">
            <v>CAJA EN POLICARBONATO PARA CONTADOR 1F</v>
          </cell>
          <cell r="C1520" t="str">
            <v>Insumos</v>
          </cell>
          <cell r="D1520" t="str">
            <v>UND</v>
          </cell>
          <cell r="E1520">
            <v>109175</v>
          </cell>
          <cell r="F1520">
            <v>91744</v>
          </cell>
        </row>
        <row r="1521">
          <cell r="A1521" t="str">
            <v>I1520</v>
          </cell>
          <cell r="B1521" t="str">
            <v>CONECTOR CU 8-4</v>
          </cell>
          <cell r="C1521" t="str">
            <v>Insumos</v>
          </cell>
          <cell r="D1521" t="str">
            <v>UND</v>
          </cell>
          <cell r="E1521">
            <v>6181</v>
          </cell>
          <cell r="F1521">
            <v>5194</v>
          </cell>
        </row>
        <row r="1522">
          <cell r="A1522" t="str">
            <v>I1521</v>
          </cell>
          <cell r="B1522" t="str">
            <v>CONTADOR 2F 120V ISKRA</v>
          </cell>
          <cell r="C1522" t="str">
            <v>Insumos</v>
          </cell>
          <cell r="D1522" t="str">
            <v>UND</v>
          </cell>
          <cell r="E1522">
            <v>453185</v>
          </cell>
          <cell r="F1522">
            <v>380828</v>
          </cell>
        </row>
        <row r="1523">
          <cell r="A1523" t="str">
            <v>I1522</v>
          </cell>
          <cell r="B1523" t="str">
            <v>CONTADOR 3F 120V ISKRA</v>
          </cell>
          <cell r="C1523" t="str">
            <v>Insumos</v>
          </cell>
          <cell r="D1523" t="str">
            <v>UND</v>
          </cell>
          <cell r="E1523">
            <v>576782</v>
          </cell>
          <cell r="F1523">
            <v>484691</v>
          </cell>
        </row>
        <row r="1524">
          <cell r="A1524" t="str">
            <v>I1523</v>
          </cell>
          <cell r="B1524" t="str">
            <v xml:space="preserve">CAJA CONTADOR 2F </v>
          </cell>
          <cell r="C1524" t="str">
            <v>Insumos</v>
          </cell>
          <cell r="D1524" t="str">
            <v>UND</v>
          </cell>
          <cell r="E1524">
            <v>185395</v>
          </cell>
          <cell r="F1524">
            <v>155794</v>
          </cell>
        </row>
        <row r="1525">
          <cell r="A1525" t="str">
            <v>I1524</v>
          </cell>
          <cell r="B1525" t="str">
            <v>CAJA CONTADOR 3F</v>
          </cell>
          <cell r="C1525" t="str">
            <v>Insumos</v>
          </cell>
          <cell r="D1525" t="str">
            <v>UND</v>
          </cell>
          <cell r="E1525">
            <v>236892</v>
          </cell>
          <cell r="F1525">
            <v>199069</v>
          </cell>
        </row>
        <row r="1526">
          <cell r="A1526" t="str">
            <v>I1525</v>
          </cell>
          <cell r="B1526" t="str">
            <v>CAJA DE EMPALME 6"x6"x4"</v>
          </cell>
          <cell r="C1526" t="str">
            <v>Insumos</v>
          </cell>
          <cell r="D1526" t="str">
            <v>UND</v>
          </cell>
          <cell r="E1526">
            <v>12359</v>
          </cell>
          <cell r="F1526">
            <v>10386</v>
          </cell>
        </row>
        <row r="1527">
          <cell r="A1527" t="str">
            <v>I1526</v>
          </cell>
          <cell r="B1527" t="str">
            <v>CAJA DE EMPALME 10"x10"x6"</v>
          </cell>
          <cell r="C1527" t="str">
            <v>Insumos</v>
          </cell>
          <cell r="D1527" t="str">
            <v>UND</v>
          </cell>
          <cell r="E1527">
            <v>30901</v>
          </cell>
          <cell r="F1527">
            <v>25967</v>
          </cell>
        </row>
        <row r="1528">
          <cell r="A1528" t="str">
            <v>I1527</v>
          </cell>
          <cell r="B1528" t="str">
            <v>CAJA DE EMPALME 15"x15"x6"</v>
          </cell>
          <cell r="C1528" t="str">
            <v>Insumos</v>
          </cell>
          <cell r="D1528" t="str">
            <v>UND</v>
          </cell>
          <cell r="E1528">
            <v>59737</v>
          </cell>
          <cell r="F1528">
            <v>50199</v>
          </cell>
        </row>
        <row r="1529">
          <cell r="A1529" t="str">
            <v>I1528</v>
          </cell>
          <cell r="B1529" t="str">
            <v>CAJA PLASTICA OCTOGONAL</v>
          </cell>
          <cell r="C1529" t="str">
            <v>Insumos</v>
          </cell>
          <cell r="D1529" t="str">
            <v>UND</v>
          </cell>
          <cell r="E1529">
            <v>2267</v>
          </cell>
          <cell r="F1529">
            <v>1905</v>
          </cell>
        </row>
        <row r="1530">
          <cell r="A1530" t="str">
            <v>I1529</v>
          </cell>
          <cell r="B1530" t="str">
            <v>CAJA 2x4 PVC</v>
          </cell>
          <cell r="C1530" t="str">
            <v>Insumos</v>
          </cell>
          <cell r="D1530" t="str">
            <v>UND</v>
          </cell>
          <cell r="E1530">
            <v>1853</v>
          </cell>
          <cell r="F1530">
            <v>1557</v>
          </cell>
        </row>
        <row r="1531">
          <cell r="A1531" t="str">
            <v>I1530</v>
          </cell>
          <cell r="B1531" t="str">
            <v>STRIP 48-80 PARES</v>
          </cell>
          <cell r="C1531" t="str">
            <v>Insumos</v>
          </cell>
          <cell r="D1531" t="str">
            <v>UND</v>
          </cell>
          <cell r="E1531">
            <v>144197</v>
          </cell>
          <cell r="F1531">
            <v>121174</v>
          </cell>
        </row>
        <row r="1532">
          <cell r="A1532" t="str">
            <v>I1531</v>
          </cell>
          <cell r="B1532" t="str">
            <v>CABLE TELEFONICO 20 PARES</v>
          </cell>
          <cell r="C1532" t="str">
            <v>Insumos</v>
          </cell>
          <cell r="D1532" t="str">
            <v>ML</v>
          </cell>
          <cell r="E1532">
            <v>19573</v>
          </cell>
          <cell r="F1532">
            <v>16448</v>
          </cell>
        </row>
        <row r="1533">
          <cell r="A1533" t="str">
            <v>I1532</v>
          </cell>
          <cell r="B1533" t="str">
            <v>GABINETE METALICO 2,1x0,6x0,6m</v>
          </cell>
          <cell r="C1533" t="str">
            <v>Insumos</v>
          </cell>
          <cell r="D1533" t="str">
            <v>UND</v>
          </cell>
          <cell r="E1533">
            <v>3501880</v>
          </cell>
          <cell r="F1533">
            <v>2942756</v>
          </cell>
        </row>
        <row r="1534">
          <cell r="A1534" t="str">
            <v>I1533</v>
          </cell>
          <cell r="B1534" t="str">
            <v>TAPA DE GABINETE METALICO 2,1x0,6x0,6m</v>
          </cell>
          <cell r="C1534" t="str">
            <v>Insumos</v>
          </cell>
          <cell r="D1534" t="str">
            <v>UND</v>
          </cell>
          <cell r="E1534">
            <v>700373</v>
          </cell>
          <cell r="F1534">
            <v>588549</v>
          </cell>
        </row>
        <row r="1535">
          <cell r="A1535" t="str">
            <v>I1534</v>
          </cell>
          <cell r="B1535" t="str">
            <v>CABLE DE SONIDO NOISELESS</v>
          </cell>
          <cell r="C1535" t="str">
            <v>Insumos</v>
          </cell>
          <cell r="D1535" t="str">
            <v>ML</v>
          </cell>
          <cell r="E1535">
            <v>10301</v>
          </cell>
          <cell r="F1535">
            <v>8656</v>
          </cell>
        </row>
        <row r="1536">
          <cell r="A1536" t="str">
            <v>I1535</v>
          </cell>
          <cell r="B1536" t="str">
            <v>TOMA SENCILLO DE SONIDO + PLUG HEMBRA</v>
          </cell>
          <cell r="C1536" t="str">
            <v>Insumos</v>
          </cell>
          <cell r="D1536" t="str">
            <v>UND</v>
          </cell>
          <cell r="E1536">
            <v>24719</v>
          </cell>
          <cell r="F1536">
            <v>20772</v>
          </cell>
        </row>
        <row r="1537">
          <cell r="A1537" t="str">
            <v>I1536</v>
          </cell>
          <cell r="B1537" t="str">
            <v>CONECTOR TOMACORRIENTE</v>
          </cell>
          <cell r="C1537" t="str">
            <v>Insumos</v>
          </cell>
          <cell r="D1537" t="str">
            <v>UND</v>
          </cell>
          <cell r="E1537">
            <v>3915</v>
          </cell>
          <cell r="F1537">
            <v>3290</v>
          </cell>
        </row>
        <row r="1538">
          <cell r="A1538" t="str">
            <v>I1537</v>
          </cell>
          <cell r="B1538" t="str">
            <v>CAJA 2x4 GALVANIZADA</v>
          </cell>
          <cell r="C1538" t="str">
            <v>Insumos</v>
          </cell>
          <cell r="D1538" t="str">
            <v>UND</v>
          </cell>
          <cell r="E1538">
            <v>2267</v>
          </cell>
          <cell r="F1538">
            <v>1905</v>
          </cell>
        </row>
        <row r="1539">
          <cell r="A1539" t="str">
            <v>I1538</v>
          </cell>
          <cell r="B1539" t="str">
            <v>TOMA TELEFONICO</v>
          </cell>
          <cell r="C1539" t="str">
            <v>Insumos</v>
          </cell>
          <cell r="D1539" t="str">
            <v>UND</v>
          </cell>
          <cell r="E1539">
            <v>20599</v>
          </cell>
          <cell r="F1539">
            <v>17310</v>
          </cell>
        </row>
        <row r="1540">
          <cell r="A1540" t="str">
            <v>I1539</v>
          </cell>
          <cell r="B1540" t="str">
            <v>DEMARCACION PASOS PEATONALES, LINEAS DE PARE, SIMBOLOS, TEXTOS Y OTRAS, CON PINTURA PLASTICO EN FRIO.</v>
          </cell>
          <cell r="C1540" t="str">
            <v>Insumos</v>
          </cell>
          <cell r="D1540" t="str">
            <v>M2</v>
          </cell>
          <cell r="E1540">
            <v>103861</v>
          </cell>
          <cell r="F1540">
            <v>103861</v>
          </cell>
        </row>
        <row r="1541">
          <cell r="A1541" t="str">
            <v>I1540</v>
          </cell>
          <cell r="B1541" t="str">
            <v>DEMARCACION LINEAS CENTRALES, DE BORDE, DE CARRIL Y OTRAS (Ancho 12cms), CON PINTURA PLASTICO EN FRIO.</v>
          </cell>
          <cell r="C1541" t="str">
            <v>Insumos</v>
          </cell>
          <cell r="D1541" t="str">
            <v>ML</v>
          </cell>
          <cell r="E1541">
            <v>12115</v>
          </cell>
          <cell r="F1541">
            <v>12115</v>
          </cell>
        </row>
        <row r="1542">
          <cell r="A1542" t="str">
            <v>I1541</v>
          </cell>
          <cell r="B1542" t="str">
            <v>DEMARCACION PASOS PEATONALES, LINEAS DE PARE, SIMBOLOS, TEXTOS Y OTRAS, CON PINTURA ACRILICA BASE SOLVENTE.</v>
          </cell>
          <cell r="C1542" t="str">
            <v>Insumos</v>
          </cell>
          <cell r="D1542" t="str">
            <v>M2</v>
          </cell>
          <cell r="E1542">
            <v>33871</v>
          </cell>
          <cell r="F1542">
            <v>33871</v>
          </cell>
        </row>
        <row r="1543">
          <cell r="A1543" t="str">
            <v>I1542</v>
          </cell>
          <cell r="B1543" t="str">
            <v>DEMARCACION LINEAS CENTRALES, DE BORDE, DE CARRIL Y OTRAS (Ancho 12cms), CON PINTURA ACRILICA BASE SOLVENTE.</v>
          </cell>
          <cell r="C1543" t="str">
            <v>Insumos</v>
          </cell>
          <cell r="D1543" t="str">
            <v>ML</v>
          </cell>
          <cell r="E1543">
            <v>2834</v>
          </cell>
          <cell r="F1543">
            <v>2834</v>
          </cell>
        </row>
        <row r="1544">
          <cell r="A1544" t="str">
            <v>I1543</v>
          </cell>
          <cell r="B1544" t="str">
            <v>FRESADO DE MARCAS VIALES</v>
          </cell>
          <cell r="C1544" t="str">
            <v>Insumos</v>
          </cell>
          <cell r="D1544" t="str">
            <v>ML</v>
          </cell>
          <cell r="E1544">
            <v>12081</v>
          </cell>
          <cell r="F1544">
            <v>12081</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612959</v>
          </cell>
          <cell r="F1545">
            <v>612959</v>
          </cell>
        </row>
        <row r="1546">
          <cell r="A1546" t="str">
            <v>I1545</v>
          </cell>
          <cell r="B1546" t="str">
            <v>SUMINISTRO E INSTALACIÓN DE SEÑALES VERTICALES DOBLE GRADO DIAMANTE SR/SP (60cms). CON POSTE</v>
          </cell>
          <cell r="C1546" t="str">
            <v>Insumos</v>
          </cell>
          <cell r="D1546" t="str">
            <v>UND</v>
          </cell>
          <cell r="E1546">
            <v>684345</v>
          </cell>
          <cell r="F1546">
            <v>684345</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313162</v>
          </cell>
          <cell r="F1547">
            <v>313162</v>
          </cell>
        </row>
        <row r="1548">
          <cell r="A1548" t="str">
            <v>I1547</v>
          </cell>
          <cell r="B1548" t="str">
            <v>SUMINISTRO E INSTALACIÓN DE SEÑAL VERTICAL GRADO DIAMANTE SR o SP (60cms x 60cms),CON POSTE</v>
          </cell>
          <cell r="C1548" t="str">
            <v>Insumos</v>
          </cell>
          <cell r="D1548" t="str">
            <v>UND</v>
          </cell>
          <cell r="E1548">
            <v>434304</v>
          </cell>
          <cell r="F1548">
            <v>434304</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313162</v>
          </cell>
          <cell r="F1549">
            <v>313162</v>
          </cell>
        </row>
        <row r="1550">
          <cell r="A1550" t="str">
            <v>I1549</v>
          </cell>
          <cell r="B1550" t="str">
            <v>SUMINISTRO E INSTALACIÓN DE SEÑAL VERTICAL SR o SP GRADO DIAMANTE (60cms x 60cms),CON POSTE</v>
          </cell>
          <cell r="C1550" t="str">
            <v>Insumos</v>
          </cell>
          <cell r="D1550" t="str">
            <v>UND</v>
          </cell>
          <cell r="E1550">
            <v>434304</v>
          </cell>
          <cell r="F1550">
            <v>434304</v>
          </cell>
        </row>
        <row r="1551">
          <cell r="A1551" t="str">
            <v>I1550</v>
          </cell>
          <cell r="B1551" t="str">
            <v>REDUCTOR DE VELOCIDAD (3,7 M. ANCHO X 10CMS DE ALTURA)</v>
          </cell>
          <cell r="C1551" t="str">
            <v>Insumos</v>
          </cell>
          <cell r="D1551" t="str">
            <v>ML</v>
          </cell>
          <cell r="E1551">
            <v>544410</v>
          </cell>
          <cell r="F1551">
            <v>544410</v>
          </cell>
        </row>
        <row r="1552">
          <cell r="A1552" t="str">
            <v>I1551</v>
          </cell>
          <cell r="B1552" t="str">
            <v>REDUCTOR EN ASFALTO 1,6m de ancho * 0,07m de h´</v>
          </cell>
          <cell r="C1552" t="str">
            <v>Insumos</v>
          </cell>
          <cell r="D1552" t="str">
            <v>ML</v>
          </cell>
          <cell r="E1552">
            <v>318945</v>
          </cell>
          <cell r="F1552">
            <v>318945</v>
          </cell>
        </row>
        <row r="1553">
          <cell r="A1553" t="str">
            <v>I1552</v>
          </cell>
          <cell r="B1553" t="str">
            <v>SUMINISTRO E INSTALACION TACHAS REFLECTIVAS.</v>
          </cell>
          <cell r="C1553" t="str">
            <v>Insumos</v>
          </cell>
          <cell r="D1553" t="str">
            <v>UND</v>
          </cell>
          <cell r="E1553">
            <v>13311</v>
          </cell>
          <cell r="F1553">
            <v>13311</v>
          </cell>
        </row>
        <row r="1554">
          <cell r="A1554" t="str">
            <v>I1553</v>
          </cell>
          <cell r="B1554" t="str">
            <v>SUMINISTRO E INSTALACION TACHONES</v>
          </cell>
          <cell r="C1554" t="str">
            <v>Insumos</v>
          </cell>
          <cell r="D1554" t="str">
            <v>UND</v>
          </cell>
          <cell r="E1554">
            <v>519308</v>
          </cell>
          <cell r="F1554">
            <v>519308</v>
          </cell>
        </row>
        <row r="1555">
          <cell r="A1555" t="str">
            <v>I1554</v>
          </cell>
          <cell r="B1555" t="str">
            <v>SUMINISTRO E INSTALACIÓN ESTOPEROLES CON ESPIGO</v>
          </cell>
          <cell r="C1555" t="str">
            <v>Insumos</v>
          </cell>
          <cell r="D1555" t="str">
            <v>UND</v>
          </cell>
          <cell r="E1555">
            <v>13671</v>
          </cell>
          <cell r="F1555">
            <v>13671</v>
          </cell>
        </row>
        <row r="1556">
          <cell r="A1556" t="str">
            <v>I1555</v>
          </cell>
          <cell r="B1556" t="str">
            <v>SUMINISTRO E INSTALACION HITOS REFLECTIVOS</v>
          </cell>
          <cell r="C1556" t="str">
            <v>Insumos</v>
          </cell>
          <cell r="D1556" t="str">
            <v>UND</v>
          </cell>
          <cell r="E1556">
            <v>87589</v>
          </cell>
          <cell r="F1556">
            <v>87589</v>
          </cell>
        </row>
        <row r="1557">
          <cell r="A1557" t="str">
            <v>I1556</v>
          </cell>
          <cell r="B1557" t="str">
            <v>PERMISO ANTE ENTE AMBIENTAL (TALA)</v>
          </cell>
          <cell r="C1557" t="str">
            <v>Insumos</v>
          </cell>
          <cell r="D1557" t="str">
            <v>UND</v>
          </cell>
          <cell r="E1557">
            <v>821546</v>
          </cell>
          <cell r="F1557">
            <v>821546</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4944</v>
          </cell>
          <cell r="F1558">
            <v>4155</v>
          </cell>
        </row>
        <row r="1559">
          <cell r="A1559" t="str">
            <v>I1558</v>
          </cell>
          <cell r="B1559" t="str">
            <v>SERVICIO DE AGUA</v>
          </cell>
          <cell r="C1559" t="str">
            <v>Insumos</v>
          </cell>
          <cell r="D1559" t="str">
            <v>MES</v>
          </cell>
          <cell r="E1559">
            <v>82155</v>
          </cell>
          <cell r="F1559">
            <v>82155</v>
          </cell>
        </row>
        <row r="1560">
          <cell r="A1560" t="str">
            <v>I1559</v>
          </cell>
          <cell r="B1560" t="str">
            <v>SERVICIO DE ENERGIA</v>
          </cell>
          <cell r="C1560" t="str">
            <v>Insumos</v>
          </cell>
          <cell r="D1560" t="str">
            <v>MES</v>
          </cell>
          <cell r="E1560">
            <v>73024</v>
          </cell>
          <cell r="F1560">
            <v>73024</v>
          </cell>
        </row>
        <row r="1561">
          <cell r="A1561" t="str">
            <v>I1560</v>
          </cell>
          <cell r="B1561" t="str">
            <v>PERMISO USO DE ESCOMBRERA</v>
          </cell>
          <cell r="C1561" t="str">
            <v>Insumos</v>
          </cell>
          <cell r="D1561" t="str">
            <v>M3</v>
          </cell>
          <cell r="E1561">
            <v>911</v>
          </cell>
          <cell r="F1561">
            <v>911</v>
          </cell>
        </row>
        <row r="1562">
          <cell r="A1562" t="str">
            <v>I1561</v>
          </cell>
          <cell r="B1562" t="str">
            <v>COMISION TOPOGRAFICA PERMANENTE ( INCLUYE TOPOGRAFO, CADENERO Y EQUIPO TOPOGRAFICO (ESTACIÓN Y NIVEL)).</v>
          </cell>
          <cell r="C1562" t="str">
            <v>Insumos</v>
          </cell>
          <cell r="D1562" t="str">
            <v>M2</v>
          </cell>
          <cell r="E1562">
            <v>2074</v>
          </cell>
          <cell r="F1562">
            <v>2074</v>
          </cell>
        </row>
        <row r="1563">
          <cell r="A1563" t="str">
            <v>I1562</v>
          </cell>
          <cell r="B1563" t="str">
            <v>COMISION TOPOGRAFICA (INCLUYE TOPOGRAFO, CADENERO Y EQUIPO TOPOGRAFÍA (ESTACIÓN Y NIVEL)).</v>
          </cell>
          <cell r="C1563" t="str">
            <v>Insumos</v>
          </cell>
          <cell r="D1563" t="str">
            <v>DIA</v>
          </cell>
          <cell r="E1563">
            <v>657795</v>
          </cell>
          <cell r="F1563">
            <v>657795</v>
          </cell>
        </row>
        <row r="1564">
          <cell r="A1564" t="str">
            <v>I1563</v>
          </cell>
          <cell r="B1564" t="str">
            <v>CONTROL DE AGUAS</v>
          </cell>
          <cell r="C1564" t="str">
            <v>Insumos</v>
          </cell>
          <cell r="D1564" t="str">
            <v>UND</v>
          </cell>
          <cell r="E1564">
            <v>30295</v>
          </cell>
          <cell r="F1564">
            <v>30295</v>
          </cell>
        </row>
        <row r="1565">
          <cell r="A1565" t="str">
            <v>I1564</v>
          </cell>
          <cell r="B1565" t="str">
            <v>ENTIBADO</v>
          </cell>
          <cell r="C1565" t="str">
            <v>Insumos</v>
          </cell>
          <cell r="D1565" t="str">
            <v>UND</v>
          </cell>
          <cell r="E1565">
            <v>6924</v>
          </cell>
          <cell r="F1565">
            <v>6924</v>
          </cell>
        </row>
        <row r="1566">
          <cell r="A1566" t="str">
            <v>I1565</v>
          </cell>
          <cell r="B1566" t="str">
            <v>ACARREO INTERNO</v>
          </cell>
          <cell r="C1566" t="str">
            <v>Insumos</v>
          </cell>
          <cell r="D1566" t="str">
            <v>UND</v>
          </cell>
          <cell r="E1566">
            <v>1733</v>
          </cell>
          <cell r="F1566">
            <v>1733</v>
          </cell>
        </row>
        <row r="1567">
          <cell r="A1567" t="str">
            <v>I1566</v>
          </cell>
          <cell r="B1567" t="str">
            <v>CURADO DEL CONCRETO</v>
          </cell>
          <cell r="C1567" t="str">
            <v>Insumos</v>
          </cell>
          <cell r="D1567" t="str">
            <v>M3</v>
          </cell>
          <cell r="E1567">
            <v>2669</v>
          </cell>
          <cell r="F1567">
            <v>2669</v>
          </cell>
        </row>
        <row r="1568">
          <cell r="A1568" t="str">
            <v>I1567</v>
          </cell>
          <cell r="B1568" t="str">
            <v>MANEJO TUBERIA PVC CORRUGADA 6  U.C</v>
          </cell>
          <cell r="C1568" t="str">
            <v>Insumos</v>
          </cell>
          <cell r="D1568" t="str">
            <v>M</v>
          </cell>
          <cell r="E1568">
            <v>27110</v>
          </cell>
          <cell r="F1568">
            <v>27110</v>
          </cell>
        </row>
        <row r="1569">
          <cell r="A1569" t="str">
            <v>I1568</v>
          </cell>
          <cell r="B1569" t="str">
            <v>MANEJO TUBERIA PVC CORRUGADA 8 U.C</v>
          </cell>
          <cell r="C1569" t="str">
            <v>Insumos</v>
          </cell>
          <cell r="D1569" t="str">
            <v>M</v>
          </cell>
          <cell r="E1569">
            <v>39631</v>
          </cell>
          <cell r="F1569">
            <v>39631</v>
          </cell>
        </row>
        <row r="1570">
          <cell r="A1570" t="str">
            <v>I1569</v>
          </cell>
          <cell r="B1570" t="str">
            <v>MANEJO TUBERIA PVC CORRUGADA 10 U.C</v>
          </cell>
          <cell r="C1570" t="str">
            <v>Insumos</v>
          </cell>
          <cell r="D1570" t="str">
            <v>M</v>
          </cell>
          <cell r="E1570">
            <v>57738</v>
          </cell>
          <cell r="F1570">
            <v>57738</v>
          </cell>
        </row>
        <row r="1571">
          <cell r="A1571" t="str">
            <v>I1570</v>
          </cell>
          <cell r="B1571" t="str">
            <v>MANEJO DE TUBERIA  PVC CORRUGADA 12 U.C</v>
          </cell>
          <cell r="C1571" t="str">
            <v>Insumos</v>
          </cell>
          <cell r="D1571" t="str">
            <v>M</v>
          </cell>
          <cell r="E1571">
            <v>85434</v>
          </cell>
          <cell r="F1571">
            <v>85434</v>
          </cell>
        </row>
        <row r="1572">
          <cell r="A1572" t="str">
            <v>I1571</v>
          </cell>
          <cell r="B1572" t="str">
            <v>MANEJO DE TUBERIA PVC CORRUGADA 14 U.C</v>
          </cell>
          <cell r="C1572" t="str">
            <v>Insumos</v>
          </cell>
          <cell r="D1572" t="str">
            <v>M</v>
          </cell>
          <cell r="E1572">
            <v>98689</v>
          </cell>
          <cell r="F1572">
            <v>98689</v>
          </cell>
        </row>
        <row r="1573">
          <cell r="A1573" t="str">
            <v>I1572</v>
          </cell>
          <cell r="B1573" t="str">
            <v xml:space="preserve">MANEJO DE TUBERIA PVC CORRUGADA 16 U.C </v>
          </cell>
          <cell r="C1573" t="str">
            <v>Insumos</v>
          </cell>
          <cell r="D1573" t="str">
            <v>M</v>
          </cell>
          <cell r="E1573">
            <v>132341</v>
          </cell>
          <cell r="F1573">
            <v>132341</v>
          </cell>
        </row>
        <row r="1574">
          <cell r="A1574" t="str">
            <v>I1573</v>
          </cell>
          <cell r="B1574" t="str">
            <v>MANEJO DE TUBERIA PVC CORRUGADA 18 U.C</v>
          </cell>
          <cell r="C1574" t="str">
            <v>Insumos</v>
          </cell>
          <cell r="D1574" t="str">
            <v>M</v>
          </cell>
          <cell r="E1574">
            <v>174035</v>
          </cell>
          <cell r="F1574">
            <v>174035</v>
          </cell>
        </row>
        <row r="1575">
          <cell r="A1575" t="str">
            <v>I1574</v>
          </cell>
          <cell r="B1575" t="str">
            <v>MANEJO DE TUBERIA PVC CORRUGADA 20 U.C</v>
          </cell>
          <cell r="C1575" t="str">
            <v>Insumos</v>
          </cell>
          <cell r="D1575" t="str">
            <v>M</v>
          </cell>
          <cell r="E1575">
            <v>216028</v>
          </cell>
          <cell r="F1575">
            <v>216028</v>
          </cell>
        </row>
        <row r="1576">
          <cell r="A1576" t="str">
            <v>I1575</v>
          </cell>
          <cell r="B1576" t="str">
            <v>MANEJO DE TUBERIA PVC  PERFILADA  30 U.C</v>
          </cell>
          <cell r="C1576" t="str">
            <v>Insumos</v>
          </cell>
          <cell r="D1576" t="str">
            <v>M</v>
          </cell>
          <cell r="E1576">
            <v>423723</v>
          </cell>
          <cell r="F1576">
            <v>423723</v>
          </cell>
        </row>
        <row r="1577">
          <cell r="A1577" t="str">
            <v>I1576</v>
          </cell>
          <cell r="B1577" t="str">
            <v>MANEJO DE TUBERIA PVC PERFILADA 42 U.C</v>
          </cell>
          <cell r="C1577" t="str">
            <v>Insumos</v>
          </cell>
          <cell r="D1577" t="str">
            <v>M</v>
          </cell>
          <cell r="E1577">
            <v>1119498</v>
          </cell>
          <cell r="F1577">
            <v>1119498</v>
          </cell>
        </row>
        <row r="1578">
          <cell r="A1578" t="str">
            <v>I1577</v>
          </cell>
          <cell r="B1578" t="str">
            <v>MANEJO SILLETA PVC CORRUGADA DE 250X160 M.M</v>
          </cell>
          <cell r="C1578" t="str">
            <v>Insumos</v>
          </cell>
          <cell r="D1578" t="str">
            <v>M</v>
          </cell>
          <cell r="E1578">
            <v>152488</v>
          </cell>
          <cell r="F1578">
            <v>152488</v>
          </cell>
        </row>
        <row r="1579">
          <cell r="A1579" t="str">
            <v>I1578</v>
          </cell>
          <cell r="B1579" t="str">
            <v>MANEJO SILLETA PVC CORRUGADA DE 355X160 M.M</v>
          </cell>
          <cell r="C1579" t="str">
            <v>Insumos</v>
          </cell>
          <cell r="D1579" t="str">
            <v>M</v>
          </cell>
          <cell r="E1579">
            <v>207723</v>
          </cell>
          <cell r="F1579">
            <v>207723</v>
          </cell>
        </row>
        <row r="1580">
          <cell r="A1580" t="str">
            <v>I1579</v>
          </cell>
          <cell r="B1580" t="str">
            <v>MANEJO SILLETA PVC CORRUGADA DE 400X160 M.M</v>
          </cell>
          <cell r="C1580" t="str">
            <v>Insumos</v>
          </cell>
          <cell r="D1580" t="str">
            <v>M</v>
          </cell>
          <cell r="E1580">
            <v>255689</v>
          </cell>
          <cell r="F1580">
            <v>255689</v>
          </cell>
        </row>
        <row r="1581">
          <cell r="A1581" t="str">
            <v>I1580</v>
          </cell>
          <cell r="B1581" t="str">
            <v>MANEJO SILLETA PVC CORRUGADA DE 450X160 M.M</v>
          </cell>
          <cell r="C1581" t="str">
            <v>Insumos</v>
          </cell>
          <cell r="D1581" t="str">
            <v>M</v>
          </cell>
          <cell r="E1581">
            <v>273492</v>
          </cell>
          <cell r="F1581">
            <v>273492</v>
          </cell>
        </row>
        <row r="1582">
          <cell r="A1582" t="str">
            <v>I1581</v>
          </cell>
          <cell r="B1582" t="str">
            <v>MANEJO SILLETA PVC CORRUGADA DE 500X160 M.M</v>
          </cell>
          <cell r="C1582" t="str">
            <v>Insumos</v>
          </cell>
          <cell r="D1582" t="str">
            <v>M</v>
          </cell>
          <cell r="E1582">
            <v>417212</v>
          </cell>
          <cell r="F1582">
            <v>417212</v>
          </cell>
        </row>
        <row r="1583">
          <cell r="A1583" t="str">
            <v>I1582</v>
          </cell>
          <cell r="B1583" t="str">
            <v>MANEJO TUBERIA PVC UNION MECANICA RDE 21 DE 4"</v>
          </cell>
          <cell r="C1583" t="str">
            <v>Insumos</v>
          </cell>
          <cell r="D1583" t="str">
            <v>M</v>
          </cell>
          <cell r="E1583">
            <v>29993</v>
          </cell>
          <cell r="F1583">
            <v>29993</v>
          </cell>
        </row>
        <row r="1584">
          <cell r="A1584" t="str">
            <v>I1583</v>
          </cell>
          <cell r="B1584" t="str">
            <v>MANEJO TUBERIA PVC UNION MECANICA RDE 21 DE 8"</v>
          </cell>
          <cell r="C1584" t="str">
            <v>Insumos</v>
          </cell>
          <cell r="D1584" t="str">
            <v>M</v>
          </cell>
          <cell r="E1584">
            <v>110973</v>
          </cell>
          <cell r="F1584">
            <v>110973</v>
          </cell>
        </row>
        <row r="1585">
          <cell r="A1585" t="str">
            <v>I1584</v>
          </cell>
          <cell r="B1585" t="str">
            <v>MANEJO TUBERIA PVC UNION MECANICA RDE 21 DE 10"</v>
          </cell>
          <cell r="C1585" t="str">
            <v>Insumos</v>
          </cell>
          <cell r="D1585" t="str">
            <v>M</v>
          </cell>
          <cell r="E1585">
            <v>174703</v>
          </cell>
          <cell r="F1585">
            <v>174703</v>
          </cell>
        </row>
        <row r="1586">
          <cell r="A1586" t="str">
            <v>I1585</v>
          </cell>
          <cell r="B1586" t="str">
            <v>MANEJO TUBERIA PVC UNION MECANICA RDE 21 DE 12"</v>
          </cell>
          <cell r="C1586" t="str">
            <v>Insumos</v>
          </cell>
          <cell r="D1586" t="str">
            <v>M</v>
          </cell>
          <cell r="E1586">
            <v>244441</v>
          </cell>
          <cell r="F1586">
            <v>244441</v>
          </cell>
        </row>
        <row r="1587">
          <cell r="A1587" t="str">
            <v>I1586</v>
          </cell>
          <cell r="B1587" t="str">
            <v>MANEJO TUBERIA PVC UNION MECANICA RDE 21 DE 14"</v>
          </cell>
          <cell r="C1587" t="str">
            <v>Insumos</v>
          </cell>
          <cell r="D1587" t="str">
            <v>M</v>
          </cell>
          <cell r="E1587">
            <v>303146</v>
          </cell>
          <cell r="F1587">
            <v>303146</v>
          </cell>
        </row>
        <row r="1588">
          <cell r="A1588" t="str">
            <v>I1587</v>
          </cell>
          <cell r="B1588" t="str">
            <v>MANEJO TUBERIA PVC UNION MECANICA RDE 21 DE 16"</v>
          </cell>
          <cell r="C1588" t="str">
            <v>Insumos</v>
          </cell>
          <cell r="D1588" t="str">
            <v>M</v>
          </cell>
          <cell r="E1588">
            <v>397857</v>
          </cell>
          <cell r="F1588">
            <v>397857</v>
          </cell>
        </row>
        <row r="1589">
          <cell r="A1589" t="str">
            <v>I1588</v>
          </cell>
          <cell r="B1589" t="str">
            <v>MANEJO TUBERIA PVC BIAXIAL PR 200 DE 3"</v>
          </cell>
          <cell r="C1589" t="str">
            <v>Insumos</v>
          </cell>
          <cell r="D1589" t="str">
            <v>M</v>
          </cell>
          <cell r="E1589">
            <v>18662</v>
          </cell>
          <cell r="F1589">
            <v>18662</v>
          </cell>
        </row>
        <row r="1590">
          <cell r="A1590" t="str">
            <v>I1589</v>
          </cell>
          <cell r="B1590" t="str">
            <v>MANEJO TUBERIA PVC BIAXIAL PR 200 DE 4"</v>
          </cell>
          <cell r="C1590" t="str">
            <v>Insumos</v>
          </cell>
          <cell r="D1590" t="str">
            <v>M</v>
          </cell>
          <cell r="E1590">
            <v>30789</v>
          </cell>
          <cell r="F1590">
            <v>30789</v>
          </cell>
        </row>
        <row r="1591">
          <cell r="A1591" t="str">
            <v>I1590</v>
          </cell>
          <cell r="B1591" t="str">
            <v>MANEJO TUBERIA PVC BIAXIAL PR 200 DE 6"</v>
          </cell>
          <cell r="C1591" t="str">
            <v>Insumos</v>
          </cell>
          <cell r="D1591" t="str">
            <v>M</v>
          </cell>
          <cell r="E1591">
            <v>65326</v>
          </cell>
          <cell r="F1591">
            <v>65326</v>
          </cell>
        </row>
        <row r="1592">
          <cell r="A1592" t="str">
            <v>I1591</v>
          </cell>
          <cell r="B1592" t="str">
            <v>MANEJO TUBERIA PVC BIAXIAL PR 200 DE 8"</v>
          </cell>
          <cell r="C1592" t="str">
            <v>Insumos</v>
          </cell>
          <cell r="D1592" t="str">
            <v>M</v>
          </cell>
          <cell r="E1592">
            <v>110973</v>
          </cell>
          <cell r="F1592">
            <v>110973</v>
          </cell>
        </row>
        <row r="1593">
          <cell r="A1593" t="str">
            <v>I1592</v>
          </cell>
          <cell r="B1593" t="str">
            <v>MANEJO TUBERIA PVC BIAXIAL PR 200 DE 10"</v>
          </cell>
          <cell r="C1593" t="str">
            <v>Insumos</v>
          </cell>
          <cell r="D1593" t="str">
            <v>M</v>
          </cell>
          <cell r="E1593">
            <v>174703</v>
          </cell>
          <cell r="F1593">
            <v>174703</v>
          </cell>
        </row>
        <row r="1594">
          <cell r="A1594" t="str">
            <v>I1593</v>
          </cell>
          <cell r="B1594" t="str">
            <v>MANEJO TUBERIA PVC BIAXIAL PR 200 DE 12"</v>
          </cell>
          <cell r="C1594" t="str">
            <v>Insumos</v>
          </cell>
          <cell r="D1594" t="str">
            <v>M</v>
          </cell>
          <cell r="E1594">
            <v>244441</v>
          </cell>
          <cell r="F1594">
            <v>244441</v>
          </cell>
        </row>
        <row r="1595">
          <cell r="A1595" t="str">
            <v>I1594</v>
          </cell>
          <cell r="B1595" t="str">
            <v>MANEJO TUBERIA PVC BIAXIAL PR 200 DE 14"</v>
          </cell>
          <cell r="C1595" t="str">
            <v>Insumos</v>
          </cell>
          <cell r="D1595" t="str">
            <v>M</v>
          </cell>
          <cell r="E1595">
            <v>303146</v>
          </cell>
          <cell r="F1595">
            <v>303146</v>
          </cell>
        </row>
        <row r="1596">
          <cell r="A1596" t="str">
            <v>I1595</v>
          </cell>
          <cell r="B1596" t="str">
            <v>MANEJO TUBERIA PVC BIAXIAL PR 200 DE 16"</v>
          </cell>
          <cell r="C1596" t="str">
            <v>Insumos</v>
          </cell>
          <cell r="D1596" t="str">
            <v>M</v>
          </cell>
          <cell r="E1596">
            <v>397857</v>
          </cell>
          <cell r="F1596">
            <v>397857</v>
          </cell>
        </row>
        <row r="1597">
          <cell r="A1597" t="str">
            <v>I1596</v>
          </cell>
          <cell r="B1597" t="str">
            <v>MANEJO TUBERIA PVC BIAXIAL PR 200 DE 18"</v>
          </cell>
          <cell r="C1597" t="str">
            <v>Insumos</v>
          </cell>
          <cell r="D1597" t="str">
            <v>M</v>
          </cell>
          <cell r="E1597">
            <v>524002</v>
          </cell>
          <cell r="F1597">
            <v>524002</v>
          </cell>
        </row>
        <row r="1598">
          <cell r="A1598" t="str">
            <v>I1597</v>
          </cell>
          <cell r="B1598" t="str">
            <v>MANEJO TUBERIA POLIETILENO PE 100 DE 355 MM</v>
          </cell>
          <cell r="C1598" t="str">
            <v>Insumos</v>
          </cell>
          <cell r="D1598" t="str">
            <v>M</v>
          </cell>
          <cell r="E1598">
            <v>442337</v>
          </cell>
          <cell r="F1598">
            <v>442337</v>
          </cell>
        </row>
        <row r="1599">
          <cell r="A1599" t="str">
            <v>I1598</v>
          </cell>
          <cell r="B1599" t="str">
            <v>MANEJO TUBERIA POLIETILENO  250 MM</v>
          </cell>
          <cell r="C1599" t="str">
            <v>Insumos</v>
          </cell>
          <cell r="D1599" t="str">
            <v>M</v>
          </cell>
          <cell r="E1599">
            <v>219297</v>
          </cell>
          <cell r="F1599">
            <v>219297</v>
          </cell>
        </row>
        <row r="1600">
          <cell r="A1600" t="str">
            <v>I1599</v>
          </cell>
          <cell r="B1600" t="str">
            <v>MANEJO TUBERIA POLIETILENO  90 MM</v>
          </cell>
          <cell r="C1600" t="str">
            <v>Insumos</v>
          </cell>
          <cell r="D1600" t="str">
            <v>M</v>
          </cell>
          <cell r="E1600">
            <v>27911</v>
          </cell>
          <cell r="F1600">
            <v>27911</v>
          </cell>
        </row>
        <row r="1601">
          <cell r="A1601" t="str">
            <v>I1600</v>
          </cell>
          <cell r="B1601" t="str">
            <v>MANEJO TUBERIA POLIETILENO  75 MM</v>
          </cell>
          <cell r="C1601" t="str">
            <v>Insumos</v>
          </cell>
          <cell r="D1601" t="str">
            <v>M</v>
          </cell>
          <cell r="E1601">
            <v>23602</v>
          </cell>
          <cell r="F1601">
            <v>23602</v>
          </cell>
        </row>
        <row r="1602">
          <cell r="A1602" t="str">
            <v>I1601</v>
          </cell>
          <cell r="B1602" t="str">
            <v>MANEJO TUBERIA POLIETILENO  63 MM</v>
          </cell>
          <cell r="C1602" t="str">
            <v>Insumos</v>
          </cell>
          <cell r="D1602" t="str">
            <v>M</v>
          </cell>
          <cell r="E1602">
            <v>14999</v>
          </cell>
          <cell r="F1602">
            <v>14999</v>
          </cell>
        </row>
        <row r="1603">
          <cell r="A1603" t="str">
            <v>I1602</v>
          </cell>
          <cell r="B1603" t="str">
            <v>MANEJO DE VALVULA HF DE 6"</v>
          </cell>
          <cell r="C1603" t="str">
            <v>Insumos</v>
          </cell>
          <cell r="D1603" t="str">
            <v>UND</v>
          </cell>
          <cell r="E1603">
            <v>1522565</v>
          </cell>
          <cell r="F1603">
            <v>1522565</v>
          </cell>
        </row>
        <row r="1604">
          <cell r="A1604" t="str">
            <v>I1603</v>
          </cell>
          <cell r="B1604" t="str">
            <v>MANEJO DE VALVULA HF DE 4"</v>
          </cell>
          <cell r="C1604" t="str">
            <v>Insumos</v>
          </cell>
          <cell r="D1604" t="str">
            <v>UND</v>
          </cell>
          <cell r="E1604">
            <v>843961</v>
          </cell>
          <cell r="F1604">
            <v>843961</v>
          </cell>
        </row>
        <row r="1605">
          <cell r="A1605" t="str">
            <v>I1604</v>
          </cell>
          <cell r="B1605" t="str">
            <v>MANEJO DE VALVULA HF DE 3"</v>
          </cell>
          <cell r="C1605" t="str">
            <v>Insumos</v>
          </cell>
          <cell r="D1605" t="str">
            <v>UND</v>
          </cell>
          <cell r="E1605">
            <v>650593</v>
          </cell>
          <cell r="F1605">
            <v>650593</v>
          </cell>
        </row>
        <row r="1606">
          <cell r="A1606" t="str">
            <v>I1605</v>
          </cell>
          <cell r="B1606" t="str">
            <v>MANEJO DE VALVULA HF DE 8" BRIDADA</v>
          </cell>
          <cell r="C1606" t="str">
            <v>Insumos</v>
          </cell>
          <cell r="D1606" t="str">
            <v>UND</v>
          </cell>
          <cell r="E1606">
            <v>2501163</v>
          </cell>
          <cell r="F1606">
            <v>2501163</v>
          </cell>
        </row>
        <row r="1607">
          <cell r="A1607" t="str">
            <v>I1606</v>
          </cell>
          <cell r="B1607" t="str">
            <v>MANEJO DE VALVULA HF DE 6" BRIDADA</v>
          </cell>
          <cell r="C1607" t="str">
            <v>Insumos</v>
          </cell>
          <cell r="D1607" t="str">
            <v>UND</v>
          </cell>
          <cell r="E1607">
            <v>1781900</v>
          </cell>
          <cell r="F1607">
            <v>1781900</v>
          </cell>
        </row>
        <row r="1608">
          <cell r="A1608" t="str">
            <v>I1607</v>
          </cell>
          <cell r="B1608" t="str">
            <v>MANEJO DE VALVULA HF DE 4" BRIDADA</v>
          </cell>
          <cell r="C1608" t="str">
            <v>Insumos</v>
          </cell>
          <cell r="D1608" t="str">
            <v>UND</v>
          </cell>
          <cell r="E1608">
            <v>952395</v>
          </cell>
          <cell r="F1608">
            <v>952395</v>
          </cell>
        </row>
        <row r="1609">
          <cell r="A1609" t="str">
            <v>I1608</v>
          </cell>
          <cell r="B1609" t="str">
            <v>MANEJO DE VALVULA HF DE 3"BRIDADA</v>
          </cell>
          <cell r="C1609" t="str">
            <v>Insumos</v>
          </cell>
          <cell r="D1609" t="str">
            <v>UND</v>
          </cell>
          <cell r="E1609">
            <v>763544</v>
          </cell>
          <cell r="F1609">
            <v>763544</v>
          </cell>
        </row>
        <row r="1610">
          <cell r="A1610" t="str">
            <v>I1609</v>
          </cell>
          <cell r="B1610" t="str">
            <v>MANEJO DE VALVULA HF DE 2" BRIDADA</v>
          </cell>
          <cell r="C1610" t="str">
            <v>Insumos</v>
          </cell>
          <cell r="D1610" t="str">
            <v>UND</v>
          </cell>
          <cell r="E1610">
            <v>506918</v>
          </cell>
          <cell r="F1610">
            <v>506918</v>
          </cell>
        </row>
        <row r="1611">
          <cell r="A1611" t="str">
            <v>I1610</v>
          </cell>
          <cell r="B1611" t="str">
            <v>MANEJO HIDRANTE BRIDADO HF TIPO TRÁFICO DE 4"</v>
          </cell>
          <cell r="C1611" t="str">
            <v>Insumos</v>
          </cell>
          <cell r="D1611" t="str">
            <v>UND</v>
          </cell>
          <cell r="E1611">
            <v>4014690</v>
          </cell>
          <cell r="F1611">
            <v>4014690</v>
          </cell>
        </row>
        <row r="1612">
          <cell r="A1612" t="str">
            <v>I1611</v>
          </cell>
          <cell r="B1612" t="str">
            <v xml:space="preserve">MANEJO HIDRANTE BRIDADO HF TIPO MILÁN DE 3" </v>
          </cell>
          <cell r="C1612" t="str">
            <v>Insumos</v>
          </cell>
          <cell r="D1612" t="str">
            <v>UND</v>
          </cell>
          <cell r="E1612">
            <v>2730678</v>
          </cell>
          <cell r="F1612">
            <v>2730678</v>
          </cell>
        </row>
        <row r="1613">
          <cell r="A1613" t="str">
            <v>I1612</v>
          </cell>
          <cell r="B1613" t="str">
            <v>MANEJO TAPA PORTAVÁLVULA HD</v>
          </cell>
          <cell r="C1613" t="str">
            <v>Insumos</v>
          </cell>
          <cell r="D1613" t="str">
            <v>UND</v>
          </cell>
          <cell r="E1613">
            <v>164653</v>
          </cell>
          <cell r="F1613">
            <v>164653</v>
          </cell>
        </row>
        <row r="1614">
          <cell r="A1614" t="str">
            <v>I1613</v>
          </cell>
          <cell r="B1614" t="str">
            <v>MANEJO CAJA RECTANGULAR HF CON LOGOTIPO DE AGUAS DE MZALES</v>
          </cell>
          <cell r="C1614" t="str">
            <v>Insumos</v>
          </cell>
          <cell r="D1614" t="str">
            <v>UND</v>
          </cell>
          <cell r="E1614">
            <v>83330</v>
          </cell>
          <cell r="F1614">
            <v>83330</v>
          </cell>
        </row>
        <row r="1615">
          <cell r="A1615" t="str">
            <v>I1614</v>
          </cell>
          <cell r="B1615" t="str">
            <v>PUERTAS Y VENTANAS EN TABLA PARA CAMPAMENTO</v>
          </cell>
          <cell r="C1615" t="str">
            <v>Insumos</v>
          </cell>
          <cell r="D1615" t="str">
            <v>M2</v>
          </cell>
          <cell r="E1615">
            <v>4228</v>
          </cell>
          <cell r="F1615">
            <v>4228</v>
          </cell>
        </row>
        <row r="1616">
          <cell r="A1616" t="str">
            <v>I1615</v>
          </cell>
          <cell r="B1616" t="str">
            <v>COMISIÓN DE TOPOGRAFÍA CON EQUIPOS</v>
          </cell>
          <cell r="C1616" t="str">
            <v>Insumos</v>
          </cell>
          <cell r="D1616" t="str">
            <v>DIA</v>
          </cell>
          <cell r="E1616">
            <v>774839</v>
          </cell>
          <cell r="F1616">
            <v>774839</v>
          </cell>
        </row>
        <row r="1617">
          <cell r="A1617" t="str">
            <v>I1616</v>
          </cell>
          <cell r="B1617" t="str">
            <v>DIBUJO DE PLANOS</v>
          </cell>
          <cell r="C1617" t="str">
            <v>Insumos</v>
          </cell>
          <cell r="D1617" t="str">
            <v>UND</v>
          </cell>
          <cell r="E1617">
            <v>387421</v>
          </cell>
          <cell r="F1617">
            <v>387421</v>
          </cell>
        </row>
        <row r="1618">
          <cell r="A1618" t="str">
            <v>I1617</v>
          </cell>
          <cell r="B1618" t="str">
            <v>TAPA D= 0,58 M EN POLIPROPILENO RECICLADO</v>
          </cell>
          <cell r="C1618" t="str">
            <v>Insumos</v>
          </cell>
          <cell r="D1618" t="str">
            <v>UND</v>
          </cell>
          <cell r="E1618">
            <v>261509</v>
          </cell>
          <cell r="F1618">
            <v>261509</v>
          </cell>
        </row>
        <row r="1619">
          <cell r="A1619" t="str">
            <v>I1618</v>
          </cell>
          <cell r="B1619" t="str">
            <v>GUAYA PARA TAPAS POLIPROPILENO</v>
          </cell>
          <cell r="C1619" t="str">
            <v>Insumos</v>
          </cell>
          <cell r="D1619" t="str">
            <v>UND</v>
          </cell>
          <cell r="E1619">
            <v>29058</v>
          </cell>
          <cell r="F1619">
            <v>29058</v>
          </cell>
        </row>
        <row r="1620">
          <cell r="A1620" t="str">
            <v>I1619</v>
          </cell>
          <cell r="B1620" t="str">
            <v>INSTALACIONES PROVISIONALES</v>
          </cell>
          <cell r="C1620" t="str">
            <v>Insumos</v>
          </cell>
          <cell r="D1620" t="str">
            <v>UND</v>
          </cell>
          <cell r="E1620">
            <v>21707</v>
          </cell>
          <cell r="F1620">
            <v>21707</v>
          </cell>
        </row>
        <row r="1621">
          <cell r="A1621" t="str">
            <v>I1620</v>
          </cell>
          <cell r="B1621" t="str">
            <v>GUADUA-TABLA-CUARTÓN-LISTÓN-VARILLÓN PARA CAMPAMENTO</v>
          </cell>
          <cell r="C1621" t="str">
            <v>Insumos</v>
          </cell>
          <cell r="D1621" t="str">
            <v>M2</v>
          </cell>
          <cell r="E1621">
            <v>133122</v>
          </cell>
          <cell r="F1621">
            <v>133122</v>
          </cell>
        </row>
        <row r="1622">
          <cell r="A1622" t="str">
            <v>I1621</v>
          </cell>
          <cell r="B1622" t="str">
            <v>MATERIAL GRANULAR PARA SUBDREN</v>
          </cell>
          <cell r="C1622" t="str">
            <v>Insumos</v>
          </cell>
          <cell r="D1622" t="str">
            <v>M3</v>
          </cell>
          <cell r="E1622">
            <v>73477</v>
          </cell>
          <cell r="F1622">
            <v>73477</v>
          </cell>
        </row>
        <row r="1623">
          <cell r="A1623" t="str">
            <v>I1622</v>
          </cell>
          <cell r="B1623" t="str">
            <v>AMARRAS CON TAPA PLASTICA</v>
          </cell>
          <cell r="C1623" t="str">
            <v>Insumos</v>
          </cell>
          <cell r="D1623" t="str">
            <v>UND</v>
          </cell>
          <cell r="E1623">
            <v>217</v>
          </cell>
          <cell r="F1623">
            <v>182</v>
          </cell>
        </row>
        <row r="1624">
          <cell r="A1624" t="str">
            <v>I1623</v>
          </cell>
          <cell r="B1624" t="str">
            <v>TORNILLO ESTRUCTURAL DRYWALL 8 X 12"</v>
          </cell>
          <cell r="C1624" t="str">
            <v>Insumos</v>
          </cell>
          <cell r="D1624" t="str">
            <v>UND</v>
          </cell>
          <cell r="E1624">
            <v>47</v>
          </cell>
          <cell r="F1624">
            <v>47</v>
          </cell>
        </row>
        <row r="1625">
          <cell r="A1625" t="str">
            <v>I1624</v>
          </cell>
          <cell r="B1625" t="str">
            <v>GABINETE CONTRA INCENDIOS COMPLETO TIPO 3</v>
          </cell>
          <cell r="C1625" t="str">
            <v>Insumos</v>
          </cell>
          <cell r="D1625" t="str">
            <v>UND</v>
          </cell>
          <cell r="E1625">
            <v>1522267</v>
          </cell>
          <cell r="F1625">
            <v>1279216</v>
          </cell>
        </row>
        <row r="1626">
          <cell r="A1626" t="str">
            <v>I1625</v>
          </cell>
          <cell r="B1626" t="str">
            <v>VALVULA DE 3" SELLO ELASTICO EXTREMO LISO  O JUNTA HIDRAULICA PVC</v>
          </cell>
          <cell r="C1626" t="str">
            <v>Insumos</v>
          </cell>
          <cell r="D1626" t="str">
            <v>UND</v>
          </cell>
          <cell r="E1626">
            <v>697684</v>
          </cell>
          <cell r="F1626">
            <v>586289</v>
          </cell>
        </row>
        <row r="1627">
          <cell r="A1627" t="str">
            <v>I1626</v>
          </cell>
          <cell r="B1627" t="str">
            <v>TUBERIA PVC ACUEDUCTO UNION PLATINO DE 3" RDE 21</v>
          </cell>
          <cell r="C1627" t="str">
            <v>Insumos</v>
          </cell>
          <cell r="D1627" t="str">
            <v>M</v>
          </cell>
          <cell r="E1627">
            <v>25666</v>
          </cell>
          <cell r="F1627">
            <v>21568</v>
          </cell>
        </row>
        <row r="1628">
          <cell r="A1628" t="str">
            <v>I1627</v>
          </cell>
          <cell r="B1628" t="str">
            <v>BLOQUE CERAMICO CELOSIA DECORATIVA</v>
          </cell>
          <cell r="C1628" t="str">
            <v>Insumos</v>
          </cell>
          <cell r="D1628" t="str">
            <v>UND</v>
          </cell>
          <cell r="E1628">
            <v>12851</v>
          </cell>
          <cell r="F1628">
            <v>10799</v>
          </cell>
        </row>
        <row r="1629">
          <cell r="A1629" t="str">
            <v>I1628</v>
          </cell>
          <cell r="B1629" t="str">
            <v>LADRILLO FAROL RAYADO DE 0,12X0,20X0,30M</v>
          </cell>
          <cell r="C1629" t="str">
            <v>Insumos</v>
          </cell>
          <cell r="D1629" t="str">
            <v>UND</v>
          </cell>
          <cell r="E1629">
            <v>1659</v>
          </cell>
          <cell r="F1629">
            <v>1394</v>
          </cell>
        </row>
        <row r="1630">
          <cell r="A1630" t="str">
            <v>I1629</v>
          </cell>
          <cell r="B1630" t="str">
            <v>PERFIL ALUMINIO CON HERRAJES Y EMPAQUES</v>
          </cell>
          <cell r="C1630" t="str">
            <v>Insumos</v>
          </cell>
          <cell r="D1630" t="str">
            <v>M</v>
          </cell>
          <cell r="E1630">
            <v>20667</v>
          </cell>
          <cell r="F1630">
            <v>17367</v>
          </cell>
        </row>
        <row r="1631">
          <cell r="A1631" t="str">
            <v>I1630</v>
          </cell>
          <cell r="B1631" t="str">
            <v>MESON EN GRANITO NATURAL CRISTAL PULIDO Y BRILLADO</v>
          </cell>
          <cell r="C1631" t="str">
            <v>Insumos</v>
          </cell>
          <cell r="D1631" t="str">
            <v>ML</v>
          </cell>
          <cell r="E1631">
            <v>586512</v>
          </cell>
          <cell r="F1631">
            <v>586512</v>
          </cell>
        </row>
        <row r="1632">
          <cell r="A1632" t="str">
            <v>I1631</v>
          </cell>
          <cell r="B1632" t="str">
            <v>LAMINA DE ICOPOR E=1.00CMS</v>
          </cell>
          <cell r="C1632" t="str">
            <v>Insumos</v>
          </cell>
          <cell r="D1632" t="str">
            <v>UND</v>
          </cell>
          <cell r="E1632">
            <v>4279</v>
          </cell>
          <cell r="F1632">
            <v>3596</v>
          </cell>
        </row>
        <row r="1633">
          <cell r="A1633" t="str">
            <v>I1632</v>
          </cell>
          <cell r="B1633" t="str">
            <v>PINTURA INTERVINILO ACRILTEX LAVABLE</v>
          </cell>
          <cell r="C1633" t="str">
            <v>Insumos</v>
          </cell>
          <cell r="D1633" t="str">
            <v>GAL</v>
          </cell>
          <cell r="E1633">
            <v>124030</v>
          </cell>
          <cell r="F1633">
            <v>124030</v>
          </cell>
        </row>
        <row r="1634">
          <cell r="A1634" t="str">
            <v>I1633</v>
          </cell>
          <cell r="B1634" t="str">
            <v>MEDIA CAÑA EN PVC</v>
          </cell>
          <cell r="C1634" t="str">
            <v>Insumos</v>
          </cell>
          <cell r="D1634" t="str">
            <v>ML</v>
          </cell>
          <cell r="E1634">
            <v>9071</v>
          </cell>
          <cell r="F1634">
            <v>9071</v>
          </cell>
        </row>
        <row r="1635">
          <cell r="A1635" t="str">
            <v>I1634</v>
          </cell>
          <cell r="B1635" t="str">
            <v>LAVAMANOS EN ACERO INOXIDABLE CON PUSH DE RODILLA COMPLETO</v>
          </cell>
          <cell r="C1635" t="str">
            <v>Insumos</v>
          </cell>
          <cell r="D1635" t="str">
            <v>UND</v>
          </cell>
          <cell r="E1635">
            <v>1329424</v>
          </cell>
          <cell r="F1635">
            <v>1329424</v>
          </cell>
        </row>
        <row r="1636">
          <cell r="A1636" t="str">
            <v>I1635</v>
          </cell>
          <cell r="B1636" t="str">
            <v>MESON EN ACERO INOXIDABLE CAL. 18 ANCHO=0,60 M</v>
          </cell>
          <cell r="C1636" t="str">
            <v>Insumos</v>
          </cell>
          <cell r="D1636" t="str">
            <v>ML</v>
          </cell>
          <cell r="E1636">
            <v>539591</v>
          </cell>
          <cell r="F1636">
            <v>539591</v>
          </cell>
        </row>
        <row r="1637">
          <cell r="A1637" t="str">
            <v>I1636</v>
          </cell>
          <cell r="B1637" t="str">
            <v>LAVAOLLAS EN ACERO INOXIDABLE CAL. 18 MEDIDAS HASTA 0,80X0,80X0,45 M</v>
          </cell>
          <cell r="C1637" t="str">
            <v>Insumos</v>
          </cell>
          <cell r="D1637" t="str">
            <v>UND</v>
          </cell>
          <cell r="E1637">
            <v>938417</v>
          </cell>
          <cell r="F1637">
            <v>938417</v>
          </cell>
        </row>
        <row r="1638">
          <cell r="A1638" t="str">
            <v>I1637</v>
          </cell>
          <cell r="B1638" t="str">
            <v>MALLA ESLABONADA CAL. 10 2" X 2"</v>
          </cell>
          <cell r="C1638" t="str">
            <v>Insumos</v>
          </cell>
          <cell r="D1638" t="str">
            <v>M2</v>
          </cell>
          <cell r="E1638">
            <v>22612</v>
          </cell>
          <cell r="F1638">
            <v>19002</v>
          </cell>
        </row>
        <row r="1639">
          <cell r="A1639" t="str">
            <v>I1638</v>
          </cell>
          <cell r="B1639" t="str">
            <v>TABLERO RH 15MM 2,44X1,83</v>
          </cell>
          <cell r="C1639" t="str">
            <v>Insumos</v>
          </cell>
          <cell r="D1639" t="str">
            <v>UND</v>
          </cell>
          <cell r="E1639">
            <v>244036</v>
          </cell>
          <cell r="F1639">
            <v>205072</v>
          </cell>
        </row>
        <row r="1640">
          <cell r="A1640" t="str">
            <v>I1639</v>
          </cell>
          <cell r="B1640" t="str">
            <v>MALLA NYLON PARA TABLERO DE BALONCESTO</v>
          </cell>
          <cell r="C1640" t="str">
            <v>Insumos</v>
          </cell>
          <cell r="D1640" t="str">
            <v>UND</v>
          </cell>
          <cell r="E1640">
            <v>29357</v>
          </cell>
          <cell r="F1640">
            <v>24670</v>
          </cell>
        </row>
        <row r="1641">
          <cell r="A1641" t="str">
            <v>I1640</v>
          </cell>
          <cell r="B1641" t="str">
            <v>LAVAPLATO ACERO INOXIDABLE CA. 20 POCETA .70X.40X.35M</v>
          </cell>
          <cell r="C1641" t="str">
            <v>Insumos</v>
          </cell>
          <cell r="D1641" t="str">
            <v>UND</v>
          </cell>
          <cell r="E1641">
            <v>302765</v>
          </cell>
          <cell r="F1641">
            <v>254424</v>
          </cell>
        </row>
        <row r="1642">
          <cell r="A1642" t="str">
            <v>I1641</v>
          </cell>
          <cell r="B1642" t="str">
            <v>LAVAMANOS QUIRURGICO CON SISTEMA DE PEDAL EN ACERO INOCIDABLE CAL. 18</v>
          </cell>
          <cell r="C1642" t="str">
            <v>Insumos</v>
          </cell>
          <cell r="D1642" t="str">
            <v>UND</v>
          </cell>
          <cell r="E1642">
            <v>1048069</v>
          </cell>
          <cell r="F1642">
            <v>880730</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635461</v>
          </cell>
          <cell r="F1643">
            <v>534001</v>
          </cell>
        </row>
        <row r="1644">
          <cell r="A1644" t="str">
            <v>I1643</v>
          </cell>
          <cell r="B1644" t="str">
            <v>MADECANTO PARA REGRUESO DE ENTREPAÑOS</v>
          </cell>
          <cell r="C1644" t="str">
            <v>Insumos</v>
          </cell>
          <cell r="D1644" t="str">
            <v>ML</v>
          </cell>
          <cell r="E1644">
            <v>11118</v>
          </cell>
          <cell r="F1644">
            <v>9343</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415107</v>
          </cell>
          <cell r="F1645">
            <v>348829</v>
          </cell>
        </row>
        <row r="1646">
          <cell r="A1646" t="str">
            <v>I1645</v>
          </cell>
          <cell r="B1646" t="str">
            <v>BLOQUE BASE EN CEMENTO PLAQUETA ABUJARDADA PEATONAL 50 X 50 X 7 CM, COLOR SEGUN DISEÑO</v>
          </cell>
          <cell r="C1646" t="str">
            <v>Insumos</v>
          </cell>
          <cell r="D1646" t="str">
            <v>UND</v>
          </cell>
          <cell r="E1646">
            <v>43402</v>
          </cell>
          <cell r="F1646">
            <v>36472</v>
          </cell>
        </row>
        <row r="1647">
          <cell r="A1647" t="str">
            <v>I1646</v>
          </cell>
          <cell r="B1647" t="str">
            <v>BANCA EN CONCRETO PARA MEDIA TORTA PREFABRICADA A=42; B=42; H=70 CM.</v>
          </cell>
          <cell r="C1647" t="str">
            <v>Insumos</v>
          </cell>
          <cell r="D1647" t="str">
            <v>UND</v>
          </cell>
          <cell r="E1647">
            <v>185152</v>
          </cell>
          <cell r="F1647">
            <v>155590</v>
          </cell>
        </row>
        <row r="1648">
          <cell r="A1648" t="str">
            <v>I1647</v>
          </cell>
          <cell r="B1648" t="str">
            <v>MESA BASE EN CONCRETO A=90; B=90; H=100 CM. INCLUYE JUEGOS DE MESA</v>
          </cell>
          <cell r="C1648" t="str">
            <v>Insumos</v>
          </cell>
          <cell r="D1648" t="str">
            <v>UND</v>
          </cell>
          <cell r="E1648">
            <v>882578</v>
          </cell>
          <cell r="F1648">
            <v>741662</v>
          </cell>
        </row>
        <row r="1649">
          <cell r="A1649" t="str">
            <v>I1648</v>
          </cell>
          <cell r="B1649" t="str">
            <v>ARO DE BALONCESTO</v>
          </cell>
          <cell r="C1649" t="str">
            <v>Insumos</v>
          </cell>
          <cell r="D1649" t="str">
            <v>UND</v>
          </cell>
          <cell r="E1649">
            <v>117210</v>
          </cell>
          <cell r="F1649">
            <v>98496</v>
          </cell>
        </row>
        <row r="1650">
          <cell r="A1650" t="str">
            <v>I1649</v>
          </cell>
          <cell r="B1650" t="str">
            <v>VOLQUETA  6M3 (CARGUE A MANO) RETIRO INTERNO</v>
          </cell>
          <cell r="C1650" t="str">
            <v>Insumos</v>
          </cell>
          <cell r="D1650" t="str">
            <v>VJE</v>
          </cell>
          <cell r="E1650">
            <v>216810</v>
          </cell>
          <cell r="F1650">
            <v>182193</v>
          </cell>
        </row>
        <row r="1651">
          <cell r="A1651" t="str">
            <v>I1650</v>
          </cell>
          <cell r="B1651" t="str">
            <v>MESON ACERO INOXIDABLE CAL. 20 ANCHO = 0,60M</v>
          </cell>
          <cell r="C1651" t="str">
            <v>Insumos</v>
          </cell>
          <cell r="D1651" t="str">
            <v>ML</v>
          </cell>
          <cell r="E1651">
            <v>300594</v>
          </cell>
          <cell r="F1651">
            <v>252600</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440924</v>
          </cell>
          <cell r="F1652">
            <v>370524</v>
          </cell>
        </row>
        <row r="1653">
          <cell r="A1653" t="str">
            <v>I1652</v>
          </cell>
          <cell r="B1653" t="str">
            <v>BARRA DISCAPACITADOS ABATIBLE EN ACERO INOXIDABLE CAL. 18 Ø 1 1/2", INCLUYE ANCLAJE EN PLATINA DE 1/4</v>
          </cell>
          <cell r="C1653" t="str">
            <v>Insumos</v>
          </cell>
          <cell r="D1653" t="str">
            <v>UND</v>
          </cell>
          <cell r="E1653">
            <v>433922</v>
          </cell>
          <cell r="F1653">
            <v>364640</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460592</v>
          </cell>
          <cell r="F1654">
            <v>387052</v>
          </cell>
        </row>
        <row r="1655">
          <cell r="A1655" t="str">
            <v>I1654</v>
          </cell>
          <cell r="B1655" t="str">
            <v>LISTON PINO 4 X 4 PULGADAS X 3M</v>
          </cell>
          <cell r="C1655" t="str">
            <v>Insumos</v>
          </cell>
          <cell r="D1655" t="str">
            <v>UND</v>
          </cell>
          <cell r="E1655">
            <v>97168</v>
          </cell>
          <cell r="F1655">
            <v>81654</v>
          </cell>
        </row>
        <row r="1656">
          <cell r="A1656" t="str">
            <v>I1655</v>
          </cell>
          <cell r="B1656" t="str">
            <v>LISTON PINO 3 X 4 PULGADAS X 3M</v>
          </cell>
          <cell r="C1656" t="str">
            <v>Insumos</v>
          </cell>
          <cell r="D1656" t="str">
            <v>UND</v>
          </cell>
          <cell r="E1656">
            <v>88296</v>
          </cell>
          <cell r="F1656">
            <v>74198</v>
          </cell>
        </row>
        <row r="1657">
          <cell r="A1657" t="str">
            <v>I1656</v>
          </cell>
          <cell r="B1657" t="str">
            <v>TABLA 1,8 X 7 X 90 CM TECA BISELADA</v>
          </cell>
          <cell r="C1657" t="str">
            <v>Insumos</v>
          </cell>
          <cell r="D1657" t="str">
            <v>UND</v>
          </cell>
          <cell r="E1657">
            <v>19078</v>
          </cell>
          <cell r="F1657">
            <v>16032</v>
          </cell>
        </row>
        <row r="1658">
          <cell r="A1658" t="str">
            <v>I1657</v>
          </cell>
          <cell r="B1658" t="str">
            <v>LUMINARIA LED DE INCRUSTAR REF. 9PULG-24 W TIPO PLANETA O SIMILAR</v>
          </cell>
          <cell r="C1658" t="str">
            <v>Insumos</v>
          </cell>
          <cell r="D1658" t="str">
            <v>UND</v>
          </cell>
          <cell r="E1658">
            <v>81106</v>
          </cell>
          <cell r="F1658">
            <v>68156</v>
          </cell>
        </row>
        <row r="1659">
          <cell r="A1659" t="str">
            <v>I1658</v>
          </cell>
          <cell r="B1659" t="str">
            <v>SILLAR CABEZAL 3831</v>
          </cell>
          <cell r="C1659" t="str">
            <v>Insumos</v>
          </cell>
          <cell r="D1659" t="str">
            <v>ML</v>
          </cell>
          <cell r="E1659">
            <v>8432</v>
          </cell>
          <cell r="F1659">
            <v>7086</v>
          </cell>
        </row>
        <row r="1660">
          <cell r="A1660" t="str">
            <v>I1659</v>
          </cell>
          <cell r="B1660" t="str">
            <v>JAMBA 3831</v>
          </cell>
          <cell r="C1660" t="str">
            <v>Insumos</v>
          </cell>
          <cell r="D1660" t="str">
            <v>ML</v>
          </cell>
          <cell r="E1660">
            <v>8432</v>
          </cell>
          <cell r="F1660">
            <v>7086</v>
          </cell>
        </row>
        <row r="1661">
          <cell r="A1661" t="str">
            <v>I1660</v>
          </cell>
          <cell r="B1661" t="str">
            <v>PISAVIDRIO PROYECTANTE 3831 FIJJO+MOVIL</v>
          </cell>
          <cell r="C1661" t="str">
            <v>Insumos</v>
          </cell>
          <cell r="D1661" t="str">
            <v>ML</v>
          </cell>
          <cell r="E1661">
            <v>14789</v>
          </cell>
          <cell r="F1661">
            <v>12428</v>
          </cell>
        </row>
        <row r="1662">
          <cell r="A1662" t="str">
            <v>I1661</v>
          </cell>
          <cell r="B1662" t="str">
            <v>DIVISOR 3831</v>
          </cell>
          <cell r="C1662" t="str">
            <v>Insumos</v>
          </cell>
          <cell r="D1662" t="str">
            <v>ML</v>
          </cell>
          <cell r="E1662">
            <v>11093</v>
          </cell>
          <cell r="F1662">
            <v>9322</v>
          </cell>
        </row>
        <row r="1663">
          <cell r="A1663" t="str">
            <v>I1662</v>
          </cell>
          <cell r="B1663" t="str">
            <v>MARCO NAVE 3831</v>
          </cell>
          <cell r="C1663" t="str">
            <v>Insumos</v>
          </cell>
          <cell r="D1663" t="str">
            <v>ML</v>
          </cell>
          <cell r="E1663">
            <v>10058</v>
          </cell>
          <cell r="F1663">
            <v>8452</v>
          </cell>
        </row>
        <row r="1664">
          <cell r="A1664" t="str">
            <v>I1663</v>
          </cell>
          <cell r="B1664" t="str">
            <v>CHAPETA 1.1/2"</v>
          </cell>
          <cell r="C1664" t="str">
            <v>Insumos</v>
          </cell>
          <cell r="D1664" t="str">
            <v>UND</v>
          </cell>
          <cell r="E1664">
            <v>2219</v>
          </cell>
          <cell r="F1664">
            <v>1865</v>
          </cell>
        </row>
        <row r="1665">
          <cell r="A1665" t="str">
            <v>I1664</v>
          </cell>
          <cell r="B1665" t="str">
            <v>MANIJA Y SEGURO PUERTA</v>
          </cell>
          <cell r="C1665" t="str">
            <v>Insumos</v>
          </cell>
          <cell r="D1665" t="str">
            <v>UND</v>
          </cell>
          <cell r="E1665">
            <v>51765</v>
          </cell>
          <cell r="F1665">
            <v>43500</v>
          </cell>
        </row>
        <row r="1666">
          <cell r="A1666" t="str">
            <v>I1665</v>
          </cell>
          <cell r="B1666" t="str">
            <v>SILICONA TRANSPARENTE ANTIHONGOS</v>
          </cell>
          <cell r="C1666" t="str">
            <v>Insumos</v>
          </cell>
          <cell r="D1666" t="str">
            <v>UND</v>
          </cell>
          <cell r="E1666">
            <v>11093</v>
          </cell>
          <cell r="F1666">
            <v>9322</v>
          </cell>
        </row>
        <row r="1667">
          <cell r="A1667" t="str">
            <v>I1666</v>
          </cell>
          <cell r="B1667" t="str">
            <v>CERAMICA PISO GRANILLA TIPO ALFA O SIMILAR.</v>
          </cell>
          <cell r="C1667" t="str">
            <v>Insumos</v>
          </cell>
          <cell r="D1667" t="str">
            <v>M2</v>
          </cell>
          <cell r="E1667">
            <v>42945</v>
          </cell>
          <cell r="F1667">
            <v>36088</v>
          </cell>
        </row>
        <row r="1668">
          <cell r="A1668" t="str">
            <v>I1667</v>
          </cell>
          <cell r="B1668" t="str">
            <v>TORNNILLO CABEZA PLANA 8X1/2"</v>
          </cell>
          <cell r="C1668" t="str">
            <v>Insumos</v>
          </cell>
          <cell r="D1668" t="str">
            <v>UND</v>
          </cell>
          <cell r="E1668">
            <v>44</v>
          </cell>
          <cell r="F1668">
            <v>37</v>
          </cell>
        </row>
        <row r="1669">
          <cell r="A1669" t="str">
            <v>I1668</v>
          </cell>
          <cell r="B1669" t="str">
            <v>TORNILLO ENSAMBLE PAN 6X1/2"</v>
          </cell>
          <cell r="C1669" t="str">
            <v>Insumos</v>
          </cell>
          <cell r="D1669" t="str">
            <v>UND</v>
          </cell>
          <cell r="E1669">
            <v>44</v>
          </cell>
          <cell r="F1669">
            <v>37</v>
          </cell>
        </row>
        <row r="1670">
          <cell r="A1670" t="str">
            <v>I1669</v>
          </cell>
          <cell r="B1670" t="str">
            <v>REMACHE POP 4X3</v>
          </cell>
          <cell r="C1670" t="str">
            <v>Insumos</v>
          </cell>
          <cell r="D1670" t="str">
            <v>UND</v>
          </cell>
          <cell r="E1670">
            <v>44</v>
          </cell>
          <cell r="F1670">
            <v>37</v>
          </cell>
        </row>
        <row r="1671">
          <cell r="A1671" t="str">
            <v>I1670</v>
          </cell>
          <cell r="B1671" t="str">
            <v>EMPAQUE MARIPOSA</v>
          </cell>
          <cell r="C1671" t="str">
            <v>Insumos</v>
          </cell>
          <cell r="D1671" t="str">
            <v>UND</v>
          </cell>
          <cell r="E1671">
            <v>1772</v>
          </cell>
          <cell r="F1671">
            <v>1489</v>
          </cell>
        </row>
        <row r="1672">
          <cell r="A1672" t="str">
            <v>I1671</v>
          </cell>
          <cell r="B1672" t="str">
            <v>LÁMINA ALUMINIO MICROPERFORADA Ø1/8" - CAL. 20</v>
          </cell>
          <cell r="C1672" t="str">
            <v>Insumos</v>
          </cell>
          <cell r="D1672" t="str">
            <v>M2</v>
          </cell>
          <cell r="E1672">
            <v>203361</v>
          </cell>
          <cell r="F1672">
            <v>170892</v>
          </cell>
        </row>
        <row r="1673">
          <cell r="A1673" t="str">
            <v>I1672</v>
          </cell>
          <cell r="B1673" t="str">
            <v>BRAZO ESCUALIZABLE 6"</v>
          </cell>
          <cell r="C1673" t="str">
            <v>Insumos</v>
          </cell>
          <cell r="D1673" t="str">
            <v>UND</v>
          </cell>
          <cell r="E1673">
            <v>11093</v>
          </cell>
          <cell r="F1673">
            <v>9322</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8269836</v>
          </cell>
          <cell r="F1674">
            <v>6949442</v>
          </cell>
        </row>
        <row r="1675">
          <cell r="A1675" t="str">
            <v>I1674</v>
          </cell>
          <cell r="B1675" t="str">
            <v>PISAVIDRIO FIJO U68</v>
          </cell>
          <cell r="C1675" t="str">
            <v>Insumos</v>
          </cell>
          <cell r="D1675" t="str">
            <v>ML</v>
          </cell>
          <cell r="E1675">
            <v>3624</v>
          </cell>
          <cell r="F1675">
            <v>3045</v>
          </cell>
        </row>
        <row r="1676">
          <cell r="A1676" t="str">
            <v>I1675</v>
          </cell>
          <cell r="B1676" t="str">
            <v>EMPAQUE EXTRUSION 30016</v>
          </cell>
          <cell r="C1676" t="str">
            <v>Insumos</v>
          </cell>
          <cell r="D1676" t="str">
            <v>ML</v>
          </cell>
          <cell r="E1676">
            <v>1772</v>
          </cell>
          <cell r="F1676">
            <v>1489</v>
          </cell>
        </row>
        <row r="1677">
          <cell r="A1677" t="str">
            <v>I1676</v>
          </cell>
          <cell r="B1677" t="str">
            <v>CHAPETA TIPO NAVE</v>
          </cell>
          <cell r="C1677" t="str">
            <v>Insumos</v>
          </cell>
          <cell r="D1677" t="str">
            <v>UND</v>
          </cell>
          <cell r="E1677">
            <v>1994</v>
          </cell>
          <cell r="F1677">
            <v>1676</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52</v>
          </cell>
          <cell r="F1679">
            <v>44</v>
          </cell>
        </row>
        <row r="1680">
          <cell r="A1680" t="str">
            <v>I1679</v>
          </cell>
          <cell r="B1680" t="str">
            <v>KORAZA LADRILLO SEMIMATE TRANSPARENTE</v>
          </cell>
          <cell r="C1680" t="str">
            <v>Insumos</v>
          </cell>
          <cell r="D1680" t="str">
            <v>GAL</v>
          </cell>
          <cell r="E1680">
            <v>134589</v>
          </cell>
          <cell r="F1680">
            <v>113100</v>
          </cell>
        </row>
        <row r="1681">
          <cell r="A1681" t="str">
            <v>I1680</v>
          </cell>
          <cell r="B1681" t="str">
            <v>CAMPANA INDUSTRIAL EXTRACTORA DE 2,0X0,7 MTS EN ACERO INOXIDABLE CAL. 20, INCLUYE MOTOR EXTRACTOR</v>
          </cell>
          <cell r="C1681" t="str">
            <v>Insumos</v>
          </cell>
          <cell r="D1681" t="str">
            <v>UND</v>
          </cell>
          <cell r="E1681">
            <v>4098924</v>
          </cell>
          <cell r="F1681">
            <v>3444474</v>
          </cell>
        </row>
        <row r="1682">
          <cell r="A1682" t="str">
            <v>I1681</v>
          </cell>
          <cell r="B1682" t="str">
            <v>DUCTO PARA CAMPANA INDUSTRIAL EXTRACTORA ACERO INOXIDABE CAL. 20</v>
          </cell>
          <cell r="C1682" t="str">
            <v>Insumos</v>
          </cell>
          <cell r="D1682" t="str">
            <v>ML</v>
          </cell>
          <cell r="E1682">
            <v>230102</v>
          </cell>
          <cell r="F1682">
            <v>193363</v>
          </cell>
        </row>
        <row r="1683">
          <cell r="A1683" t="str">
            <v>I1682</v>
          </cell>
          <cell r="B1683" t="str">
            <v>LAVAOLLA EN ACERO INOXIDABLE CAL. 20 DIMENSIONES INTERNAS 80X80X40 CMS</v>
          </cell>
          <cell r="C1683" t="str">
            <v>Insumos</v>
          </cell>
          <cell r="D1683" t="str">
            <v>UND</v>
          </cell>
          <cell r="E1683">
            <v>1294471</v>
          </cell>
          <cell r="F1683">
            <v>1087791</v>
          </cell>
        </row>
        <row r="1684">
          <cell r="A1684" t="str">
            <v>I1683</v>
          </cell>
          <cell r="B1684" t="str">
            <v>LAMINA METADECK  LAMINA 2"  CAL.22  - TIPO ACESCO O SIMILAR.</v>
          </cell>
          <cell r="C1684" t="str">
            <v>Insumos</v>
          </cell>
          <cell r="D1684" t="str">
            <v>M2</v>
          </cell>
          <cell r="E1684">
            <v>38477</v>
          </cell>
          <cell r="F1684">
            <v>32334</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125611171</v>
          </cell>
          <cell r="F1685">
            <v>105555606</v>
          </cell>
        </row>
        <row r="1686">
          <cell r="A1686" t="str">
            <v>I1685</v>
          </cell>
          <cell r="B1686" t="str">
            <v>BASES PARA BICICLETAS PARA SEIS UNIDADES EN TUBO DE AGUAS NEGRAS DE 1" EN 1,5 MM CON PINTURA ELECTROSTATICA SEGÚN DISEÑO</v>
          </cell>
          <cell r="C1686" t="str">
            <v>Insumos</v>
          </cell>
          <cell r="D1686" t="str">
            <v>UND</v>
          </cell>
          <cell r="E1686">
            <v>354958</v>
          </cell>
          <cell r="F1686">
            <v>298284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1708341</v>
          </cell>
          <cell r="F1687">
            <v>1435581</v>
          </cell>
        </row>
        <row r="1688">
          <cell r="A1688" t="str">
            <v>I1687</v>
          </cell>
          <cell r="B1688" t="str">
            <v>CASCO ELECTRICO</v>
          </cell>
          <cell r="C1688" t="str">
            <v>Insumos</v>
          </cell>
          <cell r="D1688" t="str">
            <v>UND</v>
          </cell>
          <cell r="E1688">
            <v>47327</v>
          </cell>
          <cell r="F1688">
            <v>39771</v>
          </cell>
        </row>
        <row r="1689">
          <cell r="A1689" t="str">
            <v>I1688</v>
          </cell>
          <cell r="B1689" t="str">
            <v>GAFAS PROTECTORAS CONTRA RADIACION ULTRAVIOLETA</v>
          </cell>
          <cell r="C1689" t="str">
            <v>Insumos</v>
          </cell>
          <cell r="D1689" t="str">
            <v>UND</v>
          </cell>
          <cell r="E1689">
            <v>47327</v>
          </cell>
          <cell r="F1689">
            <v>39771</v>
          </cell>
        </row>
        <row r="1690">
          <cell r="A1690" t="str">
            <v>I1689</v>
          </cell>
          <cell r="B1690" t="str">
            <v>GUANTES DE CUERO O DE CARNAZA</v>
          </cell>
          <cell r="C1690" t="str">
            <v>Insumos</v>
          </cell>
          <cell r="D1690" t="str">
            <v>JUEGO</v>
          </cell>
          <cell r="E1690">
            <v>47327</v>
          </cell>
          <cell r="F1690">
            <v>39771</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127674</v>
          </cell>
          <cell r="F1692">
            <v>107289</v>
          </cell>
        </row>
        <row r="1693">
          <cell r="A1693" t="str">
            <v>I1692</v>
          </cell>
          <cell r="B1693" t="str">
            <v>CAJA HERMETICA TIPO INTERPERIE PARA MEDIDOR DE ENERGIA</v>
          </cell>
          <cell r="C1693" t="str">
            <v>Insumos</v>
          </cell>
          <cell r="D1693" t="str">
            <v>UND</v>
          </cell>
          <cell r="E1693">
            <v>184801</v>
          </cell>
          <cell r="F1693">
            <v>155295</v>
          </cell>
        </row>
        <row r="1694">
          <cell r="A1694" t="str">
            <v>I1693</v>
          </cell>
          <cell r="B1694" t="str">
            <v>TERMINAL EMT 2"</v>
          </cell>
          <cell r="C1694" t="str">
            <v>Insumos</v>
          </cell>
          <cell r="D1694" t="str">
            <v>UND</v>
          </cell>
          <cell r="E1694">
            <v>6816</v>
          </cell>
          <cell r="F1694">
            <v>5728</v>
          </cell>
        </row>
        <row r="1695">
          <cell r="A1695" t="str">
            <v>I1694</v>
          </cell>
          <cell r="B1695" t="str">
            <v>CINTA BAND - IT, 5/8"</v>
          </cell>
          <cell r="C1695" t="str">
            <v>Insumos</v>
          </cell>
          <cell r="D1695" t="str">
            <v>ML</v>
          </cell>
          <cell r="E1695">
            <v>6037</v>
          </cell>
          <cell r="F1695">
            <v>5073</v>
          </cell>
        </row>
        <row r="1696">
          <cell r="A1696" t="str">
            <v>I1695</v>
          </cell>
          <cell r="B1696" t="str">
            <v>GRAPA BAND - IT 5/8"</v>
          </cell>
          <cell r="C1696" t="str">
            <v>Insumos</v>
          </cell>
          <cell r="D1696" t="str">
            <v>UND</v>
          </cell>
          <cell r="E1696">
            <v>1464</v>
          </cell>
          <cell r="F1696">
            <v>1230</v>
          </cell>
        </row>
        <row r="1697">
          <cell r="A1697" t="str">
            <v>I1696</v>
          </cell>
          <cell r="B1697" t="str">
            <v>CABLE CU 2 AWG HFFR LS 600V 75º CT</v>
          </cell>
          <cell r="C1697" t="str">
            <v>Insumos</v>
          </cell>
          <cell r="D1697" t="str">
            <v>ML</v>
          </cell>
          <cell r="E1697">
            <v>16441</v>
          </cell>
          <cell r="F1697">
            <v>13816</v>
          </cell>
        </row>
        <row r="1698">
          <cell r="A1698" t="str">
            <v>I1697</v>
          </cell>
          <cell r="B1698" t="str">
            <v>CINTA AISLANTE DE COLORES</v>
          </cell>
          <cell r="C1698" t="str">
            <v>Insumos</v>
          </cell>
          <cell r="D1698" t="str">
            <v>UND</v>
          </cell>
          <cell r="E1698">
            <v>2437</v>
          </cell>
          <cell r="F1698">
            <v>2048</v>
          </cell>
        </row>
        <row r="1699">
          <cell r="A1699" t="str">
            <v>I1698</v>
          </cell>
          <cell r="B1699" t="str">
            <v>TUBO PVC PESADO 1 1/2"</v>
          </cell>
          <cell r="C1699" t="str">
            <v>Insumos</v>
          </cell>
          <cell r="D1699" t="str">
            <v>ML</v>
          </cell>
          <cell r="E1699">
            <v>2455</v>
          </cell>
          <cell r="F1699">
            <v>2063</v>
          </cell>
        </row>
        <row r="1700">
          <cell r="A1700" t="str">
            <v>I1699</v>
          </cell>
          <cell r="B1700" t="str">
            <v>BANDA PLASTICA DE SEÑALIZACION</v>
          </cell>
          <cell r="C1700" t="str">
            <v>Insumos</v>
          </cell>
          <cell r="D1700" t="str">
            <v>ML</v>
          </cell>
          <cell r="E1700">
            <v>3321</v>
          </cell>
          <cell r="F1700">
            <v>2791</v>
          </cell>
        </row>
        <row r="1701">
          <cell r="A1701" t="str">
            <v>I1700</v>
          </cell>
          <cell r="B1701" t="str">
            <v>LIMPIADOR  REM PVC 760 GMS(1/4)</v>
          </cell>
          <cell r="C1701" t="str">
            <v>Insumos</v>
          </cell>
          <cell r="D1701" t="str">
            <v>UND</v>
          </cell>
          <cell r="E1701">
            <v>59203</v>
          </cell>
          <cell r="F1701">
            <v>49750</v>
          </cell>
        </row>
        <row r="1702">
          <cell r="A1702" t="str">
            <v>I1701</v>
          </cell>
          <cell r="B1702" t="str">
            <v>SOLDADURA PVC LIQUIDA</v>
          </cell>
          <cell r="C1702" t="str">
            <v>Insumos</v>
          </cell>
          <cell r="D1702" t="str">
            <v>UND</v>
          </cell>
          <cell r="E1702">
            <v>106819</v>
          </cell>
          <cell r="F1702">
            <v>89764</v>
          </cell>
        </row>
        <row r="1703">
          <cell r="A1703" t="str">
            <v>I1702</v>
          </cell>
          <cell r="B1703" t="str">
            <v>ARENA DE PEÑA</v>
          </cell>
          <cell r="C1703" t="str">
            <v>Insumos</v>
          </cell>
          <cell r="D1703" t="str">
            <v>M3</v>
          </cell>
          <cell r="E1703">
            <v>319670</v>
          </cell>
          <cell r="F1703">
            <v>268630</v>
          </cell>
        </row>
        <row r="1704">
          <cell r="A1704" t="str">
            <v>I1703</v>
          </cell>
          <cell r="B1704" t="str">
            <v>RELLENO CON TIERRA DE EXCAVACION ( RELLENO CON PIZON DE CAPAS DE 15CM)</v>
          </cell>
          <cell r="C1704" t="str">
            <v>Insumos</v>
          </cell>
          <cell r="D1704" t="str">
            <v>M3</v>
          </cell>
          <cell r="E1704">
            <v>16399</v>
          </cell>
          <cell r="F1704">
            <v>13781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237375</v>
          </cell>
          <cell r="F1705">
            <v>199475</v>
          </cell>
        </row>
        <row r="1706">
          <cell r="A1706" t="str">
            <v>I1705</v>
          </cell>
          <cell r="B1706" t="str">
            <v>CONCRETO 2500 PSI</v>
          </cell>
          <cell r="C1706" t="str">
            <v>Insumos</v>
          </cell>
          <cell r="D1706" t="str">
            <v>M3 - HM</v>
          </cell>
          <cell r="E1706">
            <v>395629</v>
          </cell>
          <cell r="F1706">
            <v>332461</v>
          </cell>
        </row>
        <row r="1707">
          <cell r="A1707" t="str">
            <v>I1706</v>
          </cell>
          <cell r="B1707" t="str">
            <v>MORTERO 1:5 ( ARENA SEMILAVADA DE PEÑA)</v>
          </cell>
          <cell r="C1707" t="str">
            <v>Insumos</v>
          </cell>
          <cell r="D1707" t="str">
            <v>M3</v>
          </cell>
          <cell r="E1707">
            <v>359702</v>
          </cell>
          <cell r="F1707">
            <v>302271</v>
          </cell>
        </row>
        <row r="1708">
          <cell r="A1708" t="str">
            <v>I1707</v>
          </cell>
          <cell r="B1708" t="str">
            <v>CONCRETO 1:2:1 280 KG/CM2 4000PSI</v>
          </cell>
          <cell r="C1708" t="str">
            <v>Insumos</v>
          </cell>
          <cell r="D1708" t="str">
            <v>M3</v>
          </cell>
          <cell r="E1708">
            <v>664655</v>
          </cell>
          <cell r="F1708">
            <v>558534</v>
          </cell>
        </row>
        <row r="1709">
          <cell r="A1709" t="str">
            <v>I1708</v>
          </cell>
          <cell r="B1709" t="str">
            <v>RECEBO COMUN (EXTENDIDO Y COMPACTADO)</v>
          </cell>
          <cell r="C1709" t="str">
            <v>Insumos</v>
          </cell>
          <cell r="D1709" t="str">
            <v>M3</v>
          </cell>
          <cell r="E1709">
            <v>45639</v>
          </cell>
          <cell r="F1709">
            <v>38352</v>
          </cell>
        </row>
        <row r="1710">
          <cell r="A1710" t="str">
            <v>I1709</v>
          </cell>
          <cell r="B1710" t="str">
            <v>EXCAVACION MANUAL DE MATERIAL HETEROGENEO ( INCLUYE CARGUE Y RETIRO DE MATERIAL EXCAVADO A BOLADERO)</v>
          </cell>
          <cell r="C1710" t="str">
            <v>Insumos</v>
          </cell>
          <cell r="D1710" t="str">
            <v>M3 - HM</v>
          </cell>
          <cell r="E1710">
            <v>29381</v>
          </cell>
          <cell r="F1710">
            <v>24690</v>
          </cell>
        </row>
        <row r="1711">
          <cell r="A1711" t="str">
            <v>I1710</v>
          </cell>
          <cell r="B1711" t="str">
            <v>RELLENO EN GRAVILLA COMUN</v>
          </cell>
          <cell r="C1711" t="str">
            <v>Insumos</v>
          </cell>
          <cell r="D1711" t="str">
            <v>M3</v>
          </cell>
          <cell r="E1711">
            <v>152595</v>
          </cell>
          <cell r="F1711">
            <v>128231</v>
          </cell>
        </row>
        <row r="1712">
          <cell r="A1712" t="str">
            <v>I1711</v>
          </cell>
          <cell r="B1712" t="str">
            <v>PLACA DE IDENTIFICACION EN ALUMINIO ALTO RELIEVE DE 12 X 5CM, SEGUN NORMA CS 278-1</v>
          </cell>
          <cell r="C1712" t="str">
            <v>Insumos</v>
          </cell>
          <cell r="D1712" t="str">
            <v>UND</v>
          </cell>
          <cell r="E1712">
            <v>5856</v>
          </cell>
          <cell r="F1712">
            <v>4921</v>
          </cell>
        </row>
        <row r="1713">
          <cell r="A1713" t="str">
            <v>I1712</v>
          </cell>
          <cell r="B1713" t="str">
            <v>SUMINISTRO DE TABLERO ELECTRONICO DE BAJA TENSION ( 0.9X1. 0X0. 30)SEGUN RETIE, INCLUYE BARRAJE 2F- N-T 125A</v>
          </cell>
          <cell r="C1713" t="str">
            <v>Insumos</v>
          </cell>
          <cell r="D1713" t="str">
            <v>UND</v>
          </cell>
          <cell r="E1713">
            <v>1862623</v>
          </cell>
          <cell r="F1713">
            <v>1565229</v>
          </cell>
        </row>
        <row r="1714">
          <cell r="A1714" t="str">
            <v>I1713</v>
          </cell>
          <cell r="B1714" t="str">
            <v>SUMINISTRO DE PROTECCION FIJA 125A, 50KA 240/120V</v>
          </cell>
          <cell r="C1714" t="str">
            <v>Insumos</v>
          </cell>
          <cell r="D1714" t="str">
            <v>UND</v>
          </cell>
          <cell r="E1714">
            <v>270</v>
          </cell>
          <cell r="F1714">
            <v>227</v>
          </cell>
        </row>
        <row r="1715">
          <cell r="A1715" t="str">
            <v>I1714</v>
          </cell>
          <cell r="B1715" t="str">
            <v>SUMINISTRO BREAKER 2X50 25K 240/120V</v>
          </cell>
          <cell r="C1715" t="str">
            <v>Insumos</v>
          </cell>
          <cell r="D1715" t="str">
            <v>UND</v>
          </cell>
          <cell r="E1715">
            <v>59266</v>
          </cell>
          <cell r="F1715">
            <v>49803</v>
          </cell>
        </row>
        <row r="1716">
          <cell r="A1716" t="str">
            <v>I1715</v>
          </cell>
          <cell r="B1716" t="str">
            <v>SUMINISTRO DE TERMINAL DE OJO PARA ALAMBRE 2 AWG C/ TORNILLO</v>
          </cell>
          <cell r="C1716" t="str">
            <v>Insumos</v>
          </cell>
          <cell r="D1716" t="str">
            <v>UND</v>
          </cell>
          <cell r="E1716">
            <v>9632</v>
          </cell>
          <cell r="F1716">
            <v>8094</v>
          </cell>
        </row>
        <row r="1717">
          <cell r="A1717" t="str">
            <v>I1716</v>
          </cell>
          <cell r="B1717" t="str">
            <v>SUMINSTRO DETERMINAL DE OJO PARA ALAMBRE 8 AWG C/TORNILLO</v>
          </cell>
          <cell r="C1717" t="str">
            <v>Insumos</v>
          </cell>
          <cell r="D1717" t="str">
            <v>UND</v>
          </cell>
          <cell r="E1717">
            <v>6233</v>
          </cell>
          <cell r="F1717">
            <v>5238</v>
          </cell>
        </row>
        <row r="1718">
          <cell r="A1718" t="str">
            <v>I1717</v>
          </cell>
          <cell r="B1718" t="str">
            <v>SUMINISTRO DE ALAMBRE 8 AWG HFFR LS 600V 75ºCT</v>
          </cell>
          <cell r="C1718" t="str">
            <v>Insumos</v>
          </cell>
          <cell r="D1718" t="str">
            <v>ML</v>
          </cell>
          <cell r="E1718">
            <v>4448</v>
          </cell>
          <cell r="F1718">
            <v>3738</v>
          </cell>
        </row>
        <row r="1719">
          <cell r="A1719" t="str">
            <v>I1718</v>
          </cell>
          <cell r="B1719" t="str">
            <v>SUMINISTRO DE ALAMBRE 2 AWG HFFR LS 600V 75º CT</v>
          </cell>
          <cell r="C1719" t="str">
            <v>Insumos</v>
          </cell>
          <cell r="D1719" t="str">
            <v>ML</v>
          </cell>
          <cell r="E1719">
            <v>16441</v>
          </cell>
          <cell r="F1719">
            <v>13816</v>
          </cell>
        </row>
        <row r="1720">
          <cell r="A1720" t="str">
            <v>I1719</v>
          </cell>
          <cell r="B1720" t="str">
            <v>SUMINSTRO DE CANALETA 80X60MM RANURADA X 2M</v>
          </cell>
          <cell r="C1720" t="str">
            <v>Insumos</v>
          </cell>
          <cell r="D1720" t="str">
            <v>ML</v>
          </cell>
          <cell r="E1720">
            <v>32713</v>
          </cell>
          <cell r="F1720">
            <v>27490</v>
          </cell>
        </row>
        <row r="1721">
          <cell r="A1721" t="str">
            <v>I1720</v>
          </cell>
          <cell r="B1721" t="str">
            <v>ADAPTADOR  TUBO PVC DE 2"</v>
          </cell>
          <cell r="C1721" t="str">
            <v>Insumos</v>
          </cell>
          <cell r="D1721" t="str">
            <v>UND</v>
          </cell>
          <cell r="E1721">
            <v>1276</v>
          </cell>
          <cell r="F1721">
            <v>1072</v>
          </cell>
        </row>
        <row r="1722">
          <cell r="A1722" t="str">
            <v>I1721</v>
          </cell>
          <cell r="B1722" t="str">
            <v>SUMINISTRO DE CINTA AISLANTE SCOTH</v>
          </cell>
          <cell r="C1722" t="str">
            <v>Insumos</v>
          </cell>
          <cell r="D1722" t="str">
            <v>ML</v>
          </cell>
          <cell r="E1722">
            <v>19474</v>
          </cell>
          <cell r="F1722">
            <v>16365</v>
          </cell>
        </row>
        <row r="1723">
          <cell r="A1723" t="str">
            <v>I1722</v>
          </cell>
          <cell r="B1723" t="str">
            <v>SUMINSTRO  DE CINTA AISLANTE DE COLORES</v>
          </cell>
          <cell r="C1723" t="str">
            <v>Insumos</v>
          </cell>
          <cell r="D1723" t="str">
            <v>ML</v>
          </cell>
          <cell r="E1723">
            <v>24331</v>
          </cell>
          <cell r="F1723">
            <v>20446</v>
          </cell>
        </row>
        <row r="1724">
          <cell r="A1724" t="str">
            <v>I1723</v>
          </cell>
          <cell r="B1724" t="str">
            <v>SUMINSTRO DE MARCADORES DECABLES</v>
          </cell>
          <cell r="C1724" t="str">
            <v>Insumos</v>
          </cell>
          <cell r="D1724" t="str">
            <v>ML</v>
          </cell>
          <cell r="E1724">
            <v>1364</v>
          </cell>
          <cell r="F1724">
            <v>1146</v>
          </cell>
        </row>
        <row r="1725">
          <cell r="A1725" t="str">
            <v>I1724</v>
          </cell>
          <cell r="B1725" t="str">
            <v>SUMINISTRO DE MARCADORES EN ACRILICO</v>
          </cell>
          <cell r="C1725" t="str">
            <v>Insumos</v>
          </cell>
          <cell r="D1725" t="str">
            <v>ML</v>
          </cell>
          <cell r="E1725">
            <v>2924</v>
          </cell>
          <cell r="F1725">
            <v>2457</v>
          </cell>
        </row>
        <row r="1726">
          <cell r="A1726" t="str">
            <v>I1725</v>
          </cell>
          <cell r="B1726" t="str">
            <v>SUMINISTRO DE VARILLA  COOPERWELL 5/8" X 2.4M COBRE - COBRE</v>
          </cell>
          <cell r="C1726" t="str">
            <v>Insumos</v>
          </cell>
          <cell r="D1726" t="str">
            <v>UND</v>
          </cell>
          <cell r="E1726">
            <v>161416</v>
          </cell>
          <cell r="F1726">
            <v>135644</v>
          </cell>
        </row>
        <row r="1727">
          <cell r="A1727" t="str">
            <v>I1726</v>
          </cell>
          <cell r="B1727" t="str">
            <v>SUMINISTRO DE CABLE  CU  2 AWG DESNUDO</v>
          </cell>
          <cell r="C1727" t="str">
            <v>Insumos</v>
          </cell>
          <cell r="D1727" t="str">
            <v>ML</v>
          </cell>
          <cell r="E1727">
            <v>23737</v>
          </cell>
          <cell r="F1727">
            <v>19947</v>
          </cell>
        </row>
        <row r="1728">
          <cell r="A1728" t="str">
            <v>I1727</v>
          </cell>
          <cell r="B1728" t="str">
            <v>SUMINISTRO DE SOLDADURA CADWEEL 150GR</v>
          </cell>
          <cell r="C1728" t="str">
            <v>Insumos</v>
          </cell>
          <cell r="D1728" t="str">
            <v>UND</v>
          </cell>
          <cell r="E1728">
            <v>19866</v>
          </cell>
          <cell r="F1728">
            <v>16694</v>
          </cell>
        </row>
        <row r="1729">
          <cell r="A1729" t="str">
            <v>I1728</v>
          </cell>
          <cell r="B1729" t="str">
            <v>SUMINISTRO DE FAVIGEL</v>
          </cell>
          <cell r="C1729" t="str">
            <v>Insumos</v>
          </cell>
          <cell r="D1729" t="str">
            <v>KG</v>
          </cell>
          <cell r="E1729">
            <v>23366</v>
          </cell>
          <cell r="F1729">
            <v>19635</v>
          </cell>
        </row>
        <row r="1730">
          <cell r="A1730" t="str">
            <v>I1729</v>
          </cell>
          <cell r="B1730" t="str">
            <v>SUMINISTRO DEVARILLA COOPERWELL 5/8" X 2.4M COBRE-COBRE</v>
          </cell>
          <cell r="C1730" t="str">
            <v>Insumos</v>
          </cell>
          <cell r="D1730" t="str">
            <v>UND</v>
          </cell>
          <cell r="E1730">
            <v>161416</v>
          </cell>
          <cell r="F1730">
            <v>135644</v>
          </cell>
        </row>
        <row r="1731">
          <cell r="A1731" t="str">
            <v>I1730</v>
          </cell>
          <cell r="B1731" t="str">
            <v>SUMINISTRO DE CABLE CU 2AWG DESNUDO</v>
          </cell>
          <cell r="C1731" t="str">
            <v>Insumos</v>
          </cell>
          <cell r="D1731" t="str">
            <v>ML</v>
          </cell>
          <cell r="E1731">
            <v>23737</v>
          </cell>
          <cell r="F1731">
            <v>19947</v>
          </cell>
        </row>
        <row r="1732">
          <cell r="A1732" t="str">
            <v>I1731</v>
          </cell>
          <cell r="B1732" t="str">
            <v>SUMINSTRO DE SOLDADURA CADWEEL 150GR</v>
          </cell>
          <cell r="C1732" t="str">
            <v>Insumos</v>
          </cell>
          <cell r="D1732" t="str">
            <v>UND</v>
          </cell>
          <cell r="E1732">
            <v>19866</v>
          </cell>
          <cell r="F1732">
            <v>16694</v>
          </cell>
        </row>
        <row r="1733">
          <cell r="A1733" t="str">
            <v>I1732</v>
          </cell>
          <cell r="B1733" t="str">
            <v>SUMINISTRO DE CABLE 8 AWG HFFR LS 600V 75º CT</v>
          </cell>
          <cell r="C1733" t="str">
            <v>Insumos</v>
          </cell>
          <cell r="D1733" t="str">
            <v>ML</v>
          </cell>
          <cell r="E1733">
            <v>4448</v>
          </cell>
          <cell r="F1733">
            <v>3738</v>
          </cell>
        </row>
        <row r="1734">
          <cell r="A1734" t="str">
            <v>I1733</v>
          </cell>
          <cell r="B1734" t="str">
            <v>SUMINISTRO DE CABLE  10 AWG HFFR LS 600V 75º CT</v>
          </cell>
          <cell r="C1734" t="str">
            <v>Insumos</v>
          </cell>
          <cell r="D1734" t="str">
            <v>ML</v>
          </cell>
          <cell r="E1734">
            <v>3001</v>
          </cell>
          <cell r="F1734">
            <v>2522</v>
          </cell>
        </row>
        <row r="1735">
          <cell r="A1735" t="str">
            <v>I1734</v>
          </cell>
          <cell r="B1735" t="str">
            <v>SUMINISTRO DE TUBERIA PVC 1"</v>
          </cell>
          <cell r="C1735" t="str">
            <v>Insumos</v>
          </cell>
          <cell r="D1735" t="str">
            <v>ML</v>
          </cell>
          <cell r="E1735">
            <v>14507</v>
          </cell>
          <cell r="F1735">
            <v>12191</v>
          </cell>
        </row>
        <row r="1736">
          <cell r="A1736" t="str">
            <v>I1735</v>
          </cell>
          <cell r="B1736" t="str">
            <v>SUMINISTRO DE CURVA PVC 1"</v>
          </cell>
          <cell r="C1736" t="str">
            <v>Insumos</v>
          </cell>
          <cell r="D1736" t="str">
            <v>UND</v>
          </cell>
          <cell r="E1736">
            <v>5748</v>
          </cell>
          <cell r="F1736">
            <v>4830</v>
          </cell>
        </row>
        <row r="1737">
          <cell r="A1737" t="str">
            <v>I1736</v>
          </cell>
          <cell r="B1737" t="str">
            <v>SUMINISTRO DE CINTA AISLANTE DE COLORES</v>
          </cell>
          <cell r="C1737" t="str">
            <v>Insumos</v>
          </cell>
          <cell r="D1737" t="str">
            <v>UND</v>
          </cell>
          <cell r="E1737">
            <v>2437</v>
          </cell>
          <cell r="F1737">
            <v>2048</v>
          </cell>
        </row>
        <row r="1738">
          <cell r="A1738" t="str">
            <v>I1737</v>
          </cell>
          <cell r="B1738" t="str">
            <v>SUMINISTRO DE PEGANTE PVC CONDUIT</v>
          </cell>
          <cell r="C1738" t="str">
            <v>Insumos</v>
          </cell>
          <cell r="D1738" t="str">
            <v>GAL</v>
          </cell>
          <cell r="E1738">
            <v>68156</v>
          </cell>
          <cell r="F1738">
            <v>57274</v>
          </cell>
        </row>
        <row r="1739">
          <cell r="A1739" t="str">
            <v>I1738</v>
          </cell>
          <cell r="B1739" t="str">
            <v>SUMINISTRO DE TABLERO DE DISTRIBUCCION MONOFASICO  2F- N+T; 12 CIRCUITOS , INCRUSTAR CON TAPA</v>
          </cell>
          <cell r="C1739" t="str">
            <v>Insumos</v>
          </cell>
          <cell r="D1739" t="str">
            <v>UND</v>
          </cell>
          <cell r="E1739">
            <v>295986</v>
          </cell>
          <cell r="F1739">
            <v>248728</v>
          </cell>
        </row>
        <row r="1740">
          <cell r="A1740" t="str">
            <v>I1739</v>
          </cell>
          <cell r="B1740" t="str">
            <v>SUMINISTRO DE MARCADORES DE CABLES</v>
          </cell>
          <cell r="C1740" t="str">
            <v>Insumos</v>
          </cell>
          <cell r="D1740" t="str">
            <v>UND</v>
          </cell>
          <cell r="E1740">
            <v>1364</v>
          </cell>
          <cell r="F1740">
            <v>1146</v>
          </cell>
        </row>
        <row r="1741">
          <cell r="A1741" t="str">
            <v>I1740</v>
          </cell>
          <cell r="B1741" t="str">
            <v>SUMINISTRO DE CABLE 12AWG HFFR LS 600V 75º CT</v>
          </cell>
          <cell r="C1741" t="str">
            <v>Insumos</v>
          </cell>
          <cell r="D1741" t="str">
            <v>ML</v>
          </cell>
          <cell r="E1741">
            <v>2074</v>
          </cell>
          <cell r="F1741">
            <v>1743</v>
          </cell>
        </row>
        <row r="1742">
          <cell r="A1742" t="str">
            <v>I1741</v>
          </cell>
          <cell r="B1742" t="str">
            <v>SUMINISTRO DE TABLERO ELECTRICO (500X400X200) IP66</v>
          </cell>
          <cell r="C1742" t="str">
            <v>Insumos</v>
          </cell>
          <cell r="D1742" t="str">
            <v>UND</v>
          </cell>
          <cell r="E1742">
            <v>120903</v>
          </cell>
          <cell r="F1742">
            <v>101599</v>
          </cell>
        </row>
        <row r="1743">
          <cell r="A1743" t="str">
            <v>I1742</v>
          </cell>
          <cell r="B1743" t="str">
            <v>SUMINISTRO DE PROTECCION TIPO MINIBRAKER DE RIEL 16A</v>
          </cell>
          <cell r="C1743" t="str">
            <v>Insumos</v>
          </cell>
          <cell r="D1743" t="str">
            <v>UND</v>
          </cell>
          <cell r="E1743">
            <v>45720</v>
          </cell>
          <cell r="F1743">
            <v>38420</v>
          </cell>
        </row>
        <row r="1744">
          <cell r="A1744" t="str">
            <v>I1743</v>
          </cell>
          <cell r="B1744" t="str">
            <v>SUMINISTRO DE TERMINALESDE OJO PARA CABLE 12 AWG</v>
          </cell>
          <cell r="C1744" t="str">
            <v>Insumos</v>
          </cell>
          <cell r="D1744" t="str">
            <v>UND</v>
          </cell>
          <cell r="E1744">
            <v>8466</v>
          </cell>
          <cell r="F1744">
            <v>7114</v>
          </cell>
        </row>
        <row r="1745">
          <cell r="A1745" t="str">
            <v>I1744</v>
          </cell>
          <cell r="B1745" t="str">
            <v>SUMINISTRO DE ACCESORIOS FIJACION TABLERO Y CABLES TABLERO</v>
          </cell>
          <cell r="C1745" t="str">
            <v>Insumos</v>
          </cell>
          <cell r="D1745" t="str">
            <v>UND</v>
          </cell>
          <cell r="E1745">
            <v>33865</v>
          </cell>
          <cell r="F1745">
            <v>28458</v>
          </cell>
        </row>
        <row r="1746">
          <cell r="A1746" t="str">
            <v>I1745</v>
          </cell>
          <cell r="B1746" t="str">
            <v>SUMINISTRO DE PROTECCION  1X20 A; 10 KA, INCRUSTAR</v>
          </cell>
          <cell r="C1746" t="str">
            <v>Insumos</v>
          </cell>
          <cell r="D1746" t="str">
            <v>UND</v>
          </cell>
          <cell r="E1746">
            <v>20318</v>
          </cell>
          <cell r="F1746">
            <v>17074</v>
          </cell>
        </row>
        <row r="1747">
          <cell r="A1747" t="str">
            <v>I1746</v>
          </cell>
          <cell r="B1747" t="str">
            <v>SUMINISTRO DE BALA LED CIRCULAR DE SOBREPONER 20W</v>
          </cell>
          <cell r="C1747" t="str">
            <v>Insumos</v>
          </cell>
          <cell r="D1747" t="str">
            <v>UND</v>
          </cell>
          <cell r="E1747">
            <v>19887</v>
          </cell>
          <cell r="F1747">
            <v>16712</v>
          </cell>
        </row>
        <row r="1748">
          <cell r="A1748" t="str">
            <v>I1747</v>
          </cell>
          <cell r="B1748" t="str">
            <v>SUMINISTRO DE ALAMBRE  12AWG HFFR LS 600V 75º CT</v>
          </cell>
          <cell r="C1748" t="str">
            <v>Insumos</v>
          </cell>
          <cell r="D1748" t="str">
            <v>ML</v>
          </cell>
          <cell r="E1748">
            <v>2074</v>
          </cell>
          <cell r="F1748">
            <v>1743</v>
          </cell>
        </row>
        <row r="1749">
          <cell r="A1749" t="str">
            <v>I1748</v>
          </cell>
          <cell r="B1749" t="str">
            <v>SUMINISTRO DE LUMINARIA 120X30, SOBREPONER, 2T, LED, 40W, ESPECULAR 3"</v>
          </cell>
          <cell r="C1749" t="str">
            <v>Insumos</v>
          </cell>
          <cell r="D1749" t="str">
            <v>UND</v>
          </cell>
          <cell r="E1749">
            <v>306486</v>
          </cell>
          <cell r="F1749">
            <v>257551</v>
          </cell>
        </row>
        <row r="1750">
          <cell r="A1750" t="str">
            <v>I1749</v>
          </cell>
          <cell r="B1750" t="str">
            <v>SUMINISTRO DE ALAMBRE 12 AWG HFFR LS 600V 75º CT</v>
          </cell>
          <cell r="C1750" t="str">
            <v>Insumos</v>
          </cell>
          <cell r="D1750" t="str">
            <v>ML</v>
          </cell>
          <cell r="E1750">
            <v>2074</v>
          </cell>
          <cell r="F1750">
            <v>1743</v>
          </cell>
        </row>
        <row r="1751">
          <cell r="A1751" t="str">
            <v>I1750</v>
          </cell>
          <cell r="B1751" t="str">
            <v>SUMINISTRO DE LUMINARIA 60X60 DE SOBREPONER T4, LED, 10W ESPECULAR 1.5"</v>
          </cell>
          <cell r="C1751" t="str">
            <v>Insumos</v>
          </cell>
          <cell r="D1751" t="str">
            <v>UND</v>
          </cell>
          <cell r="E1751">
            <v>348818</v>
          </cell>
          <cell r="F1751">
            <v>293124</v>
          </cell>
        </row>
        <row r="1752">
          <cell r="A1752" t="str">
            <v>I1751</v>
          </cell>
          <cell r="B1752" t="str">
            <v>SUMINISTRO DE ALAMBRE 12 AWG HFFR LS 600V 75ºCT</v>
          </cell>
          <cell r="C1752" t="str">
            <v>Insumos</v>
          </cell>
          <cell r="D1752" t="str">
            <v>ML</v>
          </cell>
          <cell r="E1752">
            <v>2074</v>
          </cell>
          <cell r="F1752">
            <v>1743</v>
          </cell>
        </row>
        <row r="1753">
          <cell r="A1753" t="str">
            <v>I1752</v>
          </cell>
          <cell r="B1753" t="str">
            <v>SUMINISTRO DE APLIQUE TIPO TORTUGA MARCA HAVELLS - SYLVANIA O SIMILAR  CON ACCESOSRIOS</v>
          </cell>
          <cell r="C1753" t="str">
            <v>Insumos</v>
          </cell>
          <cell r="D1753" t="str">
            <v>UND</v>
          </cell>
          <cell r="E1753">
            <v>42334</v>
          </cell>
          <cell r="F1753">
            <v>35575</v>
          </cell>
        </row>
        <row r="1754">
          <cell r="A1754" t="str">
            <v>I1753</v>
          </cell>
          <cell r="B1754" t="str">
            <v>SUMINISTRO DE INTERRUPTOR SENCILLO</v>
          </cell>
          <cell r="C1754" t="str">
            <v>Insumos</v>
          </cell>
          <cell r="D1754" t="str">
            <v>UND</v>
          </cell>
          <cell r="E1754">
            <v>17949</v>
          </cell>
          <cell r="F1754">
            <v>15083</v>
          </cell>
        </row>
        <row r="1755">
          <cell r="A1755" t="str">
            <v>I1754</v>
          </cell>
          <cell r="B1755" t="str">
            <v>SUMINISTRO DE CAJA 2X4 PLASTICA</v>
          </cell>
          <cell r="C1755" t="str">
            <v>Insumos</v>
          </cell>
          <cell r="D1755" t="str">
            <v>UND</v>
          </cell>
          <cell r="E1755">
            <v>1012</v>
          </cell>
          <cell r="F1755">
            <v>850</v>
          </cell>
        </row>
        <row r="1756">
          <cell r="A1756" t="str">
            <v>I1755</v>
          </cell>
          <cell r="B1756" t="str">
            <v>SUMINISTRO DE TERMINAL PVC 1/2"</v>
          </cell>
          <cell r="C1756" t="str">
            <v>Insumos</v>
          </cell>
          <cell r="D1756" t="str">
            <v>UND</v>
          </cell>
          <cell r="E1756">
            <v>294</v>
          </cell>
          <cell r="F1756">
            <v>247</v>
          </cell>
        </row>
        <row r="1757">
          <cell r="A1757" t="str">
            <v>I1756</v>
          </cell>
          <cell r="B1757" t="str">
            <v>SUMINISTRO DE CURVA PVC 1/2"</v>
          </cell>
          <cell r="C1757" t="str">
            <v>Insumos</v>
          </cell>
          <cell r="D1757" t="str">
            <v>UND</v>
          </cell>
          <cell r="E1757">
            <v>762</v>
          </cell>
          <cell r="F1757">
            <v>640</v>
          </cell>
        </row>
        <row r="1758">
          <cell r="A1758" t="str">
            <v>I1757</v>
          </cell>
          <cell r="B1758" t="str">
            <v>SUMINISTRO DE TUBERIA PVC 1/2"</v>
          </cell>
          <cell r="C1758" t="str">
            <v>Insumos</v>
          </cell>
          <cell r="D1758" t="str">
            <v>ML</v>
          </cell>
          <cell r="E1758">
            <v>4868</v>
          </cell>
          <cell r="F1758">
            <v>4091</v>
          </cell>
        </row>
        <row r="1759">
          <cell r="A1759" t="str">
            <v>I1758</v>
          </cell>
          <cell r="B1759" t="str">
            <v>SUMINISTRO DE INTERRUPTOR DOBLE</v>
          </cell>
          <cell r="C1759" t="str">
            <v>Insumos</v>
          </cell>
          <cell r="D1759" t="str">
            <v>UND</v>
          </cell>
          <cell r="E1759">
            <v>17949</v>
          </cell>
          <cell r="F1759">
            <v>15083</v>
          </cell>
        </row>
        <row r="1760">
          <cell r="A1760" t="str">
            <v>I1759</v>
          </cell>
          <cell r="B1760" t="str">
            <v>SUMINISTRO DE CAJA 2X4" PLASTICA</v>
          </cell>
          <cell r="C1760" t="str">
            <v>Insumos</v>
          </cell>
          <cell r="D1760" t="str">
            <v>UND</v>
          </cell>
          <cell r="E1760">
            <v>1012</v>
          </cell>
          <cell r="F1760">
            <v>850</v>
          </cell>
        </row>
        <row r="1761">
          <cell r="A1761" t="str">
            <v>I1760</v>
          </cell>
          <cell r="B1761" t="str">
            <v>SUMINISTRO DE INTERRUPTOR CONMUTABLE</v>
          </cell>
          <cell r="C1761" t="str">
            <v>Insumos</v>
          </cell>
          <cell r="D1761" t="str">
            <v>UND</v>
          </cell>
          <cell r="E1761">
            <v>16257</v>
          </cell>
          <cell r="F1761">
            <v>13661</v>
          </cell>
        </row>
        <row r="1762">
          <cell r="A1762" t="str">
            <v>I1761</v>
          </cell>
          <cell r="B1762" t="str">
            <v>SUMINISTRO DE INTERRUPTOR CONMUTABLE DOBLE</v>
          </cell>
          <cell r="C1762" t="str">
            <v>Insumos</v>
          </cell>
          <cell r="D1762" t="str">
            <v>UND</v>
          </cell>
          <cell r="E1762">
            <v>22011</v>
          </cell>
          <cell r="F1762">
            <v>18497</v>
          </cell>
        </row>
        <row r="1763">
          <cell r="A1763" t="str">
            <v>I1762</v>
          </cell>
          <cell r="B1763" t="str">
            <v>SUMINISTRO DE INTERRUPTOR CONMUTABLE TRIPLE</v>
          </cell>
          <cell r="C1763" t="str">
            <v>Insumos</v>
          </cell>
          <cell r="D1763" t="str">
            <v>UND</v>
          </cell>
          <cell r="E1763">
            <v>22011</v>
          </cell>
          <cell r="F1763">
            <v>18497</v>
          </cell>
        </row>
        <row r="1764">
          <cell r="A1764" t="str">
            <v>I1763</v>
          </cell>
          <cell r="B1764" t="str">
            <v>SUMINISTRO DE INTERRUPTOR CUATRO VIAS</v>
          </cell>
          <cell r="C1764" t="str">
            <v>Insumos</v>
          </cell>
          <cell r="D1764" t="str">
            <v>UND</v>
          </cell>
          <cell r="E1764">
            <v>46058</v>
          </cell>
          <cell r="F1764">
            <v>38704</v>
          </cell>
        </row>
        <row r="1765">
          <cell r="A1765" t="str">
            <v>I1764</v>
          </cell>
          <cell r="B1765" t="str">
            <v>SUMINISTRO DE INTERRUPTOR SENSOR DE MOVIMIENTO</v>
          </cell>
          <cell r="C1765" t="str">
            <v>Insumos</v>
          </cell>
          <cell r="D1765" t="str">
            <v>UND</v>
          </cell>
          <cell r="E1765">
            <v>96517</v>
          </cell>
          <cell r="F1765">
            <v>81107</v>
          </cell>
        </row>
        <row r="1766">
          <cell r="A1766" t="str">
            <v>I1765</v>
          </cell>
          <cell r="B1766" t="str">
            <v>SUMINISTRO DE TOMACORRIENTE CON POLO A TIERRA ECONÓMICO</v>
          </cell>
          <cell r="C1766" t="str">
            <v>Insumos</v>
          </cell>
          <cell r="D1766" t="str">
            <v>UND</v>
          </cell>
          <cell r="E1766">
            <v>5670</v>
          </cell>
          <cell r="F1766">
            <v>4765</v>
          </cell>
        </row>
        <row r="1767">
          <cell r="A1767" t="str">
            <v>I1766</v>
          </cell>
          <cell r="B1767" t="str">
            <v>SUMINISTRO DE TOMACORRIENTE TIPO  REGULADO COLOR NARANJA</v>
          </cell>
          <cell r="C1767" t="str">
            <v>Insumos</v>
          </cell>
          <cell r="D1767" t="str">
            <v>UND</v>
          </cell>
          <cell r="E1767">
            <v>47247</v>
          </cell>
          <cell r="F1767">
            <v>39703</v>
          </cell>
        </row>
        <row r="1768">
          <cell r="A1768" t="str">
            <v>I1767</v>
          </cell>
          <cell r="B1768" t="str">
            <v>SUMINISTRO DE TOMACORRIENTE CON POLO A TIERRA GFCI</v>
          </cell>
          <cell r="C1768" t="str">
            <v>Insumos</v>
          </cell>
          <cell r="D1768" t="str">
            <v>UND</v>
          </cell>
          <cell r="E1768">
            <v>93133</v>
          </cell>
          <cell r="F1768">
            <v>78263</v>
          </cell>
        </row>
        <row r="1769">
          <cell r="A1769" t="str">
            <v>I1768</v>
          </cell>
          <cell r="B1769" t="str">
            <v>SUMINISTRO DE FACEPLCE</v>
          </cell>
          <cell r="C1769" t="str">
            <v>Insumos</v>
          </cell>
          <cell r="D1769" t="str">
            <v>UND</v>
          </cell>
          <cell r="E1769">
            <v>12876</v>
          </cell>
          <cell r="F1769">
            <v>10820</v>
          </cell>
        </row>
        <row r="1770">
          <cell r="A1770" t="str">
            <v>I1769</v>
          </cell>
          <cell r="B1770" t="str">
            <v>SUMINISTRO DE CABLE UTP CATEGORIA 6</v>
          </cell>
          <cell r="C1770" t="str">
            <v>Insumos</v>
          </cell>
          <cell r="D1770" t="str">
            <v>ML</v>
          </cell>
          <cell r="E1770">
            <v>3124</v>
          </cell>
          <cell r="F1770">
            <v>2625</v>
          </cell>
        </row>
        <row r="1771">
          <cell r="A1771" t="str">
            <v>I1770</v>
          </cell>
          <cell r="B1771" t="str">
            <v>SUMINISTRO DE CABLE UTP CATEGORIA 5E</v>
          </cell>
          <cell r="C1771" t="str">
            <v>Insumos</v>
          </cell>
          <cell r="D1771" t="str">
            <v>ML</v>
          </cell>
          <cell r="E1771">
            <v>2541</v>
          </cell>
          <cell r="F1771">
            <v>2135</v>
          </cell>
        </row>
        <row r="1772">
          <cell r="A1772" t="str">
            <v>I1771</v>
          </cell>
          <cell r="B1772" t="str">
            <v>SUMINISTRO DE CANALETA METALICA 15X15CM, 2 DIVISIONES</v>
          </cell>
          <cell r="C1772" t="str">
            <v>Insumos</v>
          </cell>
          <cell r="D1772" t="str">
            <v>ML</v>
          </cell>
          <cell r="E1772">
            <v>30478</v>
          </cell>
          <cell r="F1772">
            <v>25612</v>
          </cell>
        </row>
        <row r="1773">
          <cell r="A1773" t="str">
            <v>I1772</v>
          </cell>
          <cell r="B1773" t="str">
            <v>SUMINISTRO DE TROQUEL METALICO PARA PUESTO DE TRABAJO</v>
          </cell>
          <cell r="C1773" t="str">
            <v>Insumos</v>
          </cell>
          <cell r="D1773" t="str">
            <v>UND</v>
          </cell>
          <cell r="E1773">
            <v>10497</v>
          </cell>
          <cell r="F1773">
            <v>8821</v>
          </cell>
        </row>
        <row r="1774">
          <cell r="A1774" t="str">
            <v>I1773</v>
          </cell>
          <cell r="B1774" t="str">
            <v>SUMINISTRO DE TUBERIA EMT 3/4"</v>
          </cell>
          <cell r="C1774" t="str">
            <v>Insumos</v>
          </cell>
          <cell r="D1774" t="str">
            <v>ML</v>
          </cell>
          <cell r="E1774">
            <v>6267</v>
          </cell>
          <cell r="F1774">
            <v>5266</v>
          </cell>
        </row>
        <row r="1775">
          <cell r="A1775" t="str">
            <v>I1774</v>
          </cell>
          <cell r="B1775" t="str">
            <v>SUMINISTRO FACEPLACE</v>
          </cell>
          <cell r="C1775" t="str">
            <v>Insumos</v>
          </cell>
          <cell r="D1775" t="str">
            <v>UND</v>
          </cell>
          <cell r="E1775">
            <v>12876</v>
          </cell>
          <cell r="F1775">
            <v>10820</v>
          </cell>
        </row>
        <row r="1776">
          <cell r="A1776" t="str">
            <v>I1775</v>
          </cell>
          <cell r="B1776" t="str">
            <v>SUMINISTRO DE PUNTO VGA</v>
          </cell>
          <cell r="C1776" t="str">
            <v>Insumos</v>
          </cell>
          <cell r="D1776" t="str">
            <v>UND</v>
          </cell>
          <cell r="E1776">
            <v>164928</v>
          </cell>
          <cell r="F1776">
            <v>138595</v>
          </cell>
        </row>
        <row r="1777">
          <cell r="A1777" t="str">
            <v>I1776</v>
          </cell>
          <cell r="B1777" t="str">
            <v>SUMINISTRO DE PUNTO HDMI</v>
          </cell>
          <cell r="C1777" t="str">
            <v>Insumos</v>
          </cell>
          <cell r="D1777" t="str">
            <v>UND</v>
          </cell>
          <cell r="E1777">
            <v>440336</v>
          </cell>
          <cell r="F1777">
            <v>370030</v>
          </cell>
        </row>
        <row r="1778">
          <cell r="A1778" t="str">
            <v>I1777</v>
          </cell>
          <cell r="B1778" t="str">
            <v>SUMINISTRO DE BANDEJA TIPO MALLA 04M X 0.1</v>
          </cell>
          <cell r="C1778" t="str">
            <v>Insumos</v>
          </cell>
          <cell r="D1778" t="str">
            <v>ML</v>
          </cell>
          <cell r="E1778">
            <v>5081</v>
          </cell>
          <cell r="F1778">
            <v>4270</v>
          </cell>
        </row>
        <row r="1779">
          <cell r="A1779" t="str">
            <v>I1778</v>
          </cell>
          <cell r="B1779" t="str">
            <v>SUMINISTRO DE UNIONES</v>
          </cell>
          <cell r="C1779" t="str">
            <v>Insumos</v>
          </cell>
          <cell r="D1779" t="str">
            <v>UND</v>
          </cell>
          <cell r="E1779">
            <v>135464</v>
          </cell>
          <cell r="F1779">
            <v>113835</v>
          </cell>
        </row>
        <row r="1780">
          <cell r="A1780" t="str">
            <v>I1779</v>
          </cell>
          <cell r="B1780" t="str">
            <v>SUMINISTRO DE SOPORTES</v>
          </cell>
          <cell r="C1780" t="str">
            <v>Insumos</v>
          </cell>
          <cell r="D1780" t="str">
            <v>UND</v>
          </cell>
          <cell r="E1780">
            <v>133704</v>
          </cell>
          <cell r="F1780">
            <v>112356</v>
          </cell>
        </row>
        <row r="1781">
          <cell r="A1781" t="str">
            <v>I1780</v>
          </cell>
          <cell r="B1781" t="str">
            <v>SUMINISTRO E INSTALACION PATCH PANEL 12 PUERTOS</v>
          </cell>
          <cell r="C1781" t="str">
            <v>Insumos</v>
          </cell>
          <cell r="D1781" t="str">
            <v>UND</v>
          </cell>
          <cell r="E1781">
            <v>338659</v>
          </cell>
          <cell r="F1781">
            <v>284587</v>
          </cell>
        </row>
        <row r="1782">
          <cell r="A1782" t="str">
            <v>I1781</v>
          </cell>
          <cell r="B1782" t="str">
            <v>SUMINISTRO E INSTALACION RACK MEDIANO DE PARED 50X45X60</v>
          </cell>
          <cell r="C1782" t="str">
            <v>Insumos</v>
          </cell>
          <cell r="D1782" t="str">
            <v>UND</v>
          </cell>
          <cell r="E1782">
            <v>507990</v>
          </cell>
          <cell r="F1782">
            <v>426882</v>
          </cell>
        </row>
        <row r="1783">
          <cell r="A1783" t="str">
            <v>I1782</v>
          </cell>
          <cell r="B1783" t="str">
            <v>SUMINISTRO E INSTALACION PLANTA TELEFONICA 24 SALIDAS 8 ENTRADAS</v>
          </cell>
          <cell r="C1783" t="str">
            <v>Insumos</v>
          </cell>
          <cell r="D1783" t="str">
            <v>UND</v>
          </cell>
          <cell r="E1783">
            <v>3361187</v>
          </cell>
          <cell r="F1783">
            <v>2824527</v>
          </cell>
        </row>
        <row r="1784">
          <cell r="A1784" t="str">
            <v>I1783</v>
          </cell>
          <cell r="B1784" t="str">
            <v>SUMINISTRO E INSTALACION STRIP TELEFONICO 24</v>
          </cell>
          <cell r="C1784" t="str">
            <v>Insumos</v>
          </cell>
          <cell r="D1784" t="str">
            <v>UND</v>
          </cell>
          <cell r="E1784">
            <v>51221</v>
          </cell>
          <cell r="F1784">
            <v>43043</v>
          </cell>
        </row>
        <row r="1785">
          <cell r="A1785" t="str">
            <v>I1784</v>
          </cell>
          <cell r="B1785" t="str">
            <v>PATCH CORD RJ45</v>
          </cell>
          <cell r="C1785" t="str">
            <v>Insumos</v>
          </cell>
          <cell r="D1785" t="str">
            <v>UND</v>
          </cell>
          <cell r="E1785">
            <v>5505</v>
          </cell>
          <cell r="F1785">
            <v>4626</v>
          </cell>
        </row>
        <row r="1786">
          <cell r="A1786" t="str">
            <v>I1785</v>
          </cell>
          <cell r="B1786" t="str">
            <v>SUMINISTRO DE SWITCH DE 12 PUERTOS</v>
          </cell>
          <cell r="C1786" t="str">
            <v>Insumos</v>
          </cell>
          <cell r="D1786" t="str">
            <v>UND</v>
          </cell>
          <cell r="E1786">
            <v>1740769</v>
          </cell>
          <cell r="F1786">
            <v>1462831</v>
          </cell>
        </row>
        <row r="1787">
          <cell r="A1787" t="str">
            <v>I1786</v>
          </cell>
          <cell r="B1787" t="str">
            <v>ANTICORROSIVO PREMIUM- TIPO PINTUCO REF 513 O SIMILAR</v>
          </cell>
          <cell r="C1787" t="str">
            <v>Insumos</v>
          </cell>
          <cell r="D1787" t="str">
            <v>GAL</v>
          </cell>
          <cell r="E1787">
            <v>79933</v>
          </cell>
          <cell r="F1787">
            <v>67171</v>
          </cell>
        </row>
        <row r="1788">
          <cell r="A1788" t="str">
            <v>I1787</v>
          </cell>
          <cell r="B1788" t="str">
            <v>ESMALTE SINTETICO PINTULUX -  TIPO PINTUCO REF SEGUN COLOR DISEÑO O SIMILAR</v>
          </cell>
          <cell r="C1788" t="str">
            <v>Insumos</v>
          </cell>
          <cell r="D1788" t="str">
            <v>GAL</v>
          </cell>
          <cell r="E1788">
            <v>115927</v>
          </cell>
          <cell r="F1788">
            <v>97418</v>
          </cell>
        </row>
        <row r="1789">
          <cell r="A1789" t="str">
            <v>I1788</v>
          </cell>
          <cell r="B1789" t="str">
            <v>PERFIL IPE 300</v>
          </cell>
          <cell r="C1789" t="str">
            <v>Insumos</v>
          </cell>
          <cell r="D1789" t="str">
            <v>KG</v>
          </cell>
          <cell r="E1789">
            <v>4667</v>
          </cell>
          <cell r="F1789">
            <v>3922</v>
          </cell>
        </row>
        <row r="1790">
          <cell r="A1790" t="str">
            <v>I1789</v>
          </cell>
          <cell r="B1790" t="str">
            <v>SOLDADURA ELECTRICA TIPO WESTARCO SUPER E - 6013 DE 1/8 O SIMILAR</v>
          </cell>
          <cell r="C1790" t="str">
            <v>Insumos</v>
          </cell>
          <cell r="D1790" t="str">
            <v>KG</v>
          </cell>
          <cell r="E1790">
            <v>14042</v>
          </cell>
          <cell r="F1790">
            <v>11800</v>
          </cell>
        </row>
        <row r="1791">
          <cell r="A1791" t="str">
            <v>I1790</v>
          </cell>
          <cell r="B1791" t="str">
            <v>PERFIL C3X5</v>
          </cell>
          <cell r="C1791" t="str">
            <v>Insumos</v>
          </cell>
          <cell r="D1791" t="str">
            <v>KG</v>
          </cell>
          <cell r="E1791">
            <v>4508</v>
          </cell>
          <cell r="F1791">
            <v>3788</v>
          </cell>
        </row>
        <row r="1792">
          <cell r="A1792" t="str">
            <v>I1791</v>
          </cell>
          <cell r="B1792" t="str">
            <v>LEGALIZACION Y RETIE</v>
          </cell>
          <cell r="C1792" t="str">
            <v>Insumos</v>
          </cell>
          <cell r="D1792" t="str">
            <v>UND</v>
          </cell>
          <cell r="E1792">
            <v>4436961</v>
          </cell>
          <cell r="F1792">
            <v>3728539</v>
          </cell>
        </row>
        <row r="1793">
          <cell r="A1793" t="str">
            <v>I1792</v>
          </cell>
          <cell r="B1793" t="str">
            <v>SUMINSTRO DE TRANSPORTE E INSTALACION CABINAS SANITARIAS EN ACERO INOXIDABLE AISI SAE 304 2B SATINADA IVA INCLUIDO</v>
          </cell>
          <cell r="C1793" t="str">
            <v>Insumos</v>
          </cell>
          <cell r="D1793" t="str">
            <v>M2</v>
          </cell>
          <cell r="E1793">
            <v>664655</v>
          </cell>
          <cell r="F1793">
            <v>558534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390456</v>
          </cell>
          <cell r="F1794">
            <v>328114</v>
          </cell>
        </row>
        <row r="1795">
          <cell r="A1795" t="str">
            <v>I1794</v>
          </cell>
          <cell r="B1795" t="str">
            <v>SUMINISTRO TRANSPORTE E INSTALCION DE 60000 PCI (INCLUYE ALAMBRE NEGRO Y FIGURACION)</v>
          </cell>
          <cell r="C1795" t="str">
            <v>Insumos</v>
          </cell>
          <cell r="D1795" t="str">
            <v>KG</v>
          </cell>
          <cell r="E1795">
            <v>6773</v>
          </cell>
          <cell r="F1795">
            <v>5692</v>
          </cell>
        </row>
        <row r="1796">
          <cell r="A1796" t="str">
            <v>I1795</v>
          </cell>
          <cell r="B1796" t="str">
            <v>SUMINISTRO TRANSPORTE E INSTALACION ACERO DE 60000 PCI( INCLUYE ALAMBRE NEGRO Y FIGURACION)</v>
          </cell>
          <cell r="C1796" t="str">
            <v>Insumos</v>
          </cell>
          <cell r="D1796" t="str">
            <v>KG</v>
          </cell>
          <cell r="E1796">
            <v>6773</v>
          </cell>
          <cell r="F1796">
            <v>5692</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672940</v>
          </cell>
          <cell r="F1797">
            <v>565496</v>
          </cell>
        </row>
        <row r="1798">
          <cell r="A1798" t="str">
            <v>I1797</v>
          </cell>
          <cell r="B1798" t="str">
            <v>BANCA EN CONCRETO DE 21 MPA ANCHO 0,3 MTS</v>
          </cell>
          <cell r="C1798" t="str">
            <v>Insumos</v>
          </cell>
          <cell r="D1798" t="str">
            <v>ML</v>
          </cell>
          <cell r="E1798">
            <v>134225</v>
          </cell>
          <cell r="F1798">
            <v>112794</v>
          </cell>
        </row>
        <row r="1799">
          <cell r="A1799" t="str">
            <v>I1798</v>
          </cell>
          <cell r="B1799" t="str">
            <v>SUMINISTROTRANS E INSTALACION ACERO DE 60000 PCI (INCLUYE ALAMBRE NEGRO Y FIGURACION)</v>
          </cell>
          <cell r="C1799" t="str">
            <v>Insumos</v>
          </cell>
          <cell r="D1799" t="str">
            <v>KG</v>
          </cell>
          <cell r="E1799">
            <v>6773</v>
          </cell>
          <cell r="F1799">
            <v>5692</v>
          </cell>
        </row>
        <row r="1800">
          <cell r="A1800" t="str">
            <v>I1799</v>
          </cell>
          <cell r="B1800" t="str">
            <v>SUMINISTRO TRANSPORTE E INSTALACION ACERO DE 60000 PCI (INCLUYE ALAMBRE NEGRO Y FIGURACION)</v>
          </cell>
          <cell r="C1800" t="str">
            <v>Insumos</v>
          </cell>
          <cell r="D1800" t="str">
            <v>KG</v>
          </cell>
          <cell r="E1800">
            <v>6773</v>
          </cell>
          <cell r="F1800">
            <v>5692</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650756</v>
          </cell>
          <cell r="F1801">
            <v>546854</v>
          </cell>
        </row>
        <row r="1802">
          <cell r="A1802" t="str">
            <v>I1801</v>
          </cell>
          <cell r="B1802" t="str">
            <v>DESMONTE DE COLUMNAS EN MADERA</v>
          </cell>
          <cell r="C1802" t="str">
            <v>Insumos</v>
          </cell>
          <cell r="D1802" t="str">
            <v>UND</v>
          </cell>
          <cell r="E1802">
            <v>16268</v>
          </cell>
          <cell r="F1802">
            <v>13671</v>
          </cell>
        </row>
        <row r="1803">
          <cell r="A1803" t="str">
            <v>I1802</v>
          </cell>
          <cell r="B1803" t="str">
            <v>DESMONTE DE COLUMNA METALICA</v>
          </cell>
          <cell r="C1803" t="str">
            <v>Insumos</v>
          </cell>
          <cell r="D1803" t="str">
            <v>ML</v>
          </cell>
          <cell r="E1803">
            <v>12365</v>
          </cell>
          <cell r="F1803">
            <v>10391</v>
          </cell>
        </row>
        <row r="1804">
          <cell r="A1804" t="str">
            <v>I1803</v>
          </cell>
          <cell r="B1804" t="str">
            <v>DESMONTE DE CERCHA METALICA</v>
          </cell>
          <cell r="C1804" t="str">
            <v>Insumos</v>
          </cell>
          <cell r="D1804" t="str">
            <v>ML</v>
          </cell>
          <cell r="E1804">
            <v>18662</v>
          </cell>
          <cell r="F1804">
            <v>15682</v>
          </cell>
        </row>
        <row r="1805">
          <cell r="A1805" t="str">
            <v>I1804</v>
          </cell>
          <cell r="B1805" t="str">
            <v>DESMONTE DE PERFILES METALICOS</v>
          </cell>
          <cell r="C1805" t="str">
            <v>Insumos</v>
          </cell>
          <cell r="D1805" t="str">
            <v>ML</v>
          </cell>
          <cell r="E1805">
            <v>12365</v>
          </cell>
          <cell r="F1805">
            <v>10391</v>
          </cell>
        </row>
        <row r="1806">
          <cell r="A1806" t="str">
            <v>I1805</v>
          </cell>
          <cell r="B1806" t="str">
            <v>DEMOLICION MUROS EN LADRILLO</v>
          </cell>
          <cell r="C1806" t="str">
            <v>Insumos</v>
          </cell>
          <cell r="D1806" t="str">
            <v>M2</v>
          </cell>
          <cell r="E1806">
            <v>15530</v>
          </cell>
          <cell r="F1806">
            <v>13050</v>
          </cell>
        </row>
        <row r="1807">
          <cell r="A1807" t="str">
            <v>I1806</v>
          </cell>
          <cell r="B1807" t="str">
            <v>DISPOSICION FINAL BOTADERO</v>
          </cell>
          <cell r="C1807" t="str">
            <v>Insumos</v>
          </cell>
          <cell r="D1807" t="str">
            <v>KG</v>
          </cell>
          <cell r="E1807">
            <v>52</v>
          </cell>
          <cell r="F1807">
            <v>44</v>
          </cell>
        </row>
        <row r="1808">
          <cell r="A1808" t="str">
            <v>I1807</v>
          </cell>
          <cell r="B1808" t="str">
            <v>TUBO CUADRADO 3/4 X 3/4PULGADA X 1.5MM X 6M COLMENA</v>
          </cell>
          <cell r="C1808" t="str">
            <v>Insumos</v>
          </cell>
          <cell r="D1808" t="str">
            <v>UND</v>
          </cell>
          <cell r="E1808">
            <v>26945</v>
          </cell>
          <cell r="F1808">
            <v>22643</v>
          </cell>
        </row>
        <row r="1809">
          <cell r="A1809" t="str">
            <v>I1808</v>
          </cell>
          <cell r="B1809" t="str">
            <v>CERRAMIENTO PROVISIONAL CON SEÑALIZADOR Y TELA DE CRRRAMIENTO</v>
          </cell>
          <cell r="C1809" t="str">
            <v>Insumos</v>
          </cell>
          <cell r="D1809" t="str">
            <v>ML</v>
          </cell>
          <cell r="E1809">
            <v>8255</v>
          </cell>
          <cell r="F1809">
            <v>6937</v>
          </cell>
        </row>
        <row r="1810">
          <cell r="A1810" t="str">
            <v>I1809</v>
          </cell>
          <cell r="B1810" t="str">
            <v>AVISOS SEÑALIZACION</v>
          </cell>
          <cell r="C1810" t="str">
            <v>Insumos</v>
          </cell>
          <cell r="D1810" t="str">
            <v>UND</v>
          </cell>
          <cell r="E1810">
            <v>206091</v>
          </cell>
          <cell r="F1810">
            <v>173186</v>
          </cell>
        </row>
        <row r="1811">
          <cell r="A1811" t="str">
            <v>I1810</v>
          </cell>
          <cell r="B1811" t="str">
            <v>GUADUA SOBREBASA LONGITUD PROMEDIO L = 5MT</v>
          </cell>
          <cell r="C1811" t="str">
            <v>Insumos</v>
          </cell>
          <cell r="D1811" t="str">
            <v>M</v>
          </cell>
          <cell r="E1811">
            <v>5913</v>
          </cell>
          <cell r="F1811">
            <v>4969</v>
          </cell>
        </row>
        <row r="1812">
          <cell r="A1812" t="str">
            <v>I1811</v>
          </cell>
          <cell r="B1812" t="str">
            <v>TELA DE CERRAMIENTO A= 2,10 M ( ROLLO POR 100 M)</v>
          </cell>
          <cell r="C1812" t="str">
            <v>Insumos</v>
          </cell>
          <cell r="D1812" t="str">
            <v>M</v>
          </cell>
          <cell r="E1812">
            <v>1628</v>
          </cell>
          <cell r="F1812">
            <v>1368</v>
          </cell>
        </row>
        <row r="1813">
          <cell r="A1813" t="str">
            <v>I1812</v>
          </cell>
          <cell r="B1813" t="str">
            <v>EXCAVACION EN MATERIAL COMUN SECO DE 0.2M MANUAL</v>
          </cell>
          <cell r="C1813" t="str">
            <v>Insumos</v>
          </cell>
          <cell r="D1813" t="str">
            <v>M</v>
          </cell>
          <cell r="E1813">
            <v>40868</v>
          </cell>
          <cell r="F1813">
            <v>34343</v>
          </cell>
        </row>
        <row r="1814">
          <cell r="A1814" t="str">
            <v>I1813</v>
          </cell>
          <cell r="B1814" t="str">
            <v>PINTURA BASE INMUNIZANTE TRANSPARENTE MADERA X1/4GAL</v>
          </cell>
          <cell r="C1814" t="str">
            <v>Insumos</v>
          </cell>
          <cell r="D1814" t="str">
            <v>UND</v>
          </cell>
          <cell r="E1814">
            <v>44368</v>
          </cell>
          <cell r="F1814">
            <v>37284</v>
          </cell>
        </row>
        <row r="1815">
          <cell r="A1815" t="str">
            <v>I1814</v>
          </cell>
          <cell r="B1815" t="str">
            <v>TABLA 2,54 X 18 - 20 X 300 CM CEDRO ROJO CEPILLADA AMBAS CARAS</v>
          </cell>
          <cell r="C1815" t="str">
            <v>Insumos</v>
          </cell>
          <cell r="D1815" t="str">
            <v>UND</v>
          </cell>
          <cell r="E1815">
            <v>36971</v>
          </cell>
          <cell r="F1815">
            <v>31068</v>
          </cell>
        </row>
        <row r="1816">
          <cell r="A1816" t="str">
            <v>I1815</v>
          </cell>
          <cell r="B1816" t="str">
            <v>BARNIZ TRANSPARENTE 1 GALÓN SINTÉTICO</v>
          </cell>
          <cell r="C1816" t="str">
            <v>Insumos</v>
          </cell>
          <cell r="D1816" t="str">
            <v>GAL</v>
          </cell>
          <cell r="E1816">
            <v>51765</v>
          </cell>
          <cell r="F1816">
            <v>43500</v>
          </cell>
        </row>
        <row r="1817">
          <cell r="A1817" t="str">
            <v>I1816</v>
          </cell>
          <cell r="B1817" t="str">
            <v>DESMONTE CUBIERTA</v>
          </cell>
          <cell r="C1817" t="str">
            <v>Insumos</v>
          </cell>
          <cell r="D1817" t="str">
            <v>M2</v>
          </cell>
          <cell r="E1817">
            <v>15313</v>
          </cell>
          <cell r="F1817">
            <v>12868</v>
          </cell>
        </row>
        <row r="1818">
          <cell r="A1818" t="str">
            <v>I1817</v>
          </cell>
          <cell r="B1818" t="str">
            <v>PERFIL METALICO A572GR-50 CAL. 16 1 1/2 X 3 (40 MM X 80 MM)"</v>
          </cell>
          <cell r="C1818" t="str">
            <v>Insumos</v>
          </cell>
          <cell r="D1818" t="str">
            <v>ML</v>
          </cell>
          <cell r="E1818">
            <v>13734</v>
          </cell>
          <cell r="F1818">
            <v>11541</v>
          </cell>
        </row>
        <row r="1819">
          <cell r="A1819" t="str">
            <v>I1818</v>
          </cell>
          <cell r="B1819" t="str">
            <v>TEJA A-360 TRAPEZOIDAL AJOVER A=0.82 X L=6 M</v>
          </cell>
          <cell r="C1819" t="str">
            <v>Insumos</v>
          </cell>
          <cell r="D1819" t="str">
            <v>M2</v>
          </cell>
          <cell r="E1819">
            <v>49270</v>
          </cell>
          <cell r="F1819">
            <v>41403</v>
          </cell>
        </row>
        <row r="1820">
          <cell r="A1820" t="str">
            <v>I1819</v>
          </cell>
          <cell r="B1820" t="str">
            <v>TORNILLO CUBIERTA FIJADOR ALA</v>
          </cell>
          <cell r="C1820" t="str">
            <v>Insumos</v>
          </cell>
          <cell r="D1820" t="str">
            <v>UND</v>
          </cell>
          <cell r="E1820">
            <v>295</v>
          </cell>
          <cell r="F1820">
            <v>248</v>
          </cell>
        </row>
        <row r="1821">
          <cell r="A1821" t="str">
            <v>I1820</v>
          </cell>
          <cell r="B1821" t="str">
            <v>TORNILLO CUBIERTA AUTOPERFORANTE ARANDELA</v>
          </cell>
          <cell r="C1821" t="str">
            <v>Insumos</v>
          </cell>
          <cell r="D1821" t="str">
            <v>UND</v>
          </cell>
          <cell r="E1821">
            <v>887</v>
          </cell>
          <cell r="F1821">
            <v>745</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6560822</v>
          </cell>
          <cell r="F1822">
            <v>5513296</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2601980</v>
          </cell>
          <cell r="F1823">
            <v>2186538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2845912</v>
          </cell>
          <cell r="F1824">
            <v>2391523</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399166</v>
          </cell>
          <cell r="F1825">
            <v>335434</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147841</v>
          </cell>
          <cell r="F1826">
            <v>124236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1612156</v>
          </cell>
          <cell r="F1827">
            <v>1354753</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2956792</v>
          </cell>
          <cell r="F1828">
            <v>2484699</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591359</v>
          </cell>
          <cell r="F1829">
            <v>496940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2415594</v>
          </cell>
          <cell r="F1830">
            <v>2029911</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1029599</v>
          </cell>
          <cell r="F1831">
            <v>865209</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2415594</v>
          </cell>
          <cell r="F1832">
            <v>2029911</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3379189</v>
          </cell>
          <cell r="F1833">
            <v>2839655</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1935994</v>
          </cell>
          <cell r="F1834">
            <v>1626886</v>
          </cell>
        </row>
        <row r="1835">
          <cell r="A1835" t="str">
            <v>I1834</v>
          </cell>
          <cell r="B1835" t="str">
            <v>NAVE EN MADERA TRIPLEX DE 0,90 X 2,05 M, ENTAMBORADA</v>
          </cell>
          <cell r="C1835" t="str">
            <v>Insumos</v>
          </cell>
          <cell r="D1835" t="str">
            <v>UND</v>
          </cell>
          <cell r="E1835">
            <v>175999</v>
          </cell>
          <cell r="F1835">
            <v>147898</v>
          </cell>
        </row>
        <row r="1836">
          <cell r="A1836" t="str">
            <v>I1835</v>
          </cell>
          <cell r="B1836" t="str">
            <v>TOPE PUERTA RESORTE CROMO</v>
          </cell>
          <cell r="C1836" t="str">
            <v>Insumos</v>
          </cell>
          <cell r="D1836" t="str">
            <v>UND</v>
          </cell>
          <cell r="E1836">
            <v>3785</v>
          </cell>
          <cell r="F1836">
            <v>3181</v>
          </cell>
        </row>
        <row r="1837">
          <cell r="A1837" t="str">
            <v>I1836</v>
          </cell>
          <cell r="B1837" t="str">
            <v>GUARDAESCOBA MEDIA CAÑA EN PVC BLANCO 0,09 X 3,00 M</v>
          </cell>
          <cell r="C1837" t="str">
            <v>Insumos</v>
          </cell>
          <cell r="D1837" t="str">
            <v>ML</v>
          </cell>
          <cell r="E1837">
            <v>47475</v>
          </cell>
          <cell r="F1837">
            <v>39895</v>
          </cell>
        </row>
        <row r="1838">
          <cell r="A1838" t="str">
            <v>I1837</v>
          </cell>
          <cell r="B1838" t="str">
            <v>PORCELANATO URBAN ARENA 56,6 X 56,6 CM.</v>
          </cell>
          <cell r="C1838" t="str">
            <v>Insumos</v>
          </cell>
          <cell r="D1838" t="str">
            <v>M2</v>
          </cell>
          <cell r="E1838">
            <v>83119</v>
          </cell>
          <cell r="F1838">
            <v>69848</v>
          </cell>
        </row>
        <row r="1839">
          <cell r="A1839" t="str">
            <v>I1838</v>
          </cell>
          <cell r="B1839" t="str">
            <v>PINTURA SIKAFLOOR REF. 2430</v>
          </cell>
          <cell r="C1839" t="str">
            <v>Insumos</v>
          </cell>
          <cell r="D1839" t="str">
            <v>GAL</v>
          </cell>
          <cell r="E1839">
            <v>214674</v>
          </cell>
          <cell r="F1839">
            <v>180398</v>
          </cell>
        </row>
        <row r="1840">
          <cell r="A1840" t="str">
            <v>I1839</v>
          </cell>
          <cell r="B1840" t="str">
            <v>LLAVE TERMINAL DE COBRE ROSCADA DE 1/2"</v>
          </cell>
          <cell r="C1840" t="str">
            <v>Insumos</v>
          </cell>
          <cell r="D1840" t="str">
            <v>UND</v>
          </cell>
          <cell r="E1840">
            <v>28694</v>
          </cell>
          <cell r="F1840">
            <v>24113</v>
          </cell>
        </row>
        <row r="1841">
          <cell r="A1841" t="str">
            <v>I1840</v>
          </cell>
          <cell r="B1841" t="str">
            <v>SUMINISTRO DE PROTECCION  2X20 A; 10 KA, INCRUSTAR</v>
          </cell>
          <cell r="C1841" t="str">
            <v>Insumos</v>
          </cell>
          <cell r="D1841" t="str">
            <v>UND</v>
          </cell>
          <cell r="E1841">
            <v>51026</v>
          </cell>
          <cell r="F1841">
            <v>42879</v>
          </cell>
        </row>
        <row r="1842">
          <cell r="A1842" t="str">
            <v>I1841</v>
          </cell>
          <cell r="B1842" t="str">
            <v>TUBO UNION PLATINO RDE 21 PVC  2" 200 PSI</v>
          </cell>
          <cell r="C1842" t="str">
            <v>Insumos</v>
          </cell>
          <cell r="D1842" t="str">
            <v>M</v>
          </cell>
          <cell r="E1842">
            <v>57400</v>
          </cell>
          <cell r="F1842">
            <v>48235</v>
          </cell>
        </row>
        <row r="1843">
          <cell r="A1843" t="str">
            <v>I1842</v>
          </cell>
          <cell r="B1843" t="str">
            <v>BLOQUE CON BASE EN CEMENTO GRAMOQUIN PEATONAL A=43; B=59; H=6 CM</v>
          </cell>
          <cell r="C1843" t="str">
            <v>Insumos</v>
          </cell>
          <cell r="D1843" t="str">
            <v>M2</v>
          </cell>
          <cell r="E1843">
            <v>63219</v>
          </cell>
          <cell r="F1843">
            <v>53125</v>
          </cell>
        </row>
        <row r="1844">
          <cell r="A1844" t="str">
            <v>I1843</v>
          </cell>
          <cell r="B1844" t="str">
            <v>TELERA ALGARROBO 0,4 X 0,18 X 3,00 M</v>
          </cell>
          <cell r="C1844" t="str">
            <v>Insumos</v>
          </cell>
          <cell r="D1844" t="str">
            <v>UND</v>
          </cell>
          <cell r="E1844">
            <v>88741</v>
          </cell>
          <cell r="F1844">
            <v>74572</v>
          </cell>
        </row>
        <row r="1845">
          <cell r="A1845" t="str">
            <v>I1844</v>
          </cell>
          <cell r="B1845" t="str">
            <v>BARNIZ BRILLANTE EXTERIOR</v>
          </cell>
          <cell r="C1845" t="str">
            <v>Insumos</v>
          </cell>
          <cell r="D1845" t="str">
            <v>GAL</v>
          </cell>
          <cell r="E1845">
            <v>75281</v>
          </cell>
          <cell r="F1845">
            <v>63261</v>
          </cell>
        </row>
        <row r="1846">
          <cell r="A1846" t="str">
            <v>I1845</v>
          </cell>
          <cell r="B1846" t="str">
            <v>LACA PARA MADERA</v>
          </cell>
          <cell r="C1846" t="str">
            <v>Insumos</v>
          </cell>
          <cell r="D1846" t="str">
            <v>GAL</v>
          </cell>
          <cell r="E1846">
            <v>54572</v>
          </cell>
          <cell r="F1846">
            <v>45859</v>
          </cell>
        </row>
        <row r="1847">
          <cell r="A1847" t="str">
            <v>I1846</v>
          </cell>
          <cell r="B1847" t="str">
            <v>VARILLA ESQUELETO CHANUL</v>
          </cell>
          <cell r="C1847" t="str">
            <v>Insumos</v>
          </cell>
          <cell r="D1847" t="str">
            <v>ML</v>
          </cell>
          <cell r="E1847">
            <v>5175</v>
          </cell>
          <cell r="F1847">
            <v>4349</v>
          </cell>
        </row>
        <row r="1848">
          <cell r="A1848" t="str">
            <v>I1847</v>
          </cell>
          <cell r="B1848" t="str">
            <v>BARNIZ POLIURETANO EXTRA</v>
          </cell>
          <cell r="C1848" t="str">
            <v>Insumos</v>
          </cell>
          <cell r="D1848" t="str">
            <v>GAL</v>
          </cell>
          <cell r="E1848">
            <v>112256</v>
          </cell>
          <cell r="F1848">
            <v>94333</v>
          </cell>
        </row>
        <row r="1849">
          <cell r="A1849" t="str">
            <v>I1848</v>
          </cell>
          <cell r="B1849" t="str">
            <v>HUELLA MADERA ALGARROBO 0,2 X 0,18 X 1,00 M</v>
          </cell>
          <cell r="C1849" t="str">
            <v>Insumos</v>
          </cell>
          <cell r="D1849" t="str">
            <v>UND</v>
          </cell>
          <cell r="E1849">
            <v>41410</v>
          </cell>
          <cell r="F1849">
            <v>34798</v>
          </cell>
        </row>
        <row r="1850">
          <cell r="A1850" t="str">
            <v>I1849</v>
          </cell>
          <cell r="B1850" t="str">
            <v>PERFIL PHR-C 305X80 CAL 12</v>
          </cell>
          <cell r="C1850" t="str">
            <v>Insumos</v>
          </cell>
          <cell r="D1850" t="str">
            <v>KG</v>
          </cell>
          <cell r="E1850">
            <v>4977</v>
          </cell>
          <cell r="F1850">
            <v>4182</v>
          </cell>
        </row>
        <row r="1851">
          <cell r="A1851" t="str">
            <v>I1850</v>
          </cell>
          <cell r="B1851" t="str">
            <v>TUBO ESTRUCTURAL CUADRADO 40X40X3 MM</v>
          </cell>
          <cell r="C1851" t="str">
            <v>Insumos</v>
          </cell>
          <cell r="D1851" t="str">
            <v>KG</v>
          </cell>
          <cell r="E1851">
            <v>17157</v>
          </cell>
          <cell r="F1851">
            <v>14418</v>
          </cell>
        </row>
        <row r="1852">
          <cell r="A1852" t="str">
            <v>I1851</v>
          </cell>
          <cell r="B1852" t="str">
            <v>YEPROMEC</v>
          </cell>
          <cell r="C1852" t="str">
            <v>Insumos</v>
          </cell>
          <cell r="D1852" t="str">
            <v>M2</v>
          </cell>
          <cell r="E1852">
            <v>32411</v>
          </cell>
          <cell r="F1852">
            <v>27236</v>
          </cell>
        </row>
        <row r="1853">
          <cell r="A1853" t="str">
            <v>I1852</v>
          </cell>
          <cell r="B1853" t="str">
            <v>MONOCAPA</v>
          </cell>
          <cell r="C1853" t="str">
            <v>Insumos</v>
          </cell>
          <cell r="D1853" t="str">
            <v>M2</v>
          </cell>
          <cell r="E1853">
            <v>22685</v>
          </cell>
          <cell r="F1853">
            <v>19063</v>
          </cell>
        </row>
        <row r="1854">
          <cell r="A1854" t="str">
            <v>I1853</v>
          </cell>
          <cell r="B1854" t="str">
            <v>YEPROFINO</v>
          </cell>
          <cell r="C1854" t="str">
            <v>Insumos</v>
          </cell>
          <cell r="D1854" t="str">
            <v>M2</v>
          </cell>
          <cell r="E1854">
            <v>22685</v>
          </cell>
          <cell r="F1854">
            <v>19063</v>
          </cell>
        </row>
        <row r="1855">
          <cell r="A1855" t="str">
            <v>I1854</v>
          </cell>
          <cell r="B1855" t="str">
            <v>MALLA PLÁSTICA</v>
          </cell>
          <cell r="C1855" t="str">
            <v>Insumos</v>
          </cell>
          <cell r="D1855" t="str">
            <v>M2</v>
          </cell>
          <cell r="E1855">
            <v>15034</v>
          </cell>
          <cell r="F1855">
            <v>12634</v>
          </cell>
        </row>
        <row r="1856">
          <cell r="A1856" t="str">
            <v>I1855</v>
          </cell>
          <cell r="B1856" t="str">
            <v>BARANDILLAS METALICAS PARA ESCALERA CON PLATINA DE 4" X 1/4" CON TUBO INTERMEDIO METALICO DE 2"</v>
          </cell>
          <cell r="C1856" t="str">
            <v>Insumos</v>
          </cell>
          <cell r="D1856" t="str">
            <v>ML</v>
          </cell>
          <cell r="E1856">
            <v>499898</v>
          </cell>
          <cell r="F1856">
            <v>420082</v>
          </cell>
        </row>
        <row r="1857">
          <cell r="A1857" t="str">
            <v>I1856</v>
          </cell>
          <cell r="B1857" t="str">
            <v>MEDIDOR DE 1" VOLUMÉTRICO TIPO "B"</v>
          </cell>
          <cell r="C1857" t="str">
            <v>Insumos</v>
          </cell>
          <cell r="D1857" t="str">
            <v>UND</v>
          </cell>
          <cell r="E1857">
            <v>1838341</v>
          </cell>
          <cell r="F1857">
            <v>1544824</v>
          </cell>
        </row>
        <row r="1858">
          <cell r="A1858" t="str">
            <v>I1857</v>
          </cell>
          <cell r="B1858" t="str">
            <v>FILTRO YEE 1"</v>
          </cell>
          <cell r="C1858" t="str">
            <v>Insumos</v>
          </cell>
          <cell r="D1858" t="str">
            <v>UND</v>
          </cell>
          <cell r="E1858">
            <v>86005</v>
          </cell>
          <cell r="F1858">
            <v>72273</v>
          </cell>
        </row>
        <row r="1859">
          <cell r="A1859" t="str">
            <v>I1858</v>
          </cell>
          <cell r="B1859" t="str">
            <v>TUBERIA ANCLAJE PVC 1" 1/2"</v>
          </cell>
          <cell r="C1859" t="str">
            <v>Insumos</v>
          </cell>
          <cell r="D1859" t="str">
            <v>UND</v>
          </cell>
          <cell r="E1859">
            <v>23796</v>
          </cell>
          <cell r="F1859">
            <v>19997</v>
          </cell>
        </row>
        <row r="1860">
          <cell r="A1860" t="str">
            <v>I1859</v>
          </cell>
          <cell r="B1860" t="str">
            <v>PLATINA L 0.90 X 0.10 M X 1/4”</v>
          </cell>
          <cell r="C1860" t="str">
            <v>Insumos</v>
          </cell>
          <cell r="D1860" t="str">
            <v>UND</v>
          </cell>
          <cell r="E1860">
            <v>67533</v>
          </cell>
          <cell r="F1860">
            <v>56750</v>
          </cell>
        </row>
        <row r="1861">
          <cell r="A1861" t="str">
            <v>I1860</v>
          </cell>
          <cell r="B1861" t="str">
            <v>VIGA CHANUL 20 X 20 CM X 3 M</v>
          </cell>
          <cell r="C1861" t="str">
            <v>Insumos</v>
          </cell>
          <cell r="D1861" t="str">
            <v>UND</v>
          </cell>
          <cell r="E1861">
            <v>332329</v>
          </cell>
          <cell r="F1861">
            <v>279268</v>
          </cell>
        </row>
        <row r="1862">
          <cell r="A1862" t="str">
            <v>I1861</v>
          </cell>
          <cell r="B1862" t="str">
            <v>PERNO GRADO 6</v>
          </cell>
          <cell r="C1862" t="str">
            <v>Insumos</v>
          </cell>
          <cell r="D1862" t="str">
            <v>UND</v>
          </cell>
          <cell r="E1862">
            <v>3407</v>
          </cell>
          <cell r="F1862">
            <v>2863</v>
          </cell>
        </row>
        <row r="1863">
          <cell r="A1863" t="str">
            <v>I1862</v>
          </cell>
          <cell r="B1863" t="str">
            <v>LACA SELLADOR POLIURETANO</v>
          </cell>
          <cell r="C1863" t="str">
            <v>Insumos</v>
          </cell>
          <cell r="D1863" t="str">
            <v>GAL</v>
          </cell>
          <cell r="E1863">
            <v>316208</v>
          </cell>
          <cell r="F1863">
            <v>265721</v>
          </cell>
        </row>
        <row r="1864">
          <cell r="A1864" t="str">
            <v>I1863</v>
          </cell>
          <cell r="B1864" t="str">
            <v>PARAL SOPORTE DE CIERRE MADERA</v>
          </cell>
          <cell r="C1864" t="str">
            <v>Insumos</v>
          </cell>
          <cell r="D1864" t="str">
            <v>UND</v>
          </cell>
          <cell r="E1864">
            <v>9908</v>
          </cell>
          <cell r="F1864">
            <v>8326</v>
          </cell>
        </row>
        <row r="1865">
          <cell r="A1865" t="str">
            <v>I1864</v>
          </cell>
          <cell r="B1865" t="str">
            <v>PARAL SOPORTE TRAMO 0.20 X 0.05 M</v>
          </cell>
          <cell r="C1865" t="str">
            <v>Insumos</v>
          </cell>
          <cell r="D1865" t="str">
            <v>M</v>
          </cell>
          <cell r="E1865">
            <v>81345</v>
          </cell>
          <cell r="F1865">
            <v>68357</v>
          </cell>
        </row>
        <row r="1866">
          <cell r="A1866" t="str">
            <v>I1865</v>
          </cell>
          <cell r="B1866" t="str">
            <v>PASO Y CONTRAPASO SAPAN 0.30 M</v>
          </cell>
          <cell r="C1866" t="str">
            <v>Insumos</v>
          </cell>
          <cell r="D1866" t="str">
            <v>M</v>
          </cell>
          <cell r="E1866">
            <v>112200</v>
          </cell>
          <cell r="F1866">
            <v>94286</v>
          </cell>
        </row>
        <row r="1867">
          <cell r="A1867" t="str">
            <v>I1866</v>
          </cell>
          <cell r="B1867" t="str">
            <v>PERNO DE ANCLAJE 1/2”</v>
          </cell>
          <cell r="C1867" t="str">
            <v>Insumos</v>
          </cell>
          <cell r="D1867" t="str">
            <v>UND</v>
          </cell>
          <cell r="E1867">
            <v>570</v>
          </cell>
          <cell r="F1867">
            <v>479</v>
          </cell>
        </row>
        <row r="1868">
          <cell r="A1868" t="str">
            <v>I1867</v>
          </cell>
          <cell r="B1868" t="str">
            <v>PLATINA DE APOYO 0.30 X 0.30 X 1/4”·</v>
          </cell>
          <cell r="C1868" t="str">
            <v>Insumos</v>
          </cell>
          <cell r="D1868" t="str">
            <v>UND</v>
          </cell>
          <cell r="E1868">
            <v>72884</v>
          </cell>
          <cell r="F1868">
            <v>61247</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671886</v>
          </cell>
          <cell r="F1870">
            <v>564610</v>
          </cell>
        </row>
        <row r="1871">
          <cell r="A1871" t="str">
            <v>I1870</v>
          </cell>
          <cell r="B1871" t="str">
            <v>ASCENSOR EN ESTRUCTURA AUTOPORTANTE CAPACIDAD 6 PERSONAS</v>
          </cell>
          <cell r="C1871" t="str">
            <v>Insumos</v>
          </cell>
          <cell r="D1871" t="str">
            <v>UND</v>
          </cell>
          <cell r="E1871">
            <v>105956352</v>
          </cell>
          <cell r="F1871">
            <v>89038951</v>
          </cell>
        </row>
        <row r="1872">
          <cell r="A1872" t="str">
            <v>I1871</v>
          </cell>
          <cell r="B1872" t="str">
            <v>ACCESORIOS GENERALES DE INSTALACIÓN</v>
          </cell>
          <cell r="C1872" t="str">
            <v>Insumos</v>
          </cell>
          <cell r="D1872" t="str">
            <v>GLB</v>
          </cell>
          <cell r="E1872">
            <v>159190</v>
          </cell>
          <cell r="F1872">
            <v>133773</v>
          </cell>
        </row>
        <row r="1873">
          <cell r="A1873" t="str">
            <v>I1872</v>
          </cell>
          <cell r="B1873" t="str">
            <v>SANITARIO TIPO INSTITUCIONAL BAJO CONSUMO POR DESCARGA, COLOR BLANCO CORONA REF 340021001 O SIMILAR, INCLUYE MUEBLE</v>
          </cell>
          <cell r="C1873" t="str">
            <v>Insumos</v>
          </cell>
          <cell r="D1873" t="str">
            <v>UND</v>
          </cell>
          <cell r="E1873">
            <v>223843</v>
          </cell>
          <cell r="F1873">
            <v>188103</v>
          </cell>
        </row>
        <row r="1874">
          <cell r="A1874" t="str">
            <v>I1873</v>
          </cell>
          <cell r="B1874" t="str">
            <v>LAVAMANOS DE EMPOTRAR LINEA SAN LORENZO COLOR BLANCO DE CORONA REF: O19001001 O SIMILAR.</v>
          </cell>
          <cell r="C1874" t="str">
            <v>Insumos</v>
          </cell>
          <cell r="D1874" t="str">
            <v>UND</v>
          </cell>
          <cell r="E1874">
            <v>262719</v>
          </cell>
          <cell r="F1874">
            <v>220772</v>
          </cell>
        </row>
        <row r="1875">
          <cell r="A1875" t="str">
            <v>I1874</v>
          </cell>
          <cell r="B1875" t="str">
            <v>TOPE PUERTA MEDIA LUNA SATINADO 3/16PG FIXSER O SIMILAR</v>
          </cell>
          <cell r="C1875" t="str">
            <v>Insumos</v>
          </cell>
          <cell r="D1875" t="str">
            <v>UND</v>
          </cell>
          <cell r="E1875">
            <v>11368</v>
          </cell>
          <cell r="F1875">
            <v>9553</v>
          </cell>
        </row>
        <row r="1876">
          <cell r="A1876" t="str">
            <v>I1875</v>
          </cell>
          <cell r="B1876" t="str">
            <v>PISO CERÁMICO DUROPISO (COLOR SEGÚN DISEÑO). TIPO CORONA O SIMILAR.</v>
          </cell>
          <cell r="C1876" t="str">
            <v>Insumos</v>
          </cell>
          <cell r="D1876" t="str">
            <v>M2</v>
          </cell>
          <cell r="E1876">
            <v>76387</v>
          </cell>
          <cell r="F1876">
            <v>64191</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9231987</v>
          </cell>
          <cell r="F1877">
            <v>7757972</v>
          </cell>
        </row>
        <row r="1878">
          <cell r="A1878" t="str">
            <v>I1877</v>
          </cell>
          <cell r="B1878" t="str">
            <v>PERFIL PIPE 1 STD ACERO A572 GR 50 (D = 1 1/2")</v>
          </cell>
          <cell r="C1878" t="str">
            <v>Insumos</v>
          </cell>
          <cell r="D1878" t="str">
            <v>KG</v>
          </cell>
          <cell r="E1878">
            <v>6734</v>
          </cell>
          <cell r="F1878">
            <v>5659</v>
          </cell>
        </row>
        <row r="1879">
          <cell r="A1879" t="str">
            <v>I1878</v>
          </cell>
          <cell r="B1879" t="str">
            <v>CODO 90° ACERO GALVANIZADO  - 2''</v>
          </cell>
          <cell r="C1879" t="str">
            <v>Insumos</v>
          </cell>
          <cell r="D1879" t="str">
            <v>UND</v>
          </cell>
          <cell r="E1879">
            <v>15133</v>
          </cell>
          <cell r="F1879">
            <v>12717</v>
          </cell>
        </row>
        <row r="1880">
          <cell r="A1880" t="str">
            <v>I1879</v>
          </cell>
          <cell r="B1880" t="str">
            <v>SUMINISTRO, TRANSPORTE E INSTALACIÓN DE BRAZO HIDRÁULICO AUTOMÁTICO DE CAPACIDAD (45 - 65) KG (INCLUYE ACCESORIOS DE INSTALACIÓN)</v>
          </cell>
          <cell r="C1880" t="str">
            <v>Insumos</v>
          </cell>
          <cell r="D1880" t="str">
            <v>UND</v>
          </cell>
          <cell r="E1880">
            <v>226556</v>
          </cell>
          <cell r="F1880">
            <v>190383</v>
          </cell>
        </row>
        <row r="1881">
          <cell r="A1881" t="str">
            <v>I1880</v>
          </cell>
          <cell r="B1881" t="str">
            <v>LAMPARA ESPECULAR 2X18 TUBO LED 6500 K O SIMILAR</v>
          </cell>
          <cell r="C1881" t="str">
            <v>Insumos</v>
          </cell>
          <cell r="D1881" t="str">
            <v>UND</v>
          </cell>
          <cell r="E1881">
            <v>111577</v>
          </cell>
          <cell r="F1881">
            <v>93762</v>
          </cell>
        </row>
        <row r="1882">
          <cell r="A1882" t="str">
            <v>I1881</v>
          </cell>
          <cell r="B1882" t="str">
            <v>TUBERÍA CORRUGADA PERFORADA DE USO AGRÍCOLA D = 65 MM PARA DRENES HORIZONTALES</v>
          </cell>
          <cell r="C1882" t="str">
            <v>Insumos</v>
          </cell>
          <cell r="D1882" t="str">
            <v>ML</v>
          </cell>
          <cell r="E1882">
            <v>8983</v>
          </cell>
          <cell r="F1882">
            <v>7549</v>
          </cell>
        </row>
        <row r="1883">
          <cell r="A1883" t="str">
            <v>I1882</v>
          </cell>
          <cell r="B1883" t="str">
            <v>TAPÓN PARA TUBERÍA PERFORADA CORRUGADA DE USO AGRÍCOLA D = 65 MM REF: 2901338</v>
          </cell>
          <cell r="C1883" t="str">
            <v>Insumos</v>
          </cell>
          <cell r="D1883" t="str">
            <v>UND</v>
          </cell>
          <cell r="E1883">
            <v>2490</v>
          </cell>
          <cell r="F1883">
            <v>2485</v>
          </cell>
        </row>
        <row r="1884">
          <cell r="A1884" t="str">
            <v>I1883</v>
          </cell>
          <cell r="B1884" t="str">
            <v>GRAMA SINTETICA CON FIBRAS DE POLIETILENO MONOFILAMENTADO BICOLOR CON UNA ALTURA DE 50MM</v>
          </cell>
          <cell r="C1884" t="str">
            <v>Insumos</v>
          </cell>
          <cell r="D1884" t="str">
            <v>M2</v>
          </cell>
          <cell r="E1884">
            <v>126457</v>
          </cell>
          <cell r="F1884">
            <v>106266</v>
          </cell>
        </row>
        <row r="1885">
          <cell r="A1885" t="str">
            <v>I1884</v>
          </cell>
          <cell r="B1885" t="str">
            <v>CERRADURA YALE 3 MACHUELOS SOBREPONER SOLDAR DERECHA O SIMILAR PARA PUERTA METÁLICA INSTITUCIONAL</v>
          </cell>
          <cell r="C1885" t="str">
            <v>Insumos</v>
          </cell>
          <cell r="D1885" t="str">
            <v>UND</v>
          </cell>
          <cell r="E1885">
            <v>207128</v>
          </cell>
          <cell r="F1885">
            <v>174057</v>
          </cell>
        </row>
        <row r="1886">
          <cell r="A1886" t="str">
            <v>I1885</v>
          </cell>
          <cell r="B1886" t="str">
            <v>JUEGO DE LLAVES (2) PARA ABRIR CERRADURA METÁLICA YALE TRES MACHUELOS</v>
          </cell>
          <cell r="C1886" t="str">
            <v>Insumos</v>
          </cell>
          <cell r="D1886" t="str">
            <v>UND</v>
          </cell>
          <cell r="E1886">
            <v>25362</v>
          </cell>
          <cell r="F1886">
            <v>21313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346623</v>
          </cell>
          <cell r="F1887">
            <v>291280</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684790</v>
          </cell>
          <cell r="F1888">
            <v>575454</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21137</v>
          </cell>
          <cell r="F1889">
            <v>17762</v>
          </cell>
        </row>
        <row r="1890">
          <cell r="A1890" t="str">
            <v>I1889</v>
          </cell>
          <cell r="B1890" t="str">
            <v>PERFIL C EN LÁMINA GALVANIZADA CAL 18-20 (DIMENSIONES SEGÚN DISEÑO) PARA MONTANTES Y VIGAS EN SISTEMA STEEL FRAMING</v>
          </cell>
          <cell r="C1890" t="str">
            <v>Insumos</v>
          </cell>
          <cell r="D1890" t="str">
            <v>ML</v>
          </cell>
          <cell r="E1890">
            <v>8052</v>
          </cell>
          <cell r="F1890">
            <v>6766</v>
          </cell>
        </row>
        <row r="1891">
          <cell r="A1891" t="str">
            <v>I1890</v>
          </cell>
          <cell r="B1891" t="str">
            <v>PERFIL U EN LÁMINA GALVANIZADA GR50 CAL 18-20 (DIMENSIONES SEGÚN DISEÑO) PARA SOLERAS EN SISTEMA STEEL FRAMING</v>
          </cell>
          <cell r="C1891" t="str">
            <v>Insumos</v>
          </cell>
          <cell r="D1891" t="str">
            <v>ML</v>
          </cell>
          <cell r="E1891">
            <v>8052</v>
          </cell>
          <cell r="F1891">
            <v>6766</v>
          </cell>
        </row>
        <row r="1892">
          <cell r="A1892" t="str">
            <v>I1891</v>
          </cell>
          <cell r="B1892" t="str">
            <v>SELLALÓN 3/8" GRIS POLYLON PARA JUNTAS O SIMILAR</v>
          </cell>
          <cell r="C1892" t="str">
            <v>Insumos</v>
          </cell>
          <cell r="D1892" t="str">
            <v>ML</v>
          </cell>
          <cell r="E1892">
            <v>459</v>
          </cell>
          <cell r="F1892">
            <v>386</v>
          </cell>
        </row>
        <row r="1893">
          <cell r="A1893" t="str">
            <v>I1892</v>
          </cell>
          <cell r="B1893" t="str">
            <v>SIKA ANCHORFIX-4 PARA ADHERENCIA 600 CC O SIMILAR</v>
          </cell>
          <cell r="C1893" t="str">
            <v>Insumos</v>
          </cell>
          <cell r="D1893" t="str">
            <v>UND</v>
          </cell>
          <cell r="E1893">
            <v>79286</v>
          </cell>
          <cell r="F1893">
            <v>66627</v>
          </cell>
        </row>
        <row r="1894">
          <cell r="A1894" t="str">
            <v>I1893</v>
          </cell>
          <cell r="B1894" t="str">
            <v>PERNO DE ANCLAJE 1/2" X 4" X 1/4" FIXSER O SIMILAR</v>
          </cell>
          <cell r="C1894" t="str">
            <v>Insumos</v>
          </cell>
          <cell r="D1894" t="str">
            <v>UND</v>
          </cell>
          <cell r="E1894">
            <v>3965</v>
          </cell>
          <cell r="F1894">
            <v>3332</v>
          </cell>
        </row>
        <row r="1895">
          <cell r="A1895" t="str">
            <v>I1894</v>
          </cell>
          <cell r="B1895" t="str">
            <v>PANEL LED REDONDO DE SOBREPONER 12W - SYLVANIA</v>
          </cell>
          <cell r="C1895" t="str">
            <v>Insumos</v>
          </cell>
          <cell r="D1895" t="str">
            <v>UND</v>
          </cell>
          <cell r="E1895">
            <v>23019</v>
          </cell>
          <cell r="F1895">
            <v>19344</v>
          </cell>
        </row>
        <row r="1896">
          <cell r="A1896" t="str">
            <v>I1895</v>
          </cell>
          <cell r="B1896" t="str">
            <v>TABLERO OSB E = 11,1 MM</v>
          </cell>
          <cell r="C1896" t="str">
            <v>Insumos</v>
          </cell>
          <cell r="D1896" t="str">
            <v>M2</v>
          </cell>
          <cell r="E1896">
            <v>23636</v>
          </cell>
          <cell r="F1896">
            <v>19862</v>
          </cell>
        </row>
        <row r="1897">
          <cell r="A1897" t="str">
            <v>I1896</v>
          </cell>
          <cell r="B1897" t="str">
            <v>COLUMNA DE MADERA CHANUL 12X12 CM</v>
          </cell>
          <cell r="C1897" t="str">
            <v>Insumos</v>
          </cell>
          <cell r="D1897" t="str">
            <v>ML</v>
          </cell>
          <cell r="E1897">
            <v>27471</v>
          </cell>
          <cell r="F1897">
            <v>23085</v>
          </cell>
        </row>
        <row r="1898">
          <cell r="A1898" t="str">
            <v>I1897</v>
          </cell>
          <cell r="B1898" t="str">
            <v>CUARTÓN DE MADERA CHANUL</v>
          </cell>
          <cell r="C1898" t="str">
            <v>Insumos</v>
          </cell>
          <cell r="D1898" t="str">
            <v>ML</v>
          </cell>
          <cell r="E1898">
            <v>6629</v>
          </cell>
          <cell r="F1898">
            <v>5571</v>
          </cell>
        </row>
        <row r="1899">
          <cell r="A1899" t="str">
            <v>I1898</v>
          </cell>
          <cell r="B1899" t="str">
            <v>BOLILLO DE 3/4" EN MADERA DE CARRÁ</v>
          </cell>
          <cell r="C1899" t="str">
            <v>Insumos</v>
          </cell>
          <cell r="D1899" t="str">
            <v>ML</v>
          </cell>
          <cell r="E1899">
            <v>1540</v>
          </cell>
          <cell r="F1899">
            <v>1294</v>
          </cell>
        </row>
        <row r="1900">
          <cell r="A1900" t="str">
            <v>I1899</v>
          </cell>
          <cell r="B1900" t="str">
            <v>VIGUETA DE MADERA CHANUL 12X4 CM</v>
          </cell>
          <cell r="C1900" t="str">
            <v>Insumos</v>
          </cell>
          <cell r="D1900" t="str">
            <v>ML</v>
          </cell>
          <cell r="E1900">
            <v>9946</v>
          </cell>
          <cell r="F1900">
            <v>8358</v>
          </cell>
        </row>
        <row r="1901">
          <cell r="A1901" t="str">
            <v>I1900</v>
          </cell>
          <cell r="B1901" t="str">
            <v>LÁMINA DE PVC PARA CIELO RASO DE 9,5 MM</v>
          </cell>
          <cell r="C1901" t="str">
            <v>Insumos</v>
          </cell>
          <cell r="D1901" t="str">
            <v>M2</v>
          </cell>
          <cell r="E1901">
            <v>16102</v>
          </cell>
          <cell r="F1901">
            <v>13531</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71044</v>
          </cell>
          <cell r="F1902">
            <v>59701</v>
          </cell>
        </row>
        <row r="1903">
          <cell r="A1903" t="str">
            <v>I1902</v>
          </cell>
          <cell r="B1903" t="str">
            <v>LÁMINA DE SUPERBOARD E = 20 MM</v>
          </cell>
          <cell r="C1903" t="str">
            <v>Insumos</v>
          </cell>
          <cell r="D1903" t="str">
            <v>M2</v>
          </cell>
          <cell r="E1903">
            <v>65313</v>
          </cell>
          <cell r="F1903">
            <v>54885</v>
          </cell>
        </row>
        <row r="1904">
          <cell r="A1904" t="str">
            <v>I1903</v>
          </cell>
          <cell r="B1904" t="str">
            <v>PLACA DE FIBROCEMENTO TEXTURIZADO PARA CIELO RASO 4 MM</v>
          </cell>
          <cell r="C1904" t="str">
            <v>Insumos</v>
          </cell>
          <cell r="D1904" t="str">
            <v>M2</v>
          </cell>
          <cell r="E1904">
            <v>13814</v>
          </cell>
          <cell r="F1904">
            <v>11608</v>
          </cell>
        </row>
        <row r="1905">
          <cell r="A1905" t="str">
            <v>I1904</v>
          </cell>
          <cell r="B1905" t="str">
            <v>PLACA DE FIBROCEMENTO E = 8 MM</v>
          </cell>
          <cell r="C1905" t="str">
            <v>Insumos</v>
          </cell>
          <cell r="D1905" t="str">
            <v>M2</v>
          </cell>
          <cell r="E1905">
            <v>23919</v>
          </cell>
          <cell r="F1905">
            <v>20100</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42778</v>
          </cell>
          <cell r="F1906">
            <v>35948</v>
          </cell>
        </row>
        <row r="1907">
          <cell r="A1907" t="str">
            <v>I1906</v>
          </cell>
          <cell r="B1907" t="str">
            <v>LÁMINA DE FIBROCEMENTO E = 14 MM</v>
          </cell>
          <cell r="C1907" t="str">
            <v>Insumos</v>
          </cell>
          <cell r="D1907" t="str">
            <v>M2</v>
          </cell>
          <cell r="E1907">
            <v>60307</v>
          </cell>
          <cell r="F1907">
            <v>50678</v>
          </cell>
        </row>
        <row r="1908">
          <cell r="A1908" t="str">
            <v>I1907</v>
          </cell>
          <cell r="B1908" t="str">
            <v>ÁNGULO EN ACERO GALVANIZADO 3 X 2 CM CAL 26</v>
          </cell>
          <cell r="C1908" t="str">
            <v>Insumos</v>
          </cell>
          <cell r="D1908" t="str">
            <v>ML</v>
          </cell>
          <cell r="E1908">
            <v>1050</v>
          </cell>
          <cell r="F1908">
            <v>882</v>
          </cell>
        </row>
        <row r="1909">
          <cell r="A1909" t="str">
            <v>I1908</v>
          </cell>
          <cell r="B1909" t="str">
            <v>TEJA DE BARRO PARA CUBIERTA TIPO COLONIAL</v>
          </cell>
          <cell r="C1909" t="str">
            <v>Insumos</v>
          </cell>
          <cell r="D1909" t="str">
            <v>UND</v>
          </cell>
          <cell r="E1909">
            <v>1491</v>
          </cell>
          <cell r="F1909">
            <v>1253</v>
          </cell>
        </row>
        <row r="1910">
          <cell r="A1910" t="str">
            <v>I1909</v>
          </cell>
          <cell r="B1910" t="str">
            <v>CARTUCHO PUSH REF. O21121111 CORONA O SIMILAR</v>
          </cell>
          <cell r="C1910" t="str">
            <v>Insumos</v>
          </cell>
          <cell r="D1910" t="str">
            <v>UND</v>
          </cell>
          <cell r="E1910">
            <v>144929</v>
          </cell>
          <cell r="F1910">
            <v>121789</v>
          </cell>
        </row>
        <row r="1911">
          <cell r="A1911" t="str">
            <v>I1910</v>
          </cell>
          <cell r="B1911" t="str">
            <v>ORINAL MEDIANO DE COLGAR  EN PORCELANA COLOR BLANCO TIPO CORONA REF. 00401100-1 O SIMILAR.</v>
          </cell>
          <cell r="C1911" t="str">
            <v>Insumos</v>
          </cell>
          <cell r="D1911" t="str">
            <v>UND</v>
          </cell>
          <cell r="E1911">
            <v>891456</v>
          </cell>
          <cell r="F1911">
            <v>749123</v>
          </cell>
        </row>
        <row r="1912">
          <cell r="A1912" t="str">
            <v>I1911</v>
          </cell>
          <cell r="B1912" t="str">
            <v>SIFÓN PARA ORINAL  TIPO CORONA O SIMILAR REF.. 93301 O SIMILAR</v>
          </cell>
          <cell r="C1912" t="str">
            <v>Insumos</v>
          </cell>
          <cell r="D1912" t="str">
            <v>UND</v>
          </cell>
          <cell r="E1912">
            <v>14028</v>
          </cell>
          <cell r="F1912">
            <v>11788</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857088</v>
          </cell>
          <cell r="F1913">
            <v>720242</v>
          </cell>
        </row>
        <row r="1914">
          <cell r="A1914" t="str">
            <v>I1913</v>
          </cell>
          <cell r="B1914" t="str">
            <v>MALLA ELECTROSOLDADA M-442  Q-9  DIAMETRO 7.5 MM  10 X 10 CM (PESO 7 KG/M2).</v>
          </cell>
          <cell r="C1914" t="str">
            <v>Insumos</v>
          </cell>
          <cell r="D1914" t="str">
            <v>M2</v>
          </cell>
          <cell r="E1914">
            <v>34099</v>
          </cell>
          <cell r="F1914">
            <v>28655</v>
          </cell>
        </row>
        <row r="1915">
          <cell r="A1915" t="str">
            <v>I1914</v>
          </cell>
          <cell r="B1915" t="str">
            <v>TUBERÍA DE 2"  PERFORADA CON TELA</v>
          </cell>
          <cell r="C1915" t="str">
            <v>Insumos</v>
          </cell>
          <cell r="D1915" t="str">
            <v>ML</v>
          </cell>
          <cell r="E1915">
            <v>13639</v>
          </cell>
          <cell r="F1915">
            <v>11461</v>
          </cell>
        </row>
        <row r="1916">
          <cell r="A1916" t="str">
            <v>I1915</v>
          </cell>
          <cell r="B1916" t="str">
            <v>ARGAMASA (CEMENTO Y ARENA 1:1)</v>
          </cell>
          <cell r="C1916" t="str">
            <v>Insumos</v>
          </cell>
          <cell r="D1916" t="str">
            <v>M3</v>
          </cell>
          <cell r="E1916">
            <v>675709</v>
          </cell>
          <cell r="F1916">
            <v>567823</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147950</v>
          </cell>
          <cell r="F1917">
            <v>124328</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169930</v>
          </cell>
          <cell r="F1918">
            <v>142798</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54108</v>
          </cell>
          <cell r="F1919">
            <v>45469</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74396</v>
          </cell>
          <cell r="F1920">
            <v>62518</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88769</v>
          </cell>
          <cell r="F1921">
            <v>74596</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37201</v>
          </cell>
          <cell r="F1922">
            <v>31261</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44808</v>
          </cell>
          <cell r="F1923">
            <v>37654</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62224</v>
          </cell>
          <cell r="F1924">
            <v>52289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9287</v>
          </cell>
          <cell r="F1926">
            <v>7804</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88769</v>
          </cell>
          <cell r="F1927">
            <v>74596</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58335</v>
          </cell>
          <cell r="F1928">
            <v>49021</v>
          </cell>
        </row>
        <row r="1929">
          <cell r="A1929" t="str">
            <v>I1928</v>
          </cell>
          <cell r="B1929" t="str">
            <v>TUBERIA ACERO AL CARBON 1"</v>
          </cell>
          <cell r="C1929" t="str">
            <v>Insumos</v>
          </cell>
          <cell r="D1929" t="str">
            <v>ML</v>
          </cell>
          <cell r="E1929">
            <v>31653</v>
          </cell>
          <cell r="F1929">
            <v>26599</v>
          </cell>
        </row>
        <row r="1930">
          <cell r="A1930" t="str">
            <v>I1929</v>
          </cell>
          <cell r="B1930" t="str">
            <v>ROCIADORES AUTOMATICOS 5,6K 1/2" NTP LISTDO UL - FM</v>
          </cell>
          <cell r="C1930" t="str">
            <v>Insumos</v>
          </cell>
          <cell r="D1930" t="str">
            <v>UND</v>
          </cell>
          <cell r="E1930">
            <v>48696</v>
          </cell>
          <cell r="F1930">
            <v>40921</v>
          </cell>
        </row>
        <row r="1931">
          <cell r="A1931" t="str">
            <v>I1930</v>
          </cell>
          <cell r="B1931" t="str">
            <v>ACCESORIOS PARA LA CONEXION</v>
          </cell>
          <cell r="C1931" t="str">
            <v>Insumos</v>
          </cell>
          <cell r="D1931" t="str">
            <v>UND</v>
          </cell>
          <cell r="E1931">
            <v>30434</v>
          </cell>
          <cell r="F1931">
            <v>25575</v>
          </cell>
        </row>
        <row r="1932">
          <cell r="A1932" t="str">
            <v>I1931</v>
          </cell>
          <cell r="B1932" t="str">
            <v>ESCUDO ROCIADOR</v>
          </cell>
          <cell r="C1932" t="str">
            <v>Insumos</v>
          </cell>
          <cell r="D1932" t="str">
            <v>UND</v>
          </cell>
          <cell r="E1932">
            <v>8725</v>
          </cell>
          <cell r="F1932">
            <v>7332</v>
          </cell>
        </row>
        <row r="1933">
          <cell r="A1933" t="str">
            <v>I1932</v>
          </cell>
          <cell r="B1933" t="str">
            <v>LAMINA DIFUSORA DE LUZ 61X245</v>
          </cell>
          <cell r="C1933" t="str">
            <v>Insumos</v>
          </cell>
          <cell r="D1933" t="str">
            <v>UND</v>
          </cell>
          <cell r="E1933">
            <v>60195</v>
          </cell>
          <cell r="F1933">
            <v>50584</v>
          </cell>
        </row>
        <row r="1934">
          <cell r="A1934" t="str">
            <v>I1933</v>
          </cell>
          <cell r="B1934" t="str">
            <v>VÁLVULA DE 2" EXTREMO LISO</v>
          </cell>
          <cell r="C1934" t="str">
            <v>Insumos</v>
          </cell>
          <cell r="D1934" t="str">
            <v>UND</v>
          </cell>
          <cell r="E1934">
            <v>260447</v>
          </cell>
          <cell r="F1934">
            <v>218863</v>
          </cell>
        </row>
        <row r="1935">
          <cell r="A1935" t="str">
            <v>I1934</v>
          </cell>
          <cell r="B1935" t="str">
            <v>UNIÓN RÁPIDA O PASANTE DE 2" PVC</v>
          </cell>
          <cell r="C1935" t="str">
            <v>Insumos</v>
          </cell>
          <cell r="D1935" t="str">
            <v>UND</v>
          </cell>
          <cell r="E1935">
            <v>18469</v>
          </cell>
          <cell r="F1935">
            <v>15520</v>
          </cell>
        </row>
        <row r="1936">
          <cell r="A1936" t="str">
            <v>I1935</v>
          </cell>
          <cell r="B1936" t="str">
            <v>REGISTRO DE INCORPORACIÓN DE 1/2"</v>
          </cell>
          <cell r="C1936" t="str">
            <v>Insumos</v>
          </cell>
          <cell r="D1936" t="str">
            <v>UND</v>
          </cell>
          <cell r="E1936">
            <v>19609</v>
          </cell>
          <cell r="F1936">
            <v>16478</v>
          </cell>
        </row>
        <row r="1937">
          <cell r="A1937" t="str">
            <v>I1936</v>
          </cell>
          <cell r="B1937" t="str">
            <v>ADAPTADOR PE 16MM</v>
          </cell>
          <cell r="C1937" t="str">
            <v>Insumos</v>
          </cell>
          <cell r="D1937" t="str">
            <v>UND</v>
          </cell>
          <cell r="E1937">
            <v>2132</v>
          </cell>
          <cell r="F1937">
            <v>2132</v>
          </cell>
        </row>
        <row r="1938">
          <cell r="A1938" t="str">
            <v>I1937</v>
          </cell>
          <cell r="B1938" t="str">
            <v>TANQUE AGUA POTABLE PLÁSTICO CAP 5.000 LTS, INCLUYE: TAPA, ACCESORIOS Y MANGUERA FLEXIBLE A TODO COSTO</v>
          </cell>
          <cell r="C1938" t="str">
            <v>Insumos</v>
          </cell>
          <cell r="D1938" t="str">
            <v>UND</v>
          </cell>
          <cell r="E1938">
            <v>5655080</v>
          </cell>
          <cell r="F1938">
            <v>4752168</v>
          </cell>
        </row>
        <row r="1939">
          <cell r="A1939" t="str">
            <v>I1938</v>
          </cell>
          <cell r="B1939" t="str">
            <v>TUBERÍA PE 16MM</v>
          </cell>
          <cell r="C1939" t="str">
            <v>Insumos</v>
          </cell>
          <cell r="D1939" t="str">
            <v>ML</v>
          </cell>
          <cell r="E1939">
            <v>1420</v>
          </cell>
          <cell r="F1939">
            <v>1193</v>
          </cell>
        </row>
        <row r="1940">
          <cell r="A1940" t="str">
            <v>I1939</v>
          </cell>
          <cell r="B1940" t="str">
            <v>COLLAR DE DERIVACIÓN PVC 2" X 1/2" INSERTO HEMBRA</v>
          </cell>
          <cell r="C1940" t="str">
            <v>Insumos</v>
          </cell>
          <cell r="D1940" t="str">
            <v>UND</v>
          </cell>
          <cell r="E1940">
            <v>9946</v>
          </cell>
          <cell r="F1940">
            <v>8358</v>
          </cell>
        </row>
        <row r="1941">
          <cell r="A1941" t="str">
            <v>I1940</v>
          </cell>
          <cell r="B1941" t="str">
            <v>ADAPTADOR MACHO PVC 1/2"</v>
          </cell>
          <cell r="C1941" t="str">
            <v>Insumos</v>
          </cell>
          <cell r="D1941" t="str">
            <v>UND</v>
          </cell>
          <cell r="E1941">
            <v>709</v>
          </cell>
          <cell r="F1941">
            <v>596</v>
          </cell>
        </row>
        <row r="1942">
          <cell r="A1942" t="str">
            <v>I1941</v>
          </cell>
          <cell r="B1942" t="str">
            <v>CODO PVC DE 2 X 90º UZ GRAN RADIO</v>
          </cell>
          <cell r="C1942" t="str">
            <v>Insumos</v>
          </cell>
          <cell r="D1942" t="str">
            <v>UND</v>
          </cell>
          <cell r="E1942">
            <v>26286</v>
          </cell>
          <cell r="F1942">
            <v>22089</v>
          </cell>
        </row>
        <row r="1943">
          <cell r="A1943" t="str">
            <v>I1942</v>
          </cell>
          <cell r="B1943" t="str">
            <v>TUBERÍA DE 2" PVC</v>
          </cell>
          <cell r="C1943" t="str">
            <v>Insumos</v>
          </cell>
          <cell r="D1943" t="str">
            <v>ML</v>
          </cell>
          <cell r="E1943">
            <v>9946</v>
          </cell>
          <cell r="F1943">
            <v>8358</v>
          </cell>
        </row>
        <row r="1944">
          <cell r="A1944" t="str">
            <v>I1943</v>
          </cell>
          <cell r="B1944" t="str">
            <v>VÁLVULA FLOTADORA DE 1" COBRE</v>
          </cell>
          <cell r="C1944" t="str">
            <v>Insumos</v>
          </cell>
          <cell r="D1944" t="str">
            <v>UND</v>
          </cell>
          <cell r="E1944">
            <v>159190</v>
          </cell>
          <cell r="F1944">
            <v>133773</v>
          </cell>
        </row>
        <row r="1945">
          <cell r="A1945" t="str">
            <v>I1944</v>
          </cell>
          <cell r="B1945" t="str">
            <v>LISTÓN CHANUL 4 X 9</v>
          </cell>
          <cell r="C1945" t="str">
            <v>Insumos</v>
          </cell>
          <cell r="D1945" t="str">
            <v>ML</v>
          </cell>
          <cell r="E1945">
            <v>4432</v>
          </cell>
          <cell r="F1945">
            <v>3724</v>
          </cell>
        </row>
        <row r="1946">
          <cell r="A1946" t="str">
            <v>I1945</v>
          </cell>
          <cell r="B1946" t="str">
            <v>CINTA ANTIDESLIZANTE DE 48MM</v>
          </cell>
          <cell r="C1946" t="str">
            <v>Insumos</v>
          </cell>
          <cell r="D1946" t="str">
            <v>ML</v>
          </cell>
          <cell r="E1946">
            <v>9432</v>
          </cell>
          <cell r="F1946">
            <v>7926</v>
          </cell>
        </row>
        <row r="1947">
          <cell r="A1947" t="str">
            <v>I1946</v>
          </cell>
          <cell r="B1947" t="str">
            <v>PISO CERÁMICO MIKONOS TECNOLOGIA ARD ALTA RESISTENCIA AL DESLIZAMIENTO (COLOR SEGÚN DISEÑO). TIPO CORONA O SIMILAR.</v>
          </cell>
          <cell r="C1947" t="str">
            <v>Insumos</v>
          </cell>
          <cell r="D1947" t="str">
            <v>M2</v>
          </cell>
          <cell r="E1947">
            <v>31673</v>
          </cell>
          <cell r="F1947">
            <v>26616</v>
          </cell>
        </row>
        <row r="1948">
          <cell r="A1948" t="str">
            <v>I1947</v>
          </cell>
          <cell r="B1948" t="str">
            <v>LECHADA (A/C = 0,45)</v>
          </cell>
          <cell r="C1948" t="str">
            <v>Insumos</v>
          </cell>
          <cell r="D1948" t="str">
            <v>M3</v>
          </cell>
          <cell r="E1948">
            <v>448780</v>
          </cell>
          <cell r="F1948">
            <v>377126</v>
          </cell>
        </row>
        <row r="1949">
          <cell r="A1949" t="str">
            <v>I1948</v>
          </cell>
          <cell r="B1949" t="str">
            <v>TABLA ALGARROBO 18 X 1,8 MM</v>
          </cell>
          <cell r="C1949" t="str">
            <v>Insumos</v>
          </cell>
          <cell r="D1949" t="str">
            <v>M2</v>
          </cell>
          <cell r="E1949">
            <v>95586</v>
          </cell>
          <cell r="F1949">
            <v>80324</v>
          </cell>
        </row>
        <row r="1950">
          <cell r="A1950" t="str">
            <v>I1949</v>
          </cell>
          <cell r="B1950" t="str">
            <v>SELLADA CON BARNIZ MARINO 2 MANOS INCLUYE MATERIALES Y MANO DE OBRA</v>
          </cell>
          <cell r="C1950" t="str">
            <v>Insumos</v>
          </cell>
          <cell r="D1950" t="str">
            <v>M2</v>
          </cell>
          <cell r="E1950">
            <v>36493</v>
          </cell>
          <cell r="F1950">
            <v>30666</v>
          </cell>
        </row>
        <row r="1951">
          <cell r="A1951" t="str">
            <v>I1950</v>
          </cell>
          <cell r="B1951" t="str">
            <v>TORNILLO DRWALL 1 1/4"</v>
          </cell>
          <cell r="C1951" t="str">
            <v>Insumos</v>
          </cell>
          <cell r="D1951" t="str">
            <v>UND</v>
          </cell>
          <cell r="E1951">
            <v>43</v>
          </cell>
          <cell r="F1951">
            <v>36</v>
          </cell>
        </row>
        <row r="1952">
          <cell r="A1952" t="str">
            <v>I1951</v>
          </cell>
          <cell r="B1952" t="str">
            <v>ANGULO 1 1/12" X 1/8"</v>
          </cell>
          <cell r="C1952" t="str">
            <v>Insumos</v>
          </cell>
          <cell r="D1952" t="str">
            <v>ML</v>
          </cell>
          <cell r="E1952">
            <v>7553</v>
          </cell>
          <cell r="F1952">
            <v>6347</v>
          </cell>
        </row>
        <row r="1953">
          <cell r="A1953" t="str">
            <v>I1952</v>
          </cell>
          <cell r="B1953" t="str">
            <v>ÁCIDO OXÁLICO</v>
          </cell>
          <cell r="C1953" t="str">
            <v>Insumos</v>
          </cell>
          <cell r="D1953" t="str">
            <v>KG</v>
          </cell>
          <cell r="E1953">
            <v>6885</v>
          </cell>
          <cell r="F1953">
            <v>5786</v>
          </cell>
        </row>
        <row r="1954">
          <cell r="A1954" t="str">
            <v>I1953</v>
          </cell>
          <cell r="B1954" t="str">
            <v>DILATACIÓN EN PVC</v>
          </cell>
          <cell r="C1954" t="str">
            <v>Insumos</v>
          </cell>
          <cell r="D1954" t="str">
            <v>ML</v>
          </cell>
          <cell r="E1954">
            <v>4958</v>
          </cell>
          <cell r="F1954">
            <v>4166</v>
          </cell>
        </row>
        <row r="1955">
          <cell r="A1955" t="str">
            <v>I1954</v>
          </cell>
          <cell r="B1955" t="str">
            <v>SEÑALIZACIÓN Y AISLAMIENTO DE ZONAS CON CINTA (3 HILOS)</v>
          </cell>
          <cell r="C1955" t="str">
            <v>Insumos</v>
          </cell>
          <cell r="D1955" t="str">
            <v>ML</v>
          </cell>
          <cell r="E1955">
            <v>182</v>
          </cell>
          <cell r="F1955">
            <v>153</v>
          </cell>
        </row>
        <row r="1956">
          <cell r="A1956" t="str">
            <v>I1955</v>
          </cell>
          <cell r="B1956" t="str">
            <v>MALLA DE GALLINERO PARA CONSTRUCCIÓN</v>
          </cell>
          <cell r="C1956" t="str">
            <v>Insumos</v>
          </cell>
          <cell r="D1956" t="str">
            <v>M2</v>
          </cell>
          <cell r="E1956">
            <v>1680</v>
          </cell>
          <cell r="F1956">
            <v>1412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3277</v>
          </cell>
          <cell r="F1958">
            <v>2754</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3656</v>
          </cell>
          <cell r="F1959">
            <v>3072</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17213</v>
          </cell>
          <cell r="F1960">
            <v>14465</v>
          </cell>
        </row>
        <row r="1961">
          <cell r="A1961" t="str">
            <v>I1960</v>
          </cell>
          <cell r="B1961" t="str">
            <v>SUMINISTRO Y APLICACIÓN DE SISTEMA SPORT LINE, CON PRODUCTOS DE SIKA EN COLORES ROJO, VERDE Y AZUL, INCLUYE DEMARCACIÓN DE LÍNEAS.</v>
          </cell>
          <cell r="C1961" t="str">
            <v>Insumos</v>
          </cell>
          <cell r="D1961" t="str">
            <v>M2</v>
          </cell>
          <cell r="E1961">
            <v>62587</v>
          </cell>
          <cell r="F1961">
            <v>52594</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370078</v>
          </cell>
          <cell r="F1962">
            <v>310990</v>
          </cell>
        </row>
        <row r="1963">
          <cell r="A1963" t="str">
            <v>I1962</v>
          </cell>
          <cell r="B1963" t="str">
            <v>SUMINISTRO, TRANSPORTE E INSTALACIÓN DE LETREROS DE MÓDULOS SEGÚN DISEÑO. INSTALACIÓN A TODO COSTO.</v>
          </cell>
          <cell r="C1963" t="str">
            <v>Insumos</v>
          </cell>
          <cell r="D1963" t="str">
            <v>UND</v>
          </cell>
          <cell r="E1963">
            <v>1101667</v>
          </cell>
          <cell r="F1963">
            <v>925771</v>
          </cell>
        </row>
        <row r="1964">
          <cell r="A1964" t="str">
            <v>I1963</v>
          </cell>
          <cell r="B1964" t="str">
            <v>SUMINISTRO, TRANSPORTE E INSTALACIÓN DE CHORRO TIPO LAMINAR DE COLORES. INSTALACIÓN A TODO COSTO.</v>
          </cell>
          <cell r="C1964" t="str">
            <v>Insumos</v>
          </cell>
          <cell r="D1964" t="str">
            <v>UND</v>
          </cell>
          <cell r="E1964">
            <v>4262620</v>
          </cell>
          <cell r="F1964">
            <v>3582034</v>
          </cell>
        </row>
        <row r="1965">
          <cell r="A1965" t="str">
            <v>I1964</v>
          </cell>
          <cell r="B1965" t="str">
            <v>SUMINISTRO, TRANSPORTE E INSTALACIÓN DE FILTRO DE CARTUCHO. INSTALACIÓN A TODO COSTO.</v>
          </cell>
          <cell r="C1965" t="str">
            <v>Insumos</v>
          </cell>
          <cell r="D1965" t="str">
            <v>UND</v>
          </cell>
          <cell r="E1965">
            <v>77578</v>
          </cell>
          <cell r="F1965">
            <v>65192</v>
          </cell>
        </row>
        <row r="1966">
          <cell r="A1966" t="str">
            <v>I1965</v>
          </cell>
          <cell r="B1966" t="str">
            <v>SUMINISTRO, TRANSPORTE E INSTALACIÓN DE TRANSFORMADOR DE 50 W A 12 W. INSTALACIÓN A TODO COSTO.</v>
          </cell>
          <cell r="C1966" t="str">
            <v>Insumos</v>
          </cell>
          <cell r="D1966" t="str">
            <v>UND</v>
          </cell>
          <cell r="E1966">
            <v>38078</v>
          </cell>
          <cell r="F1966">
            <v>31998</v>
          </cell>
        </row>
        <row r="1967">
          <cell r="A1967" t="str">
            <v>I1966</v>
          </cell>
          <cell r="B1967" t="str">
            <v>SUMINISTRO, TRANSPORTE E INSTALACIÓN DE BOMBA SUMERGIBLE MONOFASICA REF DM 20-N. INSTALACIÓN A TODO COSTO</v>
          </cell>
          <cell r="C1967" t="str">
            <v>Insumos</v>
          </cell>
          <cell r="D1967" t="str">
            <v>UND</v>
          </cell>
          <cell r="E1967">
            <v>6393934</v>
          </cell>
          <cell r="F1967">
            <v>5373054</v>
          </cell>
        </row>
        <row r="1968">
          <cell r="A1968" t="str">
            <v>I1967</v>
          </cell>
          <cell r="B1968" t="str">
            <v>SUMINISTRO, TRANSPORTE E INSTALACIÓN DE CAJAS DE ANDÉN PLÁSTICAS. INSTALACIÓN A TODO COSTO.</v>
          </cell>
          <cell r="C1968" t="str">
            <v>Insumos</v>
          </cell>
          <cell r="D1968" t="str">
            <v>UND</v>
          </cell>
          <cell r="E1968">
            <v>85254</v>
          </cell>
          <cell r="F1968">
            <v>71642</v>
          </cell>
        </row>
        <row r="1969">
          <cell r="A1969" t="str">
            <v>I1968</v>
          </cell>
          <cell r="B1969" t="str">
            <v>SUMINISTRO, TRANSPORTE E INSTALACIÓN DE SENSOR ELECTRICO TIPO FLOTADOR. INSTALACIÓN A TODO COSTO.</v>
          </cell>
          <cell r="C1969" t="str">
            <v>Insumos</v>
          </cell>
          <cell r="D1969" t="str">
            <v>UND</v>
          </cell>
          <cell r="E1969">
            <v>213131</v>
          </cell>
          <cell r="F1969">
            <v>179102</v>
          </cell>
        </row>
        <row r="1970">
          <cell r="A1970" t="str">
            <v>I1969</v>
          </cell>
          <cell r="B1970" t="str">
            <v>SUMINISTRO E INSTALACION  CABLE ENCAUCHETADO 3X14 AWG (SENSORES, CHORROS,  Y FLOTADORES). INSTALACIÒN A TODO COSTO.</v>
          </cell>
          <cell r="C1970" t="str">
            <v>Insumos</v>
          </cell>
          <cell r="D1970" t="str">
            <v>ML</v>
          </cell>
          <cell r="E1970">
            <v>17050</v>
          </cell>
          <cell r="F1970">
            <v>14328</v>
          </cell>
        </row>
        <row r="1971">
          <cell r="A1971" t="str">
            <v>I1970</v>
          </cell>
          <cell r="B1971" t="str">
            <v>SUMINISTRO E INSTALACION  CABLE ENCAUCHETADO 3X12 AWG (SENSORES, CHORROS,  Y FLOTADORES). INSTALACIÒN A TODO COSTO.</v>
          </cell>
          <cell r="C1971" t="str">
            <v>Insumos</v>
          </cell>
          <cell r="D1971" t="str">
            <v>ML</v>
          </cell>
          <cell r="E1971">
            <v>21313</v>
          </cell>
          <cell r="F1971">
            <v>17910</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7104370</v>
          </cell>
          <cell r="F1972">
            <v>5970059</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142965</v>
          </cell>
          <cell r="F1973">
            <v>120139</v>
          </cell>
        </row>
        <row r="1974">
          <cell r="A1974" t="str">
            <v>I1973</v>
          </cell>
          <cell r="B1974" t="str">
            <v>TEMPORIZADOR PARA SISTEMA DE RIEGO</v>
          </cell>
          <cell r="C1974" t="str">
            <v>Insumos</v>
          </cell>
          <cell r="D1974" t="str">
            <v>UND</v>
          </cell>
          <cell r="E1974">
            <v>344272</v>
          </cell>
          <cell r="F1974">
            <v>289304</v>
          </cell>
        </row>
        <row r="1975">
          <cell r="A1975" t="str">
            <v>I1974</v>
          </cell>
          <cell r="B1975" t="str">
            <v>BOQUILLA ROCIADORA</v>
          </cell>
          <cell r="C1975" t="str">
            <v>Insumos</v>
          </cell>
          <cell r="D1975" t="str">
            <v>UND</v>
          </cell>
          <cell r="E1975">
            <v>6885</v>
          </cell>
          <cell r="F1975">
            <v>5786</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577062</v>
          </cell>
          <cell r="F1976">
            <v>484926</v>
          </cell>
        </row>
        <row r="1977">
          <cell r="A1977" t="str">
            <v>I1976</v>
          </cell>
          <cell r="B1977" t="str">
            <v>CAJA ELÉCTRICA 4X4 BLANCA CONDUIT O SIMILAR. INCLUYE ACCESORIOS DE FIJACIÓN.</v>
          </cell>
          <cell r="C1977" t="str">
            <v>Insumos</v>
          </cell>
          <cell r="D1977" t="str">
            <v>UND</v>
          </cell>
          <cell r="E1977">
            <v>21482</v>
          </cell>
          <cell r="F1977">
            <v>18052</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1531689</v>
          </cell>
          <cell r="F1978">
            <v>1287134</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311252</v>
          </cell>
          <cell r="F1979">
            <v>261556</v>
          </cell>
        </row>
        <row r="1980">
          <cell r="A1980" t="str">
            <v>I1979</v>
          </cell>
          <cell r="B1980" t="str">
            <v>SUMINISTRO E INSTALACIÓN DE BASURERA PIVOTANTE EN ACERO INOXIDABLE TIPO EXTERIOR. INSTALACIÓN A TODO COSTO.</v>
          </cell>
          <cell r="C1980" t="str">
            <v>Insumos</v>
          </cell>
          <cell r="D1980" t="str">
            <v>UND</v>
          </cell>
          <cell r="E1980">
            <v>1251387</v>
          </cell>
          <cell r="F1980">
            <v>1051586</v>
          </cell>
        </row>
        <row r="1981">
          <cell r="A1981" t="str">
            <v>I1980</v>
          </cell>
          <cell r="B1981" t="str">
            <v>BANCA INDIVIDUAL TIPO CUBO PREFABRICADA A=40; B=40; H=50 CM.</v>
          </cell>
          <cell r="C1981" t="str">
            <v>Insumos</v>
          </cell>
          <cell r="D1981" t="str">
            <v>UND</v>
          </cell>
          <cell r="E1981">
            <v>120505</v>
          </cell>
          <cell r="F1981">
            <v>101265</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704466</v>
          </cell>
          <cell r="F1982">
            <v>591988</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50050315</v>
          </cell>
          <cell r="F1983">
            <v>42059088</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729853</v>
          </cell>
          <cell r="F1984">
            <v>613322</v>
          </cell>
        </row>
        <row r="1985">
          <cell r="A1985" t="str">
            <v>I1984</v>
          </cell>
          <cell r="B1985" t="str">
            <v>SUMINISTRO, TRANSPORTE E INSTALACIÓN DE CÁMARA CIRCULAR DE INSPECCIÓN DE CAÍDA D = 1,20 MTS. EN CONCRETO DE 3000 PSI.</v>
          </cell>
          <cell r="C1985" t="str">
            <v>Insumos</v>
          </cell>
          <cell r="D1985" t="str">
            <v>M</v>
          </cell>
          <cell r="E1985">
            <v>425291</v>
          </cell>
          <cell r="F1985">
            <v>357387</v>
          </cell>
        </row>
        <row r="1986">
          <cell r="A1986" t="str">
            <v>I1985</v>
          </cell>
          <cell r="B1986" t="str">
            <v>SUMINISTRO, TRANSPORTE E INSTALACIÓN DE EMPALME A CÁMARAS DE INSPECCIÓN CONCRETO DE 3000 PSI</v>
          </cell>
          <cell r="C1986" t="str">
            <v>Insumos</v>
          </cell>
          <cell r="D1986" t="str">
            <v>UND</v>
          </cell>
          <cell r="E1986">
            <v>72423</v>
          </cell>
          <cell r="F1986">
            <v>60860</v>
          </cell>
        </row>
        <row r="1987">
          <cell r="A1987" t="str">
            <v>I1986</v>
          </cell>
          <cell r="B1987" t="str">
            <v>SUMINISTRO, TRANSPORTE E INSTALACIÓN DE ARO TAPA HF D=0,68 MTS PARA CÁMARA DE INSPECCIÓN</v>
          </cell>
          <cell r="C1987" t="str">
            <v>Insumos</v>
          </cell>
          <cell r="D1987" t="str">
            <v>UND</v>
          </cell>
          <cell r="E1987">
            <v>599097</v>
          </cell>
          <cell r="F1987">
            <v>503443</v>
          </cell>
        </row>
        <row r="1988">
          <cell r="A1988" t="str">
            <v>I1987</v>
          </cell>
          <cell r="B1988" t="str">
            <v>CERÁMICA NACIONAL</v>
          </cell>
          <cell r="C1988" t="str">
            <v>Insumos</v>
          </cell>
          <cell r="D1988" t="str">
            <v>M2</v>
          </cell>
          <cell r="E1988">
            <v>99930</v>
          </cell>
          <cell r="F1988">
            <v>83975</v>
          </cell>
        </row>
        <row r="1989">
          <cell r="A1989" t="str">
            <v>I1988</v>
          </cell>
          <cell r="B1989" t="str">
            <v>SOPORTE TAPA TUBO 1 UNIDAD</v>
          </cell>
          <cell r="C1989" t="str">
            <v>Insumos</v>
          </cell>
          <cell r="D1989" t="str">
            <v>UND</v>
          </cell>
          <cell r="E1989">
            <v>5231</v>
          </cell>
          <cell r="F1989">
            <v>4396</v>
          </cell>
        </row>
        <row r="1990">
          <cell r="A1990" t="str">
            <v>I1989</v>
          </cell>
          <cell r="B1990" t="str">
            <v>TAPA TUBO SALIDA</v>
          </cell>
          <cell r="C1990" t="str">
            <v>Insumos</v>
          </cell>
          <cell r="D1990" t="str">
            <v>UND</v>
          </cell>
          <cell r="E1990">
            <v>16387</v>
          </cell>
          <cell r="F1990">
            <v>13771</v>
          </cell>
        </row>
        <row r="1991">
          <cell r="A1991" t="str">
            <v>I1990</v>
          </cell>
          <cell r="B1991" t="str">
            <v>TUBO SALIDA UNIVERSAL</v>
          </cell>
          <cell r="C1991" t="str">
            <v>Insumos</v>
          </cell>
          <cell r="D1991" t="str">
            <v>UND</v>
          </cell>
          <cell r="E1991">
            <v>31536</v>
          </cell>
          <cell r="F1991">
            <v>26501</v>
          </cell>
        </row>
        <row r="1992">
          <cell r="A1992" t="str">
            <v>I1991</v>
          </cell>
          <cell r="B1992" t="str">
            <v>CABALLETE FIBROCEMENTO DE VENTILACION</v>
          </cell>
          <cell r="C1992" t="str">
            <v>Insumos</v>
          </cell>
          <cell r="D1992" t="str">
            <v>UND</v>
          </cell>
          <cell r="E1992">
            <v>46684</v>
          </cell>
          <cell r="F1992">
            <v>39230</v>
          </cell>
        </row>
        <row r="1993">
          <cell r="A1993" t="str">
            <v>I1992</v>
          </cell>
          <cell r="B1993" t="str">
            <v>TEJA DE VENTILACION #6 P7 DERECHA O IZQUIERDA</v>
          </cell>
          <cell r="C1993" t="str">
            <v>Insumos</v>
          </cell>
          <cell r="D1993" t="str">
            <v>UND</v>
          </cell>
          <cell r="E1993">
            <v>110061</v>
          </cell>
          <cell r="F1993">
            <v>92488</v>
          </cell>
        </row>
        <row r="1994">
          <cell r="A1994" t="str">
            <v>I1993</v>
          </cell>
          <cell r="B1994" t="str">
            <v>EXTRACTOR BROAN TECHO 18X18X11 CM 5 PUL</v>
          </cell>
          <cell r="C1994" t="str">
            <v>Insumos</v>
          </cell>
          <cell r="D1994" t="str">
            <v>UND</v>
          </cell>
          <cell r="E1994">
            <v>228460</v>
          </cell>
          <cell r="F1994">
            <v>191983</v>
          </cell>
        </row>
        <row r="1995">
          <cell r="A1995" t="str">
            <v>I1994</v>
          </cell>
          <cell r="B1995" t="str">
            <v>EXTRACTOR BROAN TECHO 21.5X21.5X12.4 CM 6 PUL</v>
          </cell>
          <cell r="C1995" t="str">
            <v>Insumos</v>
          </cell>
          <cell r="D1995" t="str">
            <v>UND</v>
          </cell>
          <cell r="E1995">
            <v>302820</v>
          </cell>
          <cell r="F1995">
            <v>254471</v>
          </cell>
        </row>
        <row r="1996">
          <cell r="A1996" t="str">
            <v>I1995</v>
          </cell>
          <cell r="B1996" t="str">
            <v>REJILLA 30X30 CM VENTILACION PERSIANA</v>
          </cell>
          <cell r="C1996" t="str">
            <v>Insumos</v>
          </cell>
          <cell r="D1996" t="str">
            <v>UND</v>
          </cell>
          <cell r="E1996">
            <v>24651</v>
          </cell>
          <cell r="F1996">
            <v>20715</v>
          </cell>
        </row>
        <row r="1997">
          <cell r="A1997" t="str">
            <v>I1996</v>
          </cell>
          <cell r="B1997" t="str">
            <v>COMPRA DE SIEMBRA (PROYECTO ESCUELA LA CAPILLA 2019)</v>
          </cell>
          <cell r="C1997" t="str">
            <v>Insumos</v>
          </cell>
          <cell r="D1997" t="str">
            <v>UND</v>
          </cell>
          <cell r="E1997">
            <v>275417</v>
          </cell>
          <cell r="F1997">
            <v>231443</v>
          </cell>
        </row>
        <row r="1998">
          <cell r="A1998" t="str">
            <v>I1997</v>
          </cell>
          <cell r="B1998" t="str">
            <v>BROCA 7/8" X 21 HILTI</v>
          </cell>
          <cell r="C1998" t="str">
            <v>Insumos</v>
          </cell>
          <cell r="D1998" t="str">
            <v>UND</v>
          </cell>
          <cell r="E1998">
            <v>969413</v>
          </cell>
          <cell r="F1998">
            <v>814633</v>
          </cell>
        </row>
        <row r="1999">
          <cell r="A1999" t="str">
            <v>I1998</v>
          </cell>
          <cell r="B1999" t="str">
            <v>RETARDANTE AL FUEGO SIKA UNITHERM O SIMILAR</v>
          </cell>
          <cell r="C1999" t="str">
            <v>Insumos</v>
          </cell>
          <cell r="D1999" t="str">
            <v>GAL</v>
          </cell>
          <cell r="E1999">
            <v>166573</v>
          </cell>
          <cell r="F1999">
            <v>139977</v>
          </cell>
        </row>
        <row r="2000">
          <cell r="A2000" t="str">
            <v>I1999</v>
          </cell>
          <cell r="B2000" t="str">
            <v>POLISOMBRA NEGRA 35%</v>
          </cell>
          <cell r="C2000" t="str">
            <v>Insumos</v>
          </cell>
          <cell r="D2000" t="str">
            <v>M2</v>
          </cell>
          <cell r="E2000">
            <v>1383</v>
          </cell>
          <cell r="F2000">
            <v>1162</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91265</v>
          </cell>
          <cell r="F2001">
            <v>76693</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486510</v>
          </cell>
          <cell r="F2002">
            <v>408832</v>
          </cell>
        </row>
        <row r="2003">
          <cell r="A2003" t="str">
            <v>I2002</v>
          </cell>
          <cell r="B2003" t="str">
            <v>CANALETA PLÁSTICA DE 10 X 100 CM</v>
          </cell>
          <cell r="C2003" t="str">
            <v>Insumos</v>
          </cell>
          <cell r="D2003" t="str">
            <v>ML</v>
          </cell>
          <cell r="E2003">
            <v>31673</v>
          </cell>
          <cell r="F2003">
            <v>26616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876598</v>
          </cell>
          <cell r="F2004">
            <v>736637</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455676</v>
          </cell>
          <cell r="F2005">
            <v>382921</v>
          </cell>
        </row>
        <row r="2006">
          <cell r="A2006" t="str">
            <v>I2005</v>
          </cell>
          <cell r="B2006" t="str">
            <v>TRITURADO 3/4"</v>
          </cell>
          <cell r="C2006" t="str">
            <v>Insumos</v>
          </cell>
          <cell r="D2006" t="str">
            <v>M3</v>
          </cell>
          <cell r="E2006">
            <v>89512</v>
          </cell>
          <cell r="F2006">
            <v>75220</v>
          </cell>
        </row>
        <row r="2007">
          <cell r="A2007" t="str">
            <v>I2006</v>
          </cell>
          <cell r="B2007" t="str">
            <v>TUBERIA PEALPE 1/2" PARA GAS</v>
          </cell>
          <cell r="C2007" t="str">
            <v>Insumos</v>
          </cell>
          <cell r="D2007" t="str">
            <v>ML</v>
          </cell>
          <cell r="E2007">
            <v>3869</v>
          </cell>
          <cell r="F2007">
            <v>3251</v>
          </cell>
        </row>
        <row r="2008">
          <cell r="A2008" t="str">
            <v>I2007</v>
          </cell>
          <cell r="B2008" t="str">
            <v>VALVULA PARA GAS 1/2"</v>
          </cell>
          <cell r="C2008" t="str">
            <v>Insumos</v>
          </cell>
          <cell r="D2008" t="str">
            <v>UND</v>
          </cell>
          <cell r="E2008">
            <v>19706</v>
          </cell>
          <cell r="F2008">
            <v>16560</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5435236</v>
          </cell>
          <cell r="F2009">
            <v>4567425</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3177243</v>
          </cell>
          <cell r="F2010">
            <v>2669952</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1641516</v>
          </cell>
          <cell r="F2011">
            <v>1379425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256123</v>
          </cell>
          <cell r="F2013">
            <v>215229</v>
          </cell>
        </row>
        <row r="2014">
          <cell r="A2014" t="str">
            <v>I2013</v>
          </cell>
          <cell r="B2014" t="str">
            <v>SANITARIO PARA PASILLO TÉCNICO DESCARGA A PARED Y PISO. ACERO INOXIDABLE AISI 304. DIMENSIONES 0.365X0.44X0.771 M DE SOCODA O SIMILAR</v>
          </cell>
          <cell r="C2014" t="str">
            <v>Insumos</v>
          </cell>
          <cell r="D2014" t="str">
            <v>UND</v>
          </cell>
          <cell r="E2014">
            <v>2235945</v>
          </cell>
          <cell r="F2014">
            <v>1878945</v>
          </cell>
        </row>
        <row r="2015">
          <cell r="A2015" t="str">
            <v>I2014</v>
          </cell>
          <cell r="B2015" t="str">
            <v>FLUXÓMETRO (VÁLVULA ALTA PRESIÓN 1-1/4"). REF. VITAL TSP03 DE SOCODA O SIMILAR</v>
          </cell>
          <cell r="C2015" t="str">
            <v>Insumos</v>
          </cell>
          <cell r="D2015" t="str">
            <v>UND</v>
          </cell>
          <cell r="E2015">
            <v>455977</v>
          </cell>
          <cell r="F2015">
            <v>383174</v>
          </cell>
        </row>
        <row r="2016">
          <cell r="A2016" t="str">
            <v>I2015</v>
          </cell>
          <cell r="B2016" t="str">
            <v>GRIFERÍA LAVADERO PISCIS PARED SENCILLA</v>
          </cell>
          <cell r="C2016" t="str">
            <v>Insumos</v>
          </cell>
          <cell r="D2016" t="str">
            <v>UND</v>
          </cell>
          <cell r="E2016">
            <v>96396</v>
          </cell>
          <cell r="F2016">
            <v>81005</v>
          </cell>
        </row>
        <row r="2017">
          <cell r="A2017" t="str">
            <v>I2016</v>
          </cell>
          <cell r="B2017" t="str">
            <v>MALLA CERRAMIENTO, HUECOS 1/2"X1/2", GRIS. REF COLMALLAS O SIMILAR</v>
          </cell>
          <cell r="C2017" t="str">
            <v>Insumos</v>
          </cell>
          <cell r="D2017" t="str">
            <v>M2</v>
          </cell>
          <cell r="E2017">
            <v>15263</v>
          </cell>
          <cell r="F2017">
            <v>12826</v>
          </cell>
        </row>
        <row r="2018">
          <cell r="A2018" t="str">
            <v>I2017</v>
          </cell>
          <cell r="B2018" t="str">
            <v>DUCHA TIPO TELÉFONO, MANGUERA L=1.5 M, CROMADA</v>
          </cell>
          <cell r="C2018" t="str">
            <v>Insumos</v>
          </cell>
          <cell r="D2018" t="str">
            <v>UND</v>
          </cell>
          <cell r="E2018">
            <v>68718</v>
          </cell>
          <cell r="F2018">
            <v>57746</v>
          </cell>
        </row>
        <row r="2019">
          <cell r="A2019" t="str">
            <v>I2018</v>
          </cell>
          <cell r="B2019" t="str">
            <v>BOMBA ELÉCTRICA 1"X1" 0,5HP,40LTSXMIN, REF. PKM60 DE PEDROLLO O SIMILAR</v>
          </cell>
          <cell r="C2019" t="str">
            <v>Insumos</v>
          </cell>
          <cell r="D2019" t="str">
            <v>UND</v>
          </cell>
          <cell r="E2019">
            <v>268532</v>
          </cell>
          <cell r="F2019">
            <v>225657</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289188</v>
          </cell>
          <cell r="F2020">
            <v>243015</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6743368</v>
          </cell>
          <cell r="F2021">
            <v>5666696</v>
          </cell>
        </row>
        <row r="2022">
          <cell r="A2022" t="str">
            <v>I2021</v>
          </cell>
          <cell r="B2022" t="str">
            <v>REJILLA RECTANGULAR PEATONAL A=60; B=30; H=6 CM (UTIL); 21.5 KG/UN</v>
          </cell>
          <cell r="C2022" t="str">
            <v>Insumos</v>
          </cell>
          <cell r="D2022" t="str">
            <v>UND</v>
          </cell>
          <cell r="E2022">
            <v>42539</v>
          </cell>
          <cell r="F2022">
            <v>35747</v>
          </cell>
        </row>
        <row r="2023">
          <cell r="A2023" t="str">
            <v>I2022</v>
          </cell>
          <cell r="B2023" t="str">
            <v>BANCA EN CONCRETO PULIDO TRES PIEZAS A=42; L=150; H=69.5 CM; 287KG/UN</v>
          </cell>
          <cell r="C2023" t="str">
            <v>Insumos</v>
          </cell>
          <cell r="D2023" t="str">
            <v>UND</v>
          </cell>
          <cell r="E2023">
            <v>430309</v>
          </cell>
          <cell r="F2023">
            <v>361604</v>
          </cell>
        </row>
        <row r="2024">
          <cell r="A2024" t="str">
            <v>I2023</v>
          </cell>
          <cell r="B2024" t="str">
            <v>BLOQUE BASE EN CEMENTO PLAQUETA ABUJARDADA ROJA A=50; B=50; H=7 CM; 42 KG/M2</v>
          </cell>
          <cell r="C2024" t="str">
            <v>Insumos</v>
          </cell>
          <cell r="D2024" t="str">
            <v>UND</v>
          </cell>
          <cell r="E2024">
            <v>30529</v>
          </cell>
          <cell r="F2024">
            <v>25655</v>
          </cell>
        </row>
        <row r="2025">
          <cell r="A2025" t="str">
            <v>I2024</v>
          </cell>
          <cell r="B2025" t="str">
            <v>BLOQUE BASE EN CEMENTO PLAQUETA ABUJARDADA NEGRA A=50; B=50; H=7 CM; 42 KG/M2</v>
          </cell>
          <cell r="C2025" t="str">
            <v>Insumos</v>
          </cell>
          <cell r="D2025" t="str">
            <v>UND</v>
          </cell>
          <cell r="E2025">
            <v>30914</v>
          </cell>
          <cell r="F2025">
            <v>25978</v>
          </cell>
        </row>
        <row r="2026">
          <cell r="A2026" t="str">
            <v>I2025</v>
          </cell>
          <cell r="B2026" t="str">
            <v>BLOQUE BASE EN CEMENTO PLAQUETA ABUJARDADA OCRE A=50; B=50; H=7 CM; 42 KG/M2</v>
          </cell>
          <cell r="C2026" t="str">
            <v>Insumos</v>
          </cell>
          <cell r="D2026" t="str">
            <v>UND</v>
          </cell>
          <cell r="E2026">
            <v>33049</v>
          </cell>
          <cell r="F2026">
            <v>27772</v>
          </cell>
        </row>
        <row r="2027">
          <cell r="A2027" t="str">
            <v>I2026</v>
          </cell>
          <cell r="B2027" t="str">
            <v>BLOQUE BASE EN CEMENTO PLAQUETA ABUJARDADA GRIS A=50; B=50; H=7 CM; 42 KG/M2</v>
          </cell>
          <cell r="C2027" t="str">
            <v>Insumos</v>
          </cell>
          <cell r="D2027" t="str">
            <v>UND</v>
          </cell>
          <cell r="E2027">
            <v>27239</v>
          </cell>
          <cell r="F2027">
            <v>22890</v>
          </cell>
        </row>
        <row r="2028">
          <cell r="A2028" t="str">
            <v>I2027</v>
          </cell>
          <cell r="B2028" t="str">
            <v>PROTECCION / DIA PROTOCOLO DE SEGURIDAD COVID - 19</v>
          </cell>
          <cell r="C2028" t="str">
            <v>Insumos</v>
          </cell>
          <cell r="D2028" t="str">
            <v>DIA</v>
          </cell>
          <cell r="E2028">
            <v>7835</v>
          </cell>
          <cell r="F2028">
            <v>7835</v>
          </cell>
        </row>
        <row r="2029">
          <cell r="A2029" t="str">
            <v>I2028</v>
          </cell>
          <cell r="B2029" t="str">
            <v>CANECAS DE PEDAL PARA RESIDUOS ORDINARIOS O BIOLOGICOS</v>
          </cell>
          <cell r="C2029" t="str">
            <v>Insumos</v>
          </cell>
          <cell r="D2029" t="str">
            <v>UND</v>
          </cell>
          <cell r="E2029">
            <v>119267</v>
          </cell>
          <cell r="F2029">
            <v>119267</v>
          </cell>
        </row>
        <row r="2030">
          <cell r="A2030" t="str">
            <v>I2029</v>
          </cell>
          <cell r="B2030" t="str">
            <v>BOLSAS ROJAS</v>
          </cell>
          <cell r="C2030" t="str">
            <v>Insumos</v>
          </cell>
          <cell r="D2030" t="str">
            <v>UND</v>
          </cell>
          <cell r="E2030">
            <v>572</v>
          </cell>
          <cell r="F2030">
            <v>572</v>
          </cell>
        </row>
        <row r="2031">
          <cell r="A2031" t="str">
            <v>I2030</v>
          </cell>
          <cell r="B2031" t="str">
            <v>TAPABOCAS DESECHABLES</v>
          </cell>
          <cell r="C2031" t="str">
            <v>Insumos</v>
          </cell>
          <cell r="D2031" t="str">
            <v>UND</v>
          </cell>
          <cell r="E2031">
            <v>309</v>
          </cell>
          <cell r="F2031">
            <v>260</v>
          </cell>
        </row>
        <row r="2032">
          <cell r="A2032" t="str">
            <v>I2031</v>
          </cell>
          <cell r="B2032" t="str">
            <v>GUANTES DE VINILO O LATEX</v>
          </cell>
          <cell r="C2032" t="str">
            <v>Insumos</v>
          </cell>
          <cell r="D2032" t="str">
            <v>UND</v>
          </cell>
          <cell r="E2032">
            <v>1042</v>
          </cell>
          <cell r="F2032">
            <v>876</v>
          </cell>
        </row>
        <row r="2033">
          <cell r="A2033" t="str">
            <v>I2032</v>
          </cell>
          <cell r="B2033" t="str">
            <v>JABON LIQUIDO</v>
          </cell>
          <cell r="C2033" t="str">
            <v>Insumos</v>
          </cell>
          <cell r="D2033" t="str">
            <v>LT</v>
          </cell>
          <cell r="E2033">
            <v>10482</v>
          </cell>
          <cell r="F2033">
            <v>8808</v>
          </cell>
        </row>
        <row r="2034">
          <cell r="A2034" t="str">
            <v>I2033</v>
          </cell>
          <cell r="B2034" t="str">
            <v>GEL ANTIBACTERIAL CON ALCOHOL MAYOR AL 70%</v>
          </cell>
          <cell r="C2034" t="str">
            <v>Insumos</v>
          </cell>
          <cell r="D2034" t="str">
            <v>LT</v>
          </cell>
          <cell r="E2034">
            <v>28655</v>
          </cell>
          <cell r="F2034">
            <v>24080</v>
          </cell>
        </row>
        <row r="2035">
          <cell r="A2035" t="str">
            <v>I2034</v>
          </cell>
          <cell r="B2035" t="str">
            <v>TOALLAS DE PAPEL PARA MANOS</v>
          </cell>
          <cell r="C2035" t="str">
            <v>Insumos</v>
          </cell>
          <cell r="D2035" t="str">
            <v>UND</v>
          </cell>
          <cell r="E2035">
            <v>55</v>
          </cell>
          <cell r="F2035">
            <v>46</v>
          </cell>
        </row>
        <row r="2036">
          <cell r="A2036" t="str">
            <v>I2035</v>
          </cell>
          <cell r="B2036" t="str">
            <v>DESINFECTANTE CON AMONIO</v>
          </cell>
          <cell r="C2036" t="str">
            <v>Insumos</v>
          </cell>
          <cell r="D2036" t="str">
            <v>LT</v>
          </cell>
          <cell r="E2036">
            <v>11278</v>
          </cell>
          <cell r="F2036">
            <v>9477</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4262588</v>
          </cell>
          <cell r="F2039">
            <v>3582007</v>
          </cell>
        </row>
        <row r="2040">
          <cell r="A2040" t="str">
            <v>I2039</v>
          </cell>
          <cell r="B2040" t="str">
            <v>TERMOMETRO LASER</v>
          </cell>
          <cell r="C2040" t="str">
            <v>Insumos</v>
          </cell>
          <cell r="D2040" t="str">
            <v>UND</v>
          </cell>
          <cell r="E2040">
            <v>641114</v>
          </cell>
          <cell r="F2040">
            <v>538751</v>
          </cell>
        </row>
        <row r="2041">
          <cell r="A2041" t="str">
            <v>I2040</v>
          </cell>
          <cell r="B2041" t="str">
            <v>FUMIGADORA DE ESPALDA MECANICA 25 LITROS</v>
          </cell>
          <cell r="C2041" t="str">
            <v>Insumos</v>
          </cell>
          <cell r="D2041" t="str">
            <v>UND</v>
          </cell>
          <cell r="E2041">
            <v>947242</v>
          </cell>
          <cell r="F2041">
            <v>796002</v>
          </cell>
        </row>
        <row r="2042">
          <cell r="A2042" t="str">
            <v>I2041</v>
          </cell>
          <cell r="B2042" t="str">
            <v>LAVAMANOS DE 40X60 CM</v>
          </cell>
          <cell r="C2042" t="str">
            <v>Insumos</v>
          </cell>
          <cell r="D2042" t="str">
            <v>UND</v>
          </cell>
          <cell r="E2042">
            <v>168355</v>
          </cell>
          <cell r="F2042">
            <v>141475</v>
          </cell>
        </row>
        <row r="2043">
          <cell r="A2043" t="str">
            <v>I2042</v>
          </cell>
          <cell r="B2043" t="str">
            <v>GRIFERIA LAVAMANOS SENCILLA</v>
          </cell>
          <cell r="C2043" t="str">
            <v>Insumos</v>
          </cell>
          <cell r="D2043" t="str">
            <v>UND</v>
          </cell>
          <cell r="E2043">
            <v>30382</v>
          </cell>
          <cell r="F2043">
            <v>25531</v>
          </cell>
        </row>
        <row r="2044">
          <cell r="A2044" t="str">
            <v>I2043</v>
          </cell>
          <cell r="B2044" t="str">
            <v>VALVULA PEDAL PARA GRIFERIA MANOS LIBRES LLAVE</v>
          </cell>
          <cell r="C2044" t="str">
            <v>Insumos</v>
          </cell>
          <cell r="D2044" t="str">
            <v>UND</v>
          </cell>
          <cell r="E2044">
            <v>218770</v>
          </cell>
          <cell r="F2044">
            <v>183840</v>
          </cell>
        </row>
        <row r="2045">
          <cell r="A2045" t="str">
            <v>I2044</v>
          </cell>
          <cell r="B2045" t="str">
            <v>ACOPLE PLASTICO LVM/LVP 60 CM 1/2 X 1/2</v>
          </cell>
          <cell r="C2045" t="str">
            <v>Insumos</v>
          </cell>
          <cell r="D2045" t="str">
            <v>UND</v>
          </cell>
          <cell r="E2045">
            <v>5438</v>
          </cell>
          <cell r="F2045">
            <v>4570</v>
          </cell>
        </row>
        <row r="2046">
          <cell r="A2046" t="str">
            <v>I2045</v>
          </cell>
          <cell r="B2046" t="str">
            <v>DISPENSADOR AUTOMATICO DE JABON</v>
          </cell>
          <cell r="C2046" t="str">
            <v>Insumos</v>
          </cell>
          <cell r="D2046" t="str">
            <v>UND</v>
          </cell>
          <cell r="E2046">
            <v>267863</v>
          </cell>
          <cell r="F2046">
            <v>225095</v>
          </cell>
        </row>
        <row r="2047">
          <cell r="A2047" t="str">
            <v>I2046</v>
          </cell>
          <cell r="B2047" t="str">
            <v>BLOQUE DIVISORIO Nº 5 ( 30 X 20 X 12 CM) ARCILLA TIPO SANTAFÉ O SIMILAR.</v>
          </cell>
          <cell r="C2047" t="str">
            <v>Insumos</v>
          </cell>
          <cell r="D2047" t="str">
            <v>UND</v>
          </cell>
          <cell r="E2047">
            <v>1592</v>
          </cell>
          <cell r="F2047">
            <v>1338</v>
          </cell>
        </row>
        <row r="2048">
          <cell r="A2048" t="str">
            <v>I2047</v>
          </cell>
          <cell r="B2048" t="str">
            <v>MONOGAFA VENTILACION INDIRECTA</v>
          </cell>
          <cell r="C2048" t="str">
            <v>Insumos</v>
          </cell>
          <cell r="D2048" t="str">
            <v>UND</v>
          </cell>
          <cell r="E2048">
            <v>13266</v>
          </cell>
          <cell r="F2048">
            <v>11148</v>
          </cell>
        </row>
        <row r="2049">
          <cell r="A2049" t="str">
            <v>I2048</v>
          </cell>
          <cell r="B2049" t="str">
            <v>PANEL LED REDONDO 18W LUZ BLANCA NEUTRA 1080 LÚMENES</v>
          </cell>
          <cell r="C2049" t="str">
            <v>Insumos</v>
          </cell>
          <cell r="D2049" t="str">
            <v>UND</v>
          </cell>
          <cell r="E2049">
            <v>30513</v>
          </cell>
          <cell r="F2049">
            <v>25641</v>
          </cell>
        </row>
        <row r="2050">
          <cell r="A2050" t="str">
            <v>I2049</v>
          </cell>
          <cell r="B2050" t="str">
            <v>SUMINISTRO DE PROTECCION  2X50 A; 10 KA, INCRUSTAR</v>
          </cell>
          <cell r="C2050" t="str">
            <v>Insumos</v>
          </cell>
          <cell r="D2050" t="str">
            <v>UND</v>
          </cell>
          <cell r="E2050">
            <v>26824</v>
          </cell>
          <cell r="F2050">
            <v>22541</v>
          </cell>
        </row>
        <row r="2051">
          <cell r="A2051" t="str">
            <v>I2050</v>
          </cell>
          <cell r="B2051" t="str">
            <v>SUMINISTRO DE PROTECCION  1X50 A; 10 KA, INCRUSTAR</v>
          </cell>
          <cell r="C2051" t="str">
            <v>Insumos</v>
          </cell>
          <cell r="D2051" t="str">
            <v>UND</v>
          </cell>
          <cell r="E2051">
            <v>9708</v>
          </cell>
          <cell r="F2051">
            <v>8158</v>
          </cell>
        </row>
        <row r="2052">
          <cell r="A2052" t="str">
            <v>I2051</v>
          </cell>
          <cell r="B2052" t="str">
            <v>SUMINISTRO DE PROTECCION  1X15 A; 10 KA, INCRUSTAR</v>
          </cell>
          <cell r="C2052" t="str">
            <v>Insumos</v>
          </cell>
          <cell r="D2052" t="str">
            <v>UND</v>
          </cell>
          <cell r="E2052">
            <v>9436</v>
          </cell>
          <cell r="F2052">
            <v>7929</v>
          </cell>
        </row>
        <row r="2053">
          <cell r="A2053" t="str">
            <v>I2052</v>
          </cell>
          <cell r="B2053" t="str">
            <v>VENTANA EN CELOSIA FIJA 1.00 X 0.50</v>
          </cell>
          <cell r="C2053" t="str">
            <v>Insumos</v>
          </cell>
          <cell r="D2053" t="str">
            <v>UND</v>
          </cell>
          <cell r="E2053">
            <v>212267</v>
          </cell>
          <cell r="F2053">
            <v>178376</v>
          </cell>
        </row>
        <row r="2054">
          <cell r="A2054" t="str">
            <v>I2053</v>
          </cell>
          <cell r="B2054" t="str">
            <v>VENTANA EN CELOSIA FIJA 0.80 X 0.50</v>
          </cell>
          <cell r="C2054" t="str">
            <v>Insumos</v>
          </cell>
          <cell r="D2054" t="str">
            <v>UND</v>
          </cell>
          <cell r="E2054">
            <v>198999</v>
          </cell>
          <cell r="F2054">
            <v>167226</v>
          </cell>
        </row>
        <row r="2055">
          <cell r="A2055" t="str">
            <v>I2054</v>
          </cell>
          <cell r="B2055" t="str">
            <v>VENTANA SERIE 3831, 4 FIJOS EN VIDRIO LAMINADO 3+3</v>
          </cell>
          <cell r="C2055" t="str">
            <v>Insumos</v>
          </cell>
          <cell r="D2055" t="str">
            <v>M2</v>
          </cell>
          <cell r="E2055">
            <v>364185</v>
          </cell>
          <cell r="F2055">
            <v>306038</v>
          </cell>
        </row>
        <row r="2056">
          <cell r="A2056" t="str">
            <v>I2055</v>
          </cell>
          <cell r="B2056" t="str">
            <v>VENTANA SERIE 3831, VIDRIO FIJO 1.00 X 1.00</v>
          </cell>
          <cell r="C2056" t="str">
            <v>Insumos</v>
          </cell>
          <cell r="D2056" t="str">
            <v>UND</v>
          </cell>
          <cell r="E2056">
            <v>391366</v>
          </cell>
          <cell r="F2056">
            <v>328879</v>
          </cell>
        </row>
        <row r="2057">
          <cell r="A2057" t="str">
            <v>I2056</v>
          </cell>
          <cell r="B2057" t="str">
            <v>VENTANA SERIE 3831, VIDRIO LAMINADO 3+3 CON LAMINA MICROPERFORADA 1/8" CAL. 18 2.00 X 1.50</v>
          </cell>
          <cell r="C2057" t="str">
            <v>Insumos</v>
          </cell>
          <cell r="D2057" t="str">
            <v>M2</v>
          </cell>
          <cell r="E2057">
            <v>287460</v>
          </cell>
          <cell r="F2057">
            <v>241563</v>
          </cell>
        </row>
        <row r="2058">
          <cell r="A2058" t="str">
            <v>I2057</v>
          </cell>
          <cell r="B2058" t="str">
            <v>LAVADO CON ACCIONAMIENTO DE PEDAL</v>
          </cell>
          <cell r="C2058" t="str">
            <v>Insumos</v>
          </cell>
          <cell r="D2058" t="str">
            <v>UND</v>
          </cell>
          <cell r="E2058">
            <v>1525670</v>
          </cell>
          <cell r="F2058">
            <v>1282076</v>
          </cell>
        </row>
        <row r="2059">
          <cell r="A2059" t="str">
            <v>I2058</v>
          </cell>
          <cell r="B2059" t="str">
            <v>CUBIERTA EN ACERO INOXIDABLE</v>
          </cell>
          <cell r="C2059" t="str">
            <v>Insumos</v>
          </cell>
          <cell r="D2059" t="str">
            <v>KG</v>
          </cell>
          <cell r="E2059">
            <v>371466</v>
          </cell>
          <cell r="F2059">
            <v>312156</v>
          </cell>
        </row>
        <row r="2060">
          <cell r="A2060" t="str">
            <v>I2059</v>
          </cell>
          <cell r="B2060" t="str">
            <v>CAMPANA INDUSTRIAL EXTRACTORA DIMENSIONES 2.00*0.70*0.40 M</v>
          </cell>
          <cell r="C2060" t="str">
            <v>Insumos</v>
          </cell>
          <cell r="D2060" t="str">
            <v>UND</v>
          </cell>
          <cell r="E2060">
            <v>4245342</v>
          </cell>
          <cell r="F2060">
            <v>3567514</v>
          </cell>
        </row>
        <row r="2061">
          <cell r="A2061" t="str">
            <v>I2060</v>
          </cell>
          <cell r="B2061" t="str">
            <v>DUCTO</v>
          </cell>
          <cell r="C2061" t="str">
            <v>Insumos</v>
          </cell>
          <cell r="D2061" t="str">
            <v>ML</v>
          </cell>
          <cell r="E2061">
            <v>225534</v>
          </cell>
          <cell r="F2061">
            <v>189524</v>
          </cell>
        </row>
        <row r="2062">
          <cell r="A2062" t="str">
            <v>I2061</v>
          </cell>
          <cell r="B2062" t="str">
            <v>PASA ALIMENTOS Y RECIBO DE BANDEJAS DIMENSIONES: 2500*400 MM (LARGO Y ANCHO)</v>
          </cell>
          <cell r="C2062" t="str">
            <v>Insumos</v>
          </cell>
          <cell r="D2062" t="str">
            <v>ML</v>
          </cell>
          <cell r="E2062">
            <v>278600</v>
          </cell>
          <cell r="F2062">
            <v>234118</v>
          </cell>
        </row>
        <row r="2063">
          <cell r="A2063" t="str">
            <v>I2062</v>
          </cell>
          <cell r="B2063" t="str">
            <v>ESTANTERIA ALMACENAMIENTO DE 6 NIVELES DIMENSIONES: 1500*500*1800 MM (LARGO, ANCHO Y ALTO)</v>
          </cell>
          <cell r="C2063" t="str">
            <v>Insumos</v>
          </cell>
          <cell r="D2063" t="str">
            <v>UND</v>
          </cell>
          <cell r="E2063">
            <v>3283506</v>
          </cell>
          <cell r="F2063">
            <v>2759249</v>
          </cell>
        </row>
        <row r="2064">
          <cell r="A2064" t="str">
            <v>I2063</v>
          </cell>
          <cell r="B2064" t="str">
            <v>MESA DE TRABAJO SELECCION DIMENSIONES: 1600*600*900 MM (LARGO, ANCH Y ALTO)</v>
          </cell>
          <cell r="C2064" t="str">
            <v>Insumos</v>
          </cell>
          <cell r="D2064" t="str">
            <v>UND</v>
          </cell>
          <cell r="E2064">
            <v>1613232</v>
          </cell>
          <cell r="F2064">
            <v>1355657</v>
          </cell>
        </row>
        <row r="2065">
          <cell r="A2065" t="str">
            <v>I2064</v>
          </cell>
          <cell r="B2065" t="str">
            <v>BATERIAS SANITARIAS EN ACERO INOXIDABLE</v>
          </cell>
          <cell r="C2065" t="str">
            <v>Insumos</v>
          </cell>
          <cell r="D2065" t="str">
            <v>M2</v>
          </cell>
          <cell r="E2065">
            <v>676603</v>
          </cell>
          <cell r="F2065">
            <v>568574</v>
          </cell>
        </row>
        <row r="2066">
          <cell r="A2066" t="str">
            <v>I2065</v>
          </cell>
          <cell r="B2066" t="str">
            <v>CAMPANA INDUSTRIAL EXTRACTORA DIMENSIONES 1.30*0.70*0.40 M</v>
          </cell>
          <cell r="C2066" t="str">
            <v>Insumos</v>
          </cell>
          <cell r="D2066" t="str">
            <v>UND</v>
          </cell>
          <cell r="E2066">
            <v>3117673</v>
          </cell>
          <cell r="F2066">
            <v>2619893</v>
          </cell>
        </row>
        <row r="2067">
          <cell r="A2067" t="str">
            <v>I2066</v>
          </cell>
          <cell r="B2067" t="str">
            <v>MESA DE TRABAJO SELECCION DIMENSIONES: 1200*600*900 MM (LARGO, ANCHO Y ALTO)</v>
          </cell>
          <cell r="C2067" t="str">
            <v>Insumos</v>
          </cell>
          <cell r="D2067" t="str">
            <v>UND</v>
          </cell>
          <cell r="E2067">
            <v>1209923</v>
          </cell>
          <cell r="F2067">
            <v>1016742</v>
          </cell>
        </row>
        <row r="2068">
          <cell r="A2068" t="str">
            <v>I2067</v>
          </cell>
          <cell r="B2068" t="str">
            <v>PUNTO BIOSEGURIDAD PARA DESCONTAMINACION DE PERSONAS Y MAQUINARIA</v>
          </cell>
          <cell r="C2068" t="str">
            <v>Insumos</v>
          </cell>
          <cell r="D2068" t="str">
            <v>DIA</v>
          </cell>
          <cell r="E2068">
            <v>19900</v>
          </cell>
          <cell r="F2068">
            <v>16723</v>
          </cell>
        </row>
        <row r="2069">
          <cell r="A2069" t="str">
            <v>I2068</v>
          </cell>
          <cell r="B2069" t="str">
            <v>LAVAMANOS CON ACCESORIOS, GRIFERIA Y MANO DE OBRA DE INSTALACION</v>
          </cell>
          <cell r="C2069" t="str">
            <v>Insumos</v>
          </cell>
          <cell r="D2069" t="str">
            <v>UND</v>
          </cell>
          <cell r="E2069">
            <v>398001</v>
          </cell>
          <cell r="F2069">
            <v>334455</v>
          </cell>
        </row>
        <row r="2070">
          <cell r="A2070" t="str">
            <v>I2069</v>
          </cell>
          <cell r="B2070" t="str">
            <v>PUNTO DE HIDRATACION PARA CONSUMO (AGUA EN BOLSA, BOTELLON O SIMILAR)</v>
          </cell>
          <cell r="C2070" t="str">
            <v>Insumos</v>
          </cell>
          <cell r="D2070" t="str">
            <v>DIA</v>
          </cell>
          <cell r="E2070">
            <v>663</v>
          </cell>
          <cell r="F2070">
            <v>557</v>
          </cell>
        </row>
        <row r="2071">
          <cell r="A2071" t="str">
            <v>I2070</v>
          </cell>
          <cell r="B2071" t="str">
            <v>PEDILUVIO PARA DESINFECTAR AL INGRESO Y SALIDA DE PERSONAL</v>
          </cell>
          <cell r="C2071" t="str">
            <v>Insumos</v>
          </cell>
          <cell r="D2071" t="str">
            <v>UND</v>
          </cell>
          <cell r="E2071">
            <v>86233</v>
          </cell>
          <cell r="F2071">
            <v>72465</v>
          </cell>
        </row>
        <row r="2072">
          <cell r="A2072" t="str">
            <v>I2071</v>
          </cell>
          <cell r="B2072" t="str">
            <v>CANECA CON PEDAL PARA RESIDUOS ORDINARIOS O BIOLOGICOS</v>
          </cell>
          <cell r="C2072" t="str">
            <v>Insumos</v>
          </cell>
          <cell r="D2072" t="str">
            <v>UND</v>
          </cell>
          <cell r="E2072">
            <v>238537</v>
          </cell>
          <cell r="F2072">
            <v>200451</v>
          </cell>
        </row>
        <row r="2073">
          <cell r="A2073" t="str">
            <v>I2072</v>
          </cell>
          <cell r="B2073" t="str">
            <v>CARETA CON VISOR</v>
          </cell>
          <cell r="C2073" t="str">
            <v>Insumos</v>
          </cell>
          <cell r="D2073" t="str">
            <v>UND</v>
          </cell>
          <cell r="E2073">
            <v>26536</v>
          </cell>
          <cell r="F2073">
            <v>22299</v>
          </cell>
        </row>
        <row r="2074">
          <cell r="A2074" t="str">
            <v>I2073</v>
          </cell>
          <cell r="B2074" t="str">
            <v>DELANTAL</v>
          </cell>
          <cell r="C2074" t="str">
            <v>Insumos</v>
          </cell>
          <cell r="D2074" t="str">
            <v>UND</v>
          </cell>
          <cell r="E2074">
            <v>26536</v>
          </cell>
          <cell r="F2074">
            <v>22299</v>
          </cell>
        </row>
        <row r="2075">
          <cell r="A2075" t="str">
            <v>I2074</v>
          </cell>
          <cell r="B2075" t="str">
            <v>LÁMPARA LUMINARIA LED SOLAR PARA ALUMBRADO PÚBLICO 100W MAS BRAZO</v>
          </cell>
          <cell r="C2075" t="str">
            <v>Insumos</v>
          </cell>
          <cell r="D2075" t="str">
            <v>UND</v>
          </cell>
          <cell r="E2075">
            <v>615707</v>
          </cell>
          <cell r="F2075">
            <v>517401</v>
          </cell>
        </row>
        <row r="2076">
          <cell r="A2076" t="str">
            <v>I2075</v>
          </cell>
          <cell r="B2076" t="str">
            <v>ESTRUCTURA PARA BALONCESTO, INCLUYE TABLEROS</v>
          </cell>
          <cell r="C2076" t="str">
            <v>Insumos</v>
          </cell>
          <cell r="D2076" t="str">
            <v>UND</v>
          </cell>
          <cell r="E2076">
            <v>2255338</v>
          </cell>
          <cell r="F2076">
            <v>1895242</v>
          </cell>
        </row>
        <row r="2077">
          <cell r="A2077" t="str">
            <v>I2076</v>
          </cell>
          <cell r="B2077" t="str">
            <v>TUBO Y MALLA PARA VOLEIBOL</v>
          </cell>
          <cell r="C2077" t="str">
            <v>Insumos</v>
          </cell>
          <cell r="D2077" t="str">
            <v>UND</v>
          </cell>
          <cell r="E2077">
            <v>596999</v>
          </cell>
          <cell r="F2077">
            <v>501680</v>
          </cell>
        </row>
        <row r="2078">
          <cell r="A2078" t="str">
            <v>I2077</v>
          </cell>
          <cell r="B2078" t="str">
            <v>ARCOS DE MICRO FUTBOL</v>
          </cell>
          <cell r="C2078" t="str">
            <v>Insumos</v>
          </cell>
          <cell r="D2078" t="str">
            <v>UND</v>
          </cell>
          <cell r="E2078">
            <v>1194003</v>
          </cell>
          <cell r="F2078">
            <v>1003364</v>
          </cell>
        </row>
        <row r="2079">
          <cell r="A2079" t="str">
            <v>I2078</v>
          </cell>
          <cell r="B2079" t="str">
            <v>REJILLA SUMIDERO PLAQUETA (PEATONAL) A=55 CM. L=40 CM. E=6 CM. REF. P40402 TIPO TITAN O SIMILAR</v>
          </cell>
          <cell r="C2079" t="str">
            <v>Insumos</v>
          </cell>
          <cell r="D2079" t="str">
            <v>UND</v>
          </cell>
          <cell r="E2079">
            <v>33734</v>
          </cell>
          <cell r="F2079">
            <v>28348</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163141</v>
          </cell>
          <cell r="F2081">
            <v>137093</v>
          </cell>
        </row>
        <row r="2082">
          <cell r="A2082" t="str">
            <v>I2081</v>
          </cell>
          <cell r="B2082" t="str">
            <v>TAPA PLASTICA CIEGA DE 2X4"</v>
          </cell>
          <cell r="C2082" t="str">
            <v>Insumos</v>
          </cell>
          <cell r="D2082" t="str">
            <v>UND</v>
          </cell>
          <cell r="E2082">
            <v>913</v>
          </cell>
          <cell r="F2082">
            <v>767</v>
          </cell>
        </row>
        <row r="2083">
          <cell r="A2083" t="str">
            <v>I2082</v>
          </cell>
          <cell r="B2083" t="str">
            <v>TAPA PLASTICA CIEGA CIRCULAR</v>
          </cell>
          <cell r="C2083" t="str">
            <v>Insumos</v>
          </cell>
          <cell r="D2083" t="str">
            <v>UND</v>
          </cell>
          <cell r="E2083">
            <v>913</v>
          </cell>
          <cell r="F2083">
            <v>767</v>
          </cell>
        </row>
        <row r="2084">
          <cell r="A2084" t="str">
            <v>I2083</v>
          </cell>
          <cell r="B2084" t="str">
            <v>CABLE ALUMINIO TRIPLEX 2 X 1/0 + 1/0 AAC/AAAC XLPE 600V 90C</v>
          </cell>
          <cell r="C2084" t="str">
            <v>Insumos</v>
          </cell>
          <cell r="D2084" t="str">
            <v>M</v>
          </cell>
          <cell r="E2084">
            <v>17038</v>
          </cell>
          <cell r="F2084">
            <v>14318</v>
          </cell>
        </row>
        <row r="2085">
          <cell r="A2085" t="str">
            <v>I2084</v>
          </cell>
          <cell r="B2085" t="str">
            <v>CONECTOR COMPRESION DBH 8</v>
          </cell>
          <cell r="C2085" t="str">
            <v>Insumos</v>
          </cell>
          <cell r="D2085" t="str">
            <v>UND</v>
          </cell>
          <cell r="E2085">
            <v>3782</v>
          </cell>
          <cell r="F2085">
            <v>3178</v>
          </cell>
        </row>
        <row r="2086">
          <cell r="A2086" t="str">
            <v>I2085</v>
          </cell>
          <cell r="B2086" t="str">
            <v>AISLADOR CARRETE</v>
          </cell>
          <cell r="C2086" t="str">
            <v>Insumos</v>
          </cell>
          <cell r="D2086" t="str">
            <v>UND</v>
          </cell>
          <cell r="E2086">
            <v>3590</v>
          </cell>
          <cell r="F2086">
            <v>3017</v>
          </cell>
        </row>
        <row r="2087">
          <cell r="A2087" t="str">
            <v>I2086</v>
          </cell>
          <cell r="B2087" t="str">
            <v>ELEMENTOS DE SUJECION</v>
          </cell>
          <cell r="C2087" t="str">
            <v>Insumos</v>
          </cell>
          <cell r="D2087" t="str">
            <v>UND</v>
          </cell>
          <cell r="E2087">
            <v>3917</v>
          </cell>
          <cell r="F2087">
            <v>3292</v>
          </cell>
        </row>
        <row r="2088">
          <cell r="A2088" t="str">
            <v>I2087</v>
          </cell>
          <cell r="B2088" t="str">
            <v>ADAPTADOR TERMINAL PVC DE 2"</v>
          </cell>
          <cell r="C2088" t="str">
            <v>Insumos</v>
          </cell>
          <cell r="D2088" t="str">
            <v>UND</v>
          </cell>
          <cell r="E2088">
            <v>4178</v>
          </cell>
          <cell r="F2088">
            <v>3511</v>
          </cell>
        </row>
        <row r="2089">
          <cell r="A2089" t="str">
            <v>I2088</v>
          </cell>
          <cell r="B2089" t="str">
            <v>CURVA PVC DE 2"</v>
          </cell>
          <cell r="C2089" t="str">
            <v>Insumos</v>
          </cell>
          <cell r="D2089" t="str">
            <v>UND</v>
          </cell>
          <cell r="E2089">
            <v>3722</v>
          </cell>
          <cell r="F2089">
            <v>3128</v>
          </cell>
        </row>
        <row r="2090">
          <cell r="A2090" t="str">
            <v>I2089</v>
          </cell>
          <cell r="B2090" t="str">
            <v>ALAMBRÓN DE ALUMINIO 8MM</v>
          </cell>
          <cell r="C2090" t="str">
            <v>Insumos</v>
          </cell>
          <cell r="D2090" t="str">
            <v>M</v>
          </cell>
          <cell r="E2090">
            <v>3787</v>
          </cell>
          <cell r="F2090">
            <v>3182</v>
          </cell>
        </row>
        <row r="2091">
          <cell r="A2091" t="str">
            <v>I2090</v>
          </cell>
          <cell r="B2091" t="str">
            <v>SOPORTE DEHN SNAP PLASTICA H16 DE FIJACION PARA CONDUCTOR 8MM</v>
          </cell>
          <cell r="C2091" t="str">
            <v>Insumos</v>
          </cell>
          <cell r="D2091" t="str">
            <v>UND</v>
          </cell>
          <cell r="E2091">
            <v>7637</v>
          </cell>
          <cell r="F2091">
            <v>6418</v>
          </cell>
        </row>
        <row r="2092">
          <cell r="A2092" t="str">
            <v>I2091</v>
          </cell>
          <cell r="B2092" t="str">
            <v>VARILLA CAPTADORA DE ALUMINIO DE 5/8"X0.80 CM</v>
          </cell>
          <cell r="C2092" t="str">
            <v>Insumos</v>
          </cell>
          <cell r="D2092" t="str">
            <v>UND</v>
          </cell>
          <cell r="E2092">
            <v>62018</v>
          </cell>
          <cell r="F2092">
            <v>52116</v>
          </cell>
        </row>
        <row r="2093">
          <cell r="A2093" t="str">
            <v>I2092</v>
          </cell>
          <cell r="B2093" t="str">
            <v>CAJA DE PASO 20X20CM TIPO INTEMPERIE</v>
          </cell>
          <cell r="C2093" t="str">
            <v>Insumos</v>
          </cell>
          <cell r="D2093" t="str">
            <v>UND</v>
          </cell>
          <cell r="E2093">
            <v>58622</v>
          </cell>
          <cell r="F2093">
            <v>49262</v>
          </cell>
        </row>
        <row r="2094">
          <cell r="A2094" t="str">
            <v>I2093</v>
          </cell>
          <cell r="B2094" t="str">
            <v>CONECTOR BIMETALICO AT-108F</v>
          </cell>
          <cell r="C2094" t="str">
            <v>Insumos</v>
          </cell>
          <cell r="D2094" t="str">
            <v>UND</v>
          </cell>
          <cell r="E2094">
            <v>29184</v>
          </cell>
          <cell r="F2094">
            <v>24524</v>
          </cell>
        </row>
        <row r="2095">
          <cell r="A2095" t="str">
            <v>I2094</v>
          </cell>
          <cell r="B2095" t="str">
            <v>BASE PARA PUNTA CAPTADORA</v>
          </cell>
          <cell r="C2095" t="str">
            <v>Insumos</v>
          </cell>
          <cell r="D2095" t="str">
            <v>UND</v>
          </cell>
          <cell r="E2095">
            <v>45502</v>
          </cell>
          <cell r="F2095">
            <v>38237</v>
          </cell>
        </row>
        <row r="2096">
          <cell r="A2096" t="str">
            <v>I2095</v>
          </cell>
          <cell r="B2096" t="str">
            <v>ELEMENTO DE SUJECION</v>
          </cell>
          <cell r="C2096" t="str">
            <v>Insumos</v>
          </cell>
          <cell r="D2096" t="str">
            <v>UND</v>
          </cell>
          <cell r="E2096">
            <v>3917</v>
          </cell>
          <cell r="F2096">
            <v>3292</v>
          </cell>
        </row>
        <row r="2097">
          <cell r="A2097" t="str">
            <v>I2096</v>
          </cell>
          <cell r="B2097" t="str">
            <v>TABLERO DE  DISTRIBUCIÓN BIFASICO 2F+N+T, 20 CIRCUITOS, DE INCRUSTAR CON PUERTA Y ESPACIO PARA TOTALIZADOR</v>
          </cell>
          <cell r="C2097" t="str">
            <v>Insumos</v>
          </cell>
          <cell r="D2097" t="str">
            <v>UND</v>
          </cell>
          <cell r="E2097">
            <v>357551</v>
          </cell>
          <cell r="F2097">
            <v>300463</v>
          </cell>
        </row>
        <row r="2098">
          <cell r="A2098" t="str">
            <v>I2097</v>
          </cell>
          <cell r="B2098" t="str">
            <v>BREAKER INDUSTRIAL TOTALIZADOR 2X100A</v>
          </cell>
          <cell r="C2098" t="str">
            <v>Insumos</v>
          </cell>
          <cell r="D2098" t="str">
            <v>UND</v>
          </cell>
          <cell r="E2098">
            <v>196436</v>
          </cell>
          <cell r="F2098">
            <v>165072</v>
          </cell>
        </row>
        <row r="2099">
          <cell r="A2099" t="str">
            <v>I2098</v>
          </cell>
          <cell r="B2099" t="str">
            <v>BORNA DE PONCHAR ESTAÑADA N° 8 AWG C/ TORNILLO</v>
          </cell>
          <cell r="C2099" t="str">
            <v>Insumos</v>
          </cell>
          <cell r="D2099" t="str">
            <v>UND</v>
          </cell>
          <cell r="E2099">
            <v>2351</v>
          </cell>
          <cell r="F2099">
            <v>1976</v>
          </cell>
        </row>
        <row r="2100">
          <cell r="A2100" t="str">
            <v>I2099</v>
          </cell>
          <cell r="B2100" t="str">
            <v>BORNA DE PONCHAR ESTAÑADA N° 2AWG C/ TORNILLO</v>
          </cell>
          <cell r="C2100" t="str">
            <v>Insumos</v>
          </cell>
          <cell r="D2100" t="str">
            <v>UND</v>
          </cell>
          <cell r="E2100">
            <v>3787</v>
          </cell>
          <cell r="F2100">
            <v>3182</v>
          </cell>
        </row>
        <row r="2101">
          <cell r="A2101" t="str">
            <v>I2100</v>
          </cell>
          <cell r="B2101" t="str">
            <v>TERMINAL EMT 1-1/2"</v>
          </cell>
          <cell r="C2101" t="str">
            <v>Insumos</v>
          </cell>
          <cell r="D2101" t="str">
            <v>UND</v>
          </cell>
          <cell r="E2101">
            <v>3395</v>
          </cell>
          <cell r="F2101">
            <v>2853</v>
          </cell>
        </row>
        <row r="2102">
          <cell r="A2102" t="str">
            <v>I2101</v>
          </cell>
          <cell r="B2102" t="str">
            <v>UNION EMT 1-1/2"</v>
          </cell>
          <cell r="C2102" t="str">
            <v>Insumos</v>
          </cell>
          <cell r="D2102" t="str">
            <v>UND</v>
          </cell>
          <cell r="E2102">
            <v>850</v>
          </cell>
          <cell r="F2102">
            <v>714</v>
          </cell>
        </row>
        <row r="2103">
          <cell r="A2103" t="str">
            <v>I2102</v>
          </cell>
          <cell r="B2103" t="str">
            <v>CURVA EMT 1-1/2"</v>
          </cell>
          <cell r="C2103" t="str">
            <v>Insumos</v>
          </cell>
          <cell r="D2103" t="str">
            <v>UND</v>
          </cell>
          <cell r="E2103">
            <v>11619</v>
          </cell>
          <cell r="F2103">
            <v>9764</v>
          </cell>
        </row>
        <row r="2104">
          <cell r="A2104" t="str">
            <v>I2103</v>
          </cell>
          <cell r="B2104" t="str">
            <v>TERMINAL EMT 1"</v>
          </cell>
          <cell r="C2104" t="str">
            <v>Insumos</v>
          </cell>
          <cell r="D2104" t="str">
            <v>UND</v>
          </cell>
          <cell r="E2104">
            <v>1960</v>
          </cell>
          <cell r="F2104">
            <v>1647</v>
          </cell>
        </row>
        <row r="2105">
          <cell r="A2105" t="str">
            <v>I2104</v>
          </cell>
          <cell r="B2105" t="str">
            <v>CURVA EMT 1"</v>
          </cell>
          <cell r="C2105" t="str">
            <v>Insumos</v>
          </cell>
          <cell r="D2105" t="str">
            <v>UND</v>
          </cell>
          <cell r="E2105">
            <v>3200</v>
          </cell>
          <cell r="F2105">
            <v>2689</v>
          </cell>
        </row>
        <row r="2106">
          <cell r="A2106" t="str">
            <v>I2105</v>
          </cell>
          <cell r="B2106" t="str">
            <v>UNION EMT 1"</v>
          </cell>
          <cell r="C2106" t="str">
            <v>Insumos</v>
          </cell>
          <cell r="D2106" t="str">
            <v>UND</v>
          </cell>
          <cell r="E2106">
            <v>1501</v>
          </cell>
          <cell r="F2106">
            <v>1261</v>
          </cell>
        </row>
        <row r="2107">
          <cell r="A2107" t="str">
            <v>I2106</v>
          </cell>
          <cell r="B2107" t="str">
            <v>CHAZO Y TORNILLO</v>
          </cell>
          <cell r="C2107" t="str">
            <v>Insumos</v>
          </cell>
          <cell r="D2107" t="str">
            <v>UND</v>
          </cell>
          <cell r="E2107">
            <v>261</v>
          </cell>
          <cell r="F2107">
            <v>219</v>
          </cell>
        </row>
        <row r="2108">
          <cell r="A2108" t="str">
            <v>I2107</v>
          </cell>
          <cell r="B2108" t="str">
            <v>TERMINAL PVC 1-1/2"</v>
          </cell>
          <cell r="C2108" t="str">
            <v>Insumos</v>
          </cell>
          <cell r="D2108" t="str">
            <v>UND</v>
          </cell>
          <cell r="E2108">
            <v>3004</v>
          </cell>
          <cell r="F2108">
            <v>2524</v>
          </cell>
        </row>
        <row r="2109">
          <cell r="A2109" t="str">
            <v>I2108</v>
          </cell>
          <cell r="B2109" t="str">
            <v>CURVA PVC 1-1/2</v>
          </cell>
          <cell r="C2109" t="str">
            <v>Insumos</v>
          </cell>
          <cell r="D2109" t="str">
            <v>UND</v>
          </cell>
          <cell r="E2109">
            <v>3199</v>
          </cell>
          <cell r="F2109">
            <v>2688</v>
          </cell>
        </row>
        <row r="2110">
          <cell r="A2110" t="str">
            <v>I2109</v>
          </cell>
          <cell r="B2110" t="str">
            <v>TUBO CONDUIT GALVANIZADA EMT 1-1/4"</v>
          </cell>
          <cell r="C2110" t="str">
            <v>Insumos</v>
          </cell>
          <cell r="D2110" t="str">
            <v>M</v>
          </cell>
          <cell r="E2110">
            <v>23306</v>
          </cell>
          <cell r="F2110">
            <v>19585</v>
          </cell>
        </row>
        <row r="2111">
          <cell r="A2111" t="str">
            <v>I2110</v>
          </cell>
          <cell r="B2111" t="str">
            <v>CURVA EMT 1-1/4"</v>
          </cell>
          <cell r="C2111" t="str">
            <v>Insumos</v>
          </cell>
          <cell r="D2111" t="str">
            <v>UND</v>
          </cell>
          <cell r="E2111">
            <v>6725</v>
          </cell>
          <cell r="F2111">
            <v>5651</v>
          </cell>
        </row>
        <row r="2112">
          <cell r="A2112" t="str">
            <v>I2111</v>
          </cell>
          <cell r="B2112" t="str">
            <v>TERMINAL EMT 1-1/4"</v>
          </cell>
          <cell r="C2112" t="str">
            <v>Insumos</v>
          </cell>
          <cell r="D2112" t="str">
            <v>VJE</v>
          </cell>
          <cell r="E2112">
            <v>2938</v>
          </cell>
          <cell r="F2112">
            <v>2469</v>
          </cell>
        </row>
        <row r="2113">
          <cell r="A2113" t="str">
            <v>I2112</v>
          </cell>
          <cell r="B2113" t="str">
            <v>UNION EMT 1-1/4"</v>
          </cell>
          <cell r="C2113" t="str">
            <v>Insumos</v>
          </cell>
          <cell r="D2113" t="str">
            <v>UND</v>
          </cell>
          <cell r="E2113">
            <v>2873</v>
          </cell>
          <cell r="F2113">
            <v>2414</v>
          </cell>
        </row>
        <row r="2114">
          <cell r="A2114" t="str">
            <v>I2113</v>
          </cell>
          <cell r="B2114" t="str">
            <v>ABRAZADERA METALICA DOBLE ALA GALVANIZADA 1-1/4"</v>
          </cell>
          <cell r="C2114" t="str">
            <v>Insumos</v>
          </cell>
          <cell r="D2114" t="str">
            <v>UND</v>
          </cell>
          <cell r="E2114">
            <v>783</v>
          </cell>
          <cell r="F2114">
            <v>658</v>
          </cell>
        </row>
        <row r="2115">
          <cell r="A2115" t="str">
            <v>I2114</v>
          </cell>
          <cell r="B2115" t="str">
            <v>UNION EMT 3/4"</v>
          </cell>
          <cell r="C2115" t="str">
            <v>Insumos</v>
          </cell>
          <cell r="D2115" t="str">
            <v>UND</v>
          </cell>
          <cell r="E2115">
            <v>1045</v>
          </cell>
          <cell r="F2115">
            <v>878</v>
          </cell>
        </row>
        <row r="2116">
          <cell r="A2116" t="str">
            <v>I2115</v>
          </cell>
          <cell r="B2116" t="str">
            <v>TERMINAL EMT 3/4"</v>
          </cell>
          <cell r="C2116" t="str">
            <v>Insumos</v>
          </cell>
          <cell r="D2116" t="str">
            <v>UND</v>
          </cell>
          <cell r="E2116">
            <v>1371</v>
          </cell>
          <cell r="F2116">
            <v>1152</v>
          </cell>
        </row>
        <row r="2117">
          <cell r="A2117" t="str">
            <v>I2116</v>
          </cell>
          <cell r="B2117" t="str">
            <v>CURVA EMT 3/4"</v>
          </cell>
          <cell r="C2117" t="str">
            <v>Insumos</v>
          </cell>
          <cell r="D2117" t="str">
            <v>UND</v>
          </cell>
          <cell r="E2117">
            <v>2090</v>
          </cell>
          <cell r="F2117">
            <v>1756</v>
          </cell>
        </row>
        <row r="2118">
          <cell r="A2118" t="str">
            <v>I2117</v>
          </cell>
          <cell r="B2118" t="str">
            <v>CAPACETE LISO EN ALUMINIO PARA TUBERIA EMT DE 3/4"</v>
          </cell>
          <cell r="C2118" t="str">
            <v>Insumos</v>
          </cell>
          <cell r="D2118" t="str">
            <v>UND</v>
          </cell>
          <cell r="E2118">
            <v>2873</v>
          </cell>
          <cell r="F2118">
            <v>2414</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65307</v>
          </cell>
          <cell r="F2119">
            <v>54880</v>
          </cell>
        </row>
        <row r="2120">
          <cell r="A2120" t="str">
            <v>I2119</v>
          </cell>
          <cell r="B2120" t="str">
            <v>BORNA DE PONCHAR ESTAÑADA N° 12 AWG</v>
          </cell>
          <cell r="C2120" t="str">
            <v>Insumos</v>
          </cell>
          <cell r="D2120" t="str">
            <v>UND</v>
          </cell>
          <cell r="E2120">
            <v>913</v>
          </cell>
          <cell r="F2120">
            <v>767</v>
          </cell>
        </row>
        <row r="2121">
          <cell r="A2121" t="str">
            <v>I2120</v>
          </cell>
          <cell r="B2121" t="str">
            <v>INTERRUPTOR ENCHUFABLE 1X15A - 10KA</v>
          </cell>
          <cell r="C2121" t="str">
            <v>Insumos</v>
          </cell>
          <cell r="D2121" t="str">
            <v>UND</v>
          </cell>
          <cell r="E2121">
            <v>11751</v>
          </cell>
          <cell r="F2121">
            <v>9875</v>
          </cell>
        </row>
        <row r="2122">
          <cell r="A2122" t="str">
            <v>I2121</v>
          </cell>
          <cell r="B2122" t="str">
            <v>LUMINARIA LFS 36W DE INCRUSTAR, MARCA ILTEC</v>
          </cell>
          <cell r="C2122" t="str">
            <v>Insumos</v>
          </cell>
          <cell r="D2122" t="str">
            <v>UND</v>
          </cell>
          <cell r="E2122">
            <v>261025</v>
          </cell>
          <cell r="F2122">
            <v>219349</v>
          </cell>
        </row>
        <row r="2123">
          <cell r="A2123" t="str">
            <v>I2122</v>
          </cell>
          <cell r="B2123" t="str">
            <v>TUBO CONDUIT SCH40 1/2"</v>
          </cell>
          <cell r="C2123" t="str">
            <v>Insumos</v>
          </cell>
          <cell r="D2123" t="str">
            <v>M</v>
          </cell>
          <cell r="E2123">
            <v>3177</v>
          </cell>
          <cell r="F2123">
            <v>2670</v>
          </cell>
        </row>
        <row r="2124">
          <cell r="A2124" t="str">
            <v>I2123</v>
          </cell>
          <cell r="B2124" t="str">
            <v>CURVA PVC SCH40 1/2"</v>
          </cell>
          <cell r="C2124" t="str">
            <v>Insumos</v>
          </cell>
          <cell r="D2124" t="str">
            <v>UND</v>
          </cell>
          <cell r="E2124">
            <v>2219</v>
          </cell>
          <cell r="F2124">
            <v>1865</v>
          </cell>
        </row>
        <row r="2125">
          <cell r="A2125" t="str">
            <v>I2124</v>
          </cell>
          <cell r="B2125" t="str">
            <v>UNION PVC SCH40 1/2"</v>
          </cell>
          <cell r="C2125" t="str">
            <v>Insumos</v>
          </cell>
          <cell r="D2125" t="str">
            <v>UND</v>
          </cell>
          <cell r="E2125">
            <v>718</v>
          </cell>
          <cell r="F2125">
            <v>603</v>
          </cell>
        </row>
        <row r="2126">
          <cell r="A2126" t="str">
            <v>I2125</v>
          </cell>
          <cell r="B2126" t="str">
            <v>TERMINAL PVC SCH40 1/2"</v>
          </cell>
          <cell r="C2126" t="str">
            <v>Insumos</v>
          </cell>
          <cell r="D2126" t="str">
            <v>UND</v>
          </cell>
          <cell r="E2126">
            <v>458</v>
          </cell>
          <cell r="F2126">
            <v>385</v>
          </cell>
        </row>
        <row r="2127">
          <cell r="A2127" t="str">
            <v>I2126</v>
          </cell>
          <cell r="B2127" t="str">
            <v>CABLE 12 AWG HFFR LS 600V</v>
          </cell>
          <cell r="C2127" t="str">
            <v>Insumos</v>
          </cell>
          <cell r="D2127" t="str">
            <v>M</v>
          </cell>
          <cell r="E2127">
            <v>2532</v>
          </cell>
          <cell r="F2127">
            <v>2128</v>
          </cell>
        </row>
        <row r="2128">
          <cell r="A2128" t="str">
            <v>I2127</v>
          </cell>
          <cell r="B2128" t="str">
            <v>UNION EMT 1/2"</v>
          </cell>
          <cell r="C2128" t="str">
            <v>Insumos</v>
          </cell>
          <cell r="D2128" t="str">
            <v>UND</v>
          </cell>
          <cell r="E2128">
            <v>850</v>
          </cell>
          <cell r="F2128">
            <v>714</v>
          </cell>
        </row>
        <row r="2129">
          <cell r="A2129" t="str">
            <v>I2128</v>
          </cell>
          <cell r="B2129" t="str">
            <v>TERMINAL EMT 1/2"</v>
          </cell>
          <cell r="C2129" t="str">
            <v>Insumos</v>
          </cell>
          <cell r="D2129" t="str">
            <v>UND</v>
          </cell>
          <cell r="E2129">
            <v>1697</v>
          </cell>
          <cell r="F2129">
            <v>1426</v>
          </cell>
        </row>
        <row r="2130">
          <cell r="A2130" t="str">
            <v>I2129</v>
          </cell>
          <cell r="B2130" t="str">
            <v>CURVA EMT 1/2"</v>
          </cell>
          <cell r="C2130" t="str">
            <v>Insumos</v>
          </cell>
          <cell r="D2130" t="str">
            <v>UND</v>
          </cell>
          <cell r="E2130">
            <v>1241</v>
          </cell>
          <cell r="F2130">
            <v>1043</v>
          </cell>
        </row>
        <row r="2131">
          <cell r="A2131" t="str">
            <v>I2130</v>
          </cell>
          <cell r="B2131" t="str">
            <v>SOCKET T8 - CONECTOR TUBO LED</v>
          </cell>
          <cell r="C2131" t="str">
            <v>Insumos</v>
          </cell>
          <cell r="D2131" t="str">
            <v>UND</v>
          </cell>
          <cell r="E2131">
            <v>2337</v>
          </cell>
          <cell r="F2131">
            <v>1964</v>
          </cell>
        </row>
        <row r="2132">
          <cell r="A2132" t="str">
            <v>I2131</v>
          </cell>
          <cell r="B2132" t="str">
            <v>TUBO LED 18W T8</v>
          </cell>
          <cell r="C2132" t="str">
            <v>Insumos</v>
          </cell>
          <cell r="D2132" t="str">
            <v>UND</v>
          </cell>
          <cell r="E2132">
            <v>15538</v>
          </cell>
          <cell r="F2132">
            <v>13057</v>
          </cell>
        </row>
        <row r="2133">
          <cell r="A2133" t="str">
            <v>I2132</v>
          </cell>
          <cell r="B2133" t="str">
            <v>RETIRO BALASTO LUMINARIAS</v>
          </cell>
          <cell r="C2133" t="str">
            <v>Insumos</v>
          </cell>
          <cell r="D2133" t="str">
            <v>UND</v>
          </cell>
          <cell r="E2133">
            <v>13055</v>
          </cell>
          <cell r="F2133">
            <v>10971</v>
          </cell>
        </row>
        <row r="2134">
          <cell r="A2134" t="str">
            <v>I2133</v>
          </cell>
          <cell r="B2134" t="str">
            <v>KIT DE LIMPIEZA LUMINARIA</v>
          </cell>
          <cell r="C2134" t="str">
            <v>Insumos</v>
          </cell>
          <cell r="D2134" t="str">
            <v>UND</v>
          </cell>
          <cell r="E2134">
            <v>1959</v>
          </cell>
          <cell r="F2134">
            <v>1646</v>
          </cell>
        </row>
        <row r="2135">
          <cell r="A2135" t="str">
            <v>I2134</v>
          </cell>
          <cell r="B2135" t="str">
            <v>PRENSA ESTOPA 1/2"</v>
          </cell>
          <cell r="C2135" t="str">
            <v>Insumos</v>
          </cell>
          <cell r="D2135" t="str">
            <v>UND</v>
          </cell>
          <cell r="E2135">
            <v>2937</v>
          </cell>
          <cell r="F2135">
            <v>2468</v>
          </cell>
        </row>
        <row r="2136">
          <cell r="A2136" t="str">
            <v>I2135</v>
          </cell>
          <cell r="B2136" t="str">
            <v>CAJA RECTANGULAR RAWELT 1/2" 2X4</v>
          </cell>
          <cell r="C2136" t="str">
            <v>Insumos</v>
          </cell>
          <cell r="D2136" t="str">
            <v>UND</v>
          </cell>
          <cell r="E2136">
            <v>7183</v>
          </cell>
          <cell r="F2136">
            <v>6036</v>
          </cell>
        </row>
        <row r="2137">
          <cell r="A2137" t="str">
            <v>I2136</v>
          </cell>
          <cell r="B2137" t="str">
            <v>TOMACORRIENTE DOBLE CON POLO A TIERRA NEMA 5-15-R</v>
          </cell>
          <cell r="C2137" t="str">
            <v>Insumos</v>
          </cell>
          <cell r="D2137" t="str">
            <v>UND</v>
          </cell>
          <cell r="E2137">
            <v>14046</v>
          </cell>
          <cell r="F2137">
            <v>11803</v>
          </cell>
        </row>
        <row r="2138">
          <cell r="A2138" t="str">
            <v>I2137</v>
          </cell>
          <cell r="B2138" t="str">
            <v>CLAVIJA CON POLO A TIERRA - 15A - 250V</v>
          </cell>
          <cell r="C2138" t="str">
            <v>Insumos</v>
          </cell>
          <cell r="D2138" t="str">
            <v>UND</v>
          </cell>
          <cell r="E2138">
            <v>7704</v>
          </cell>
          <cell r="F2138">
            <v>6474</v>
          </cell>
        </row>
        <row r="2139">
          <cell r="A2139" t="str">
            <v>I2138</v>
          </cell>
          <cell r="B2139" t="str">
            <v>CABLE ENCAUCHETADO 3X14 AWG</v>
          </cell>
          <cell r="C2139" t="str">
            <v>Insumos</v>
          </cell>
          <cell r="D2139" t="str">
            <v>M</v>
          </cell>
          <cell r="E2139">
            <v>6137</v>
          </cell>
          <cell r="F2139">
            <v>5157</v>
          </cell>
        </row>
        <row r="2140">
          <cell r="A2140" t="str">
            <v>I2139</v>
          </cell>
          <cell r="B2140" t="str">
            <v>CONECTOR RESORTE ROJO-AMR 3M</v>
          </cell>
          <cell r="C2140" t="str">
            <v>Insumos</v>
          </cell>
          <cell r="D2140" t="str">
            <v>UND</v>
          </cell>
          <cell r="E2140">
            <v>2161</v>
          </cell>
          <cell r="F2140">
            <v>1816</v>
          </cell>
        </row>
        <row r="2141">
          <cell r="A2141" t="str">
            <v>I2140</v>
          </cell>
          <cell r="B2141" t="str">
            <v>ABRAZADERA  METALICA DOBLE ALA TUBO EMT 1/2"</v>
          </cell>
          <cell r="C2141" t="str">
            <v>Insumos</v>
          </cell>
          <cell r="D2141" t="str">
            <v>UND</v>
          </cell>
          <cell r="E2141">
            <v>587</v>
          </cell>
          <cell r="F2141">
            <v>493</v>
          </cell>
        </row>
        <row r="2142">
          <cell r="A2142" t="str">
            <v>I2141</v>
          </cell>
          <cell r="B2142" t="str">
            <v>LUMINARIA CCCE - 2 TUBO LED T8 18W - 36W - MARCA ILTEC</v>
          </cell>
          <cell r="C2142" t="str">
            <v>Insumos</v>
          </cell>
          <cell r="D2142" t="str">
            <v>UND</v>
          </cell>
          <cell r="E2142">
            <v>178176</v>
          </cell>
          <cell r="F2142">
            <v>149728</v>
          </cell>
        </row>
        <row r="2143">
          <cell r="A2143" t="str">
            <v>I2142</v>
          </cell>
          <cell r="B2143" t="str">
            <v>PANEL LED SOBREPONER 12W</v>
          </cell>
          <cell r="C2143" t="str">
            <v>Insumos</v>
          </cell>
          <cell r="D2143" t="str">
            <v>UND</v>
          </cell>
          <cell r="E2143">
            <v>20353</v>
          </cell>
          <cell r="F2143">
            <v>17103</v>
          </cell>
        </row>
        <row r="2144">
          <cell r="A2144" t="str">
            <v>I2143</v>
          </cell>
          <cell r="B2144" t="str">
            <v>LUMINARIA HERMETICA 2X18 T8 LED - 36W - SYLVANIA</v>
          </cell>
          <cell r="C2144" t="str">
            <v>Insumos</v>
          </cell>
          <cell r="D2144" t="str">
            <v>UND</v>
          </cell>
          <cell r="E2144">
            <v>68363</v>
          </cell>
          <cell r="F2144">
            <v>57448</v>
          </cell>
        </row>
        <row r="2145">
          <cell r="A2145" t="str">
            <v>I2144</v>
          </cell>
          <cell r="B2145" t="str">
            <v>LUMINARIA DE EMERGENCIA R1 - SYLVANIA</v>
          </cell>
          <cell r="C2145" t="str">
            <v>Insumos</v>
          </cell>
          <cell r="D2145" t="str">
            <v>UND</v>
          </cell>
          <cell r="E2145">
            <v>100059</v>
          </cell>
          <cell r="F2145">
            <v>84083</v>
          </cell>
        </row>
        <row r="2146">
          <cell r="A2146" t="str">
            <v>I2145</v>
          </cell>
          <cell r="B2146" t="str">
            <v>PROYECTOR SYLVEO LED 150W - SYLVANIA</v>
          </cell>
          <cell r="C2146" t="str">
            <v>Insumos</v>
          </cell>
          <cell r="D2146" t="str">
            <v>UND</v>
          </cell>
          <cell r="E2146">
            <v>1185491</v>
          </cell>
          <cell r="F2146">
            <v>996211</v>
          </cell>
        </row>
        <row r="2147">
          <cell r="A2147" t="str">
            <v>I2146</v>
          </cell>
          <cell r="B2147" t="str">
            <v>UPS POWEST TITAN 6KVA ON LINE, BIFASICA, DOBLE CONVERSION CON TRANSFORMADOR DE ASILAMIENTO</v>
          </cell>
          <cell r="C2147" t="str">
            <v>Insumos</v>
          </cell>
          <cell r="D2147" t="str">
            <v>UND</v>
          </cell>
          <cell r="E2147">
            <v>7511395</v>
          </cell>
          <cell r="F2147">
            <v>6312097</v>
          </cell>
        </row>
        <row r="2148">
          <cell r="A2148" t="str">
            <v>I2147</v>
          </cell>
          <cell r="B2148" t="str">
            <v>TAPA TROQUELADA DE 3 SALIDAS 2X4"</v>
          </cell>
          <cell r="C2148" t="str">
            <v>Insumos</v>
          </cell>
          <cell r="D2148" t="str">
            <v>UND</v>
          </cell>
          <cell r="E2148">
            <v>25114</v>
          </cell>
          <cell r="F2148">
            <v>21104</v>
          </cell>
        </row>
        <row r="2149">
          <cell r="A2149" t="str">
            <v>I2148</v>
          </cell>
          <cell r="B2149" t="str">
            <v>CANALETA METALICA 12X5CM DE 240CM</v>
          </cell>
          <cell r="C2149" t="str">
            <v>Insumos</v>
          </cell>
          <cell r="D2149" t="str">
            <v>ML</v>
          </cell>
          <cell r="E2149">
            <v>25090</v>
          </cell>
          <cell r="F2149">
            <v>21084</v>
          </cell>
        </row>
        <row r="2150">
          <cell r="A2150" t="str">
            <v>I2149</v>
          </cell>
          <cell r="B2150" t="str">
            <v>ELEMENTOS DE SUJECION CANALETA METALICA</v>
          </cell>
          <cell r="C2150" t="str">
            <v>Insumos</v>
          </cell>
          <cell r="D2150" t="str">
            <v>UND</v>
          </cell>
          <cell r="E2150">
            <v>10515</v>
          </cell>
          <cell r="F2150">
            <v>8836</v>
          </cell>
        </row>
        <row r="2151">
          <cell r="A2151" t="str">
            <v>I2150</v>
          </cell>
          <cell r="B2151" t="str">
            <v>CURVA METALICA 12X5CM</v>
          </cell>
          <cell r="C2151" t="str">
            <v>Insumos</v>
          </cell>
          <cell r="D2151" t="str">
            <v>UND</v>
          </cell>
          <cell r="E2151">
            <v>37673</v>
          </cell>
          <cell r="F2151">
            <v>31658</v>
          </cell>
        </row>
        <row r="2152">
          <cell r="A2152" t="str">
            <v>I2151</v>
          </cell>
          <cell r="B2152" t="str">
            <v>BANDEJA CABLOFIL CF 54/200</v>
          </cell>
          <cell r="C2152" t="str">
            <v>Insumos</v>
          </cell>
          <cell r="D2152" t="str">
            <v>UND</v>
          </cell>
          <cell r="E2152">
            <v>84015</v>
          </cell>
          <cell r="F2152">
            <v>70601</v>
          </cell>
        </row>
        <row r="2153">
          <cell r="A2153" t="str">
            <v>I2152</v>
          </cell>
          <cell r="B2153" t="str">
            <v>UNION RAPIDA BANDEJA CABLOFIL</v>
          </cell>
          <cell r="C2153" t="str">
            <v>Insumos</v>
          </cell>
          <cell r="D2153" t="str">
            <v>UND</v>
          </cell>
          <cell r="E2153">
            <v>5905</v>
          </cell>
          <cell r="F2153">
            <v>4962</v>
          </cell>
        </row>
        <row r="2154">
          <cell r="A2154" t="str">
            <v>I2153</v>
          </cell>
          <cell r="B2154" t="str">
            <v>PERFIL DE FIJACION RCSN BANDEJA CABLOFIL</v>
          </cell>
          <cell r="C2154" t="str">
            <v>Insumos</v>
          </cell>
          <cell r="D2154" t="str">
            <v>UND</v>
          </cell>
          <cell r="E2154">
            <v>78307</v>
          </cell>
          <cell r="F2154">
            <v>65804</v>
          </cell>
        </row>
        <row r="2155">
          <cell r="A2155" t="str">
            <v>I2154</v>
          </cell>
          <cell r="B2155" t="str">
            <v>SOPORTE CABLE DE PUESTA A TIERRA BANDEJA CABLOFIL</v>
          </cell>
          <cell r="C2155" t="str">
            <v>Insumos</v>
          </cell>
          <cell r="D2155" t="str">
            <v>UND</v>
          </cell>
          <cell r="E2155">
            <v>12251</v>
          </cell>
          <cell r="F2155">
            <v>10295</v>
          </cell>
        </row>
        <row r="2156">
          <cell r="A2156" t="str">
            <v>I2155</v>
          </cell>
          <cell r="B2156" t="str">
            <v>CONECTOR PUESTA A TIERRA BANDEJA CABLOFIL</v>
          </cell>
          <cell r="C2156" t="str">
            <v>Insumos</v>
          </cell>
          <cell r="D2156" t="str">
            <v>UND</v>
          </cell>
          <cell r="E2156">
            <v>13566</v>
          </cell>
          <cell r="F2156">
            <v>11400</v>
          </cell>
        </row>
        <row r="2157">
          <cell r="A2157" t="str">
            <v>I2156</v>
          </cell>
          <cell r="B2157" t="str">
            <v>LEGALIZACIÓN Y RETIE LATINOAMERICANO SEDE PRINCIPAL</v>
          </cell>
          <cell r="C2157" t="str">
            <v>Insumos</v>
          </cell>
          <cell r="D2157" t="str">
            <v>UND</v>
          </cell>
          <cell r="E2157">
            <v>4627217</v>
          </cell>
          <cell r="F2157">
            <v>3888418</v>
          </cell>
        </row>
        <row r="2158">
          <cell r="A2158" t="str">
            <v>I2157</v>
          </cell>
          <cell r="B2158" t="str">
            <v>TOTALIZADOR 2X40, 25KA</v>
          </cell>
          <cell r="C2158" t="str">
            <v>Insumos</v>
          </cell>
          <cell r="D2158" t="str">
            <v>UND</v>
          </cell>
          <cell r="E2158">
            <v>120708</v>
          </cell>
          <cell r="F2158">
            <v>101435</v>
          </cell>
        </row>
        <row r="2159">
          <cell r="A2159" t="str">
            <v>I2158</v>
          </cell>
          <cell r="B2159" t="str">
            <v>CABLE 4 AWG HFFR LS 600V 75º CT</v>
          </cell>
          <cell r="C2159" t="str">
            <v>Insumos</v>
          </cell>
          <cell r="D2159" t="str">
            <v>ML</v>
          </cell>
          <cell r="E2159">
            <v>12036</v>
          </cell>
          <cell r="F2159">
            <v>10114</v>
          </cell>
        </row>
        <row r="2160">
          <cell r="A2160" t="str">
            <v>I2159</v>
          </cell>
          <cell r="B2160" t="str">
            <v>CAPACETE ROSCADO EN ALUMINIO PARA TUBERIA IMC 3/4"</v>
          </cell>
          <cell r="C2160" t="str">
            <v>Insumos</v>
          </cell>
          <cell r="D2160" t="str">
            <v>UND</v>
          </cell>
          <cell r="E2160">
            <v>2678</v>
          </cell>
          <cell r="F2160">
            <v>2250</v>
          </cell>
        </row>
        <row r="2161">
          <cell r="A2161" t="str">
            <v>I2160</v>
          </cell>
          <cell r="B2161" t="str">
            <v>CURVA GALVANIZADA IMC 3/4"</v>
          </cell>
          <cell r="C2161" t="str">
            <v>Insumos</v>
          </cell>
          <cell r="D2161" t="str">
            <v>UND</v>
          </cell>
          <cell r="E2161">
            <v>7768</v>
          </cell>
          <cell r="F2161">
            <v>6528</v>
          </cell>
        </row>
        <row r="2162">
          <cell r="A2162" t="str">
            <v>I2161</v>
          </cell>
          <cell r="B2162" t="str">
            <v>BREAKER TOTALIZADOR 2X80, 25KA</v>
          </cell>
          <cell r="C2162" t="str">
            <v>Insumos</v>
          </cell>
          <cell r="D2162" t="str">
            <v>UND</v>
          </cell>
          <cell r="E2162">
            <v>184293</v>
          </cell>
          <cell r="F2162">
            <v>154868</v>
          </cell>
        </row>
        <row r="2163">
          <cell r="A2163" t="str">
            <v>I2162</v>
          </cell>
          <cell r="B2163" t="str">
            <v>LEGALIZACIÓN Y RETIE COLEGIO RURAL GRANADA</v>
          </cell>
          <cell r="C2163" t="str">
            <v>Insumos</v>
          </cell>
          <cell r="D2163" t="str">
            <v>UND</v>
          </cell>
          <cell r="E2163">
            <v>4569770</v>
          </cell>
          <cell r="F2163">
            <v>3840143</v>
          </cell>
        </row>
        <row r="2164">
          <cell r="A2164" t="str">
            <v>I2163</v>
          </cell>
          <cell r="B2164" t="str">
            <v>ABRAZADERA  METALICA DOBLE ALA TUBO EMT 3/4"</v>
          </cell>
          <cell r="C2164" t="str">
            <v>Insumos</v>
          </cell>
          <cell r="D2164" t="str">
            <v>UND</v>
          </cell>
          <cell r="E2164">
            <v>681</v>
          </cell>
          <cell r="F2164">
            <v>572</v>
          </cell>
        </row>
        <row r="2165">
          <cell r="A2165" t="str">
            <v>I2164</v>
          </cell>
          <cell r="B2165" t="str">
            <v>CAJA RECTANGULAR RAWELT 3/4" 2X4</v>
          </cell>
          <cell r="C2165" t="str">
            <v>Insumos</v>
          </cell>
          <cell r="D2165" t="str">
            <v>UND</v>
          </cell>
          <cell r="E2165">
            <v>11751</v>
          </cell>
          <cell r="F2165">
            <v>9875</v>
          </cell>
        </row>
        <row r="2166">
          <cell r="A2166" t="str">
            <v>I2165</v>
          </cell>
          <cell r="B2166" t="str">
            <v>TUBO CONDUIT SCH40 3/4"</v>
          </cell>
          <cell r="C2166" t="str">
            <v>Insumos</v>
          </cell>
          <cell r="D2166" t="str">
            <v>M</v>
          </cell>
          <cell r="E2166">
            <v>4198</v>
          </cell>
          <cell r="F2166">
            <v>3528</v>
          </cell>
        </row>
        <row r="2167">
          <cell r="A2167" t="str">
            <v>I2166</v>
          </cell>
          <cell r="B2167" t="str">
            <v>TERMINAL PVC SCH40 3/4"</v>
          </cell>
          <cell r="C2167" t="str">
            <v>Insumos</v>
          </cell>
          <cell r="D2167" t="str">
            <v>UND</v>
          </cell>
          <cell r="E2167">
            <v>1188</v>
          </cell>
          <cell r="F2167">
            <v>998</v>
          </cell>
        </row>
        <row r="2168">
          <cell r="A2168" t="str">
            <v>I2167</v>
          </cell>
          <cell r="B2168" t="str">
            <v>PANEL LED 18W</v>
          </cell>
          <cell r="C2168" t="str">
            <v>Insumos</v>
          </cell>
          <cell r="D2168" t="str">
            <v>UND</v>
          </cell>
          <cell r="E2168">
            <v>36952</v>
          </cell>
          <cell r="F2168">
            <v>31052</v>
          </cell>
        </row>
        <row r="2169">
          <cell r="A2169" t="str">
            <v>I2168</v>
          </cell>
          <cell r="B2169" t="str">
            <v>LUMINARIA IT 100 AQ LENS 36W</v>
          </cell>
          <cell r="C2169" t="str">
            <v>Insumos</v>
          </cell>
          <cell r="D2169" t="str">
            <v>UND</v>
          </cell>
          <cell r="E2169">
            <v>210760</v>
          </cell>
          <cell r="F2169">
            <v>177109</v>
          </cell>
        </row>
        <row r="2170">
          <cell r="A2170" t="str">
            <v>I2169</v>
          </cell>
          <cell r="B2170" t="str">
            <v>LUMINARIA LED ECO 36W</v>
          </cell>
          <cell r="C2170" t="str">
            <v>Insumos</v>
          </cell>
          <cell r="D2170" t="str">
            <v>UND</v>
          </cell>
          <cell r="E2170">
            <v>174429</v>
          </cell>
          <cell r="F2170">
            <v>146579</v>
          </cell>
        </row>
        <row r="2171">
          <cell r="A2171" t="str">
            <v>I2170</v>
          </cell>
          <cell r="B2171" t="str">
            <v>LUMINARIA IF NORMA 36W</v>
          </cell>
          <cell r="C2171" t="str">
            <v>Insumos</v>
          </cell>
          <cell r="D2171" t="str">
            <v>UND</v>
          </cell>
          <cell r="E2171">
            <v>180866</v>
          </cell>
          <cell r="F2171">
            <v>151988</v>
          </cell>
        </row>
        <row r="2172">
          <cell r="A2172" t="str">
            <v>I2171</v>
          </cell>
          <cell r="B2172" t="str">
            <v>LUMINARIA HIGH BAY 97W</v>
          </cell>
          <cell r="C2172" t="str">
            <v>Insumos</v>
          </cell>
          <cell r="D2172" t="str">
            <v>UND</v>
          </cell>
          <cell r="E2172">
            <v>817257</v>
          </cell>
          <cell r="F2172">
            <v>686771</v>
          </cell>
        </row>
        <row r="2173">
          <cell r="A2173" t="str">
            <v>I2172</v>
          </cell>
          <cell r="B2173" t="str">
            <v>LUMINARIA MINI FLOOD 200W (ESSENTIAL FLOOD HP)</v>
          </cell>
          <cell r="C2173" t="str">
            <v>Insumos</v>
          </cell>
          <cell r="D2173" t="str">
            <v>UND</v>
          </cell>
          <cell r="E2173">
            <v>680233</v>
          </cell>
          <cell r="F2173">
            <v>571624</v>
          </cell>
        </row>
        <row r="2174">
          <cell r="A2174" t="str">
            <v>I2173</v>
          </cell>
          <cell r="B2174" t="str">
            <v>LUMINARIA REFLECTOR ES 10W(REFLECTOR LED LQ)</v>
          </cell>
          <cell r="C2174" t="str">
            <v>Insumos</v>
          </cell>
          <cell r="D2174" t="str">
            <v>UND</v>
          </cell>
          <cell r="E2174">
            <v>47233</v>
          </cell>
          <cell r="F2174">
            <v>39692</v>
          </cell>
        </row>
        <row r="2175">
          <cell r="A2175" t="str">
            <v>I2174</v>
          </cell>
          <cell r="B2175" t="str">
            <v>LUMINARIA DE EMERGENCIA ALENA 4W</v>
          </cell>
          <cell r="C2175" t="str">
            <v>Insumos</v>
          </cell>
          <cell r="D2175" t="str">
            <v>UND</v>
          </cell>
          <cell r="E2175">
            <v>111122</v>
          </cell>
          <cell r="F2175">
            <v>93380</v>
          </cell>
        </row>
        <row r="2176">
          <cell r="A2176" t="str">
            <v>I2175</v>
          </cell>
          <cell r="B2176" t="str">
            <v>LUMINARIA SALIDA EMERGENCIA 2W</v>
          </cell>
          <cell r="C2176" t="str">
            <v>Insumos</v>
          </cell>
          <cell r="D2176" t="str">
            <v>UND</v>
          </cell>
          <cell r="E2176">
            <v>91568</v>
          </cell>
          <cell r="F2176">
            <v>76948</v>
          </cell>
        </row>
        <row r="2177">
          <cell r="A2177" t="str">
            <v>I2176</v>
          </cell>
          <cell r="B2177" t="str">
            <v>TROQUEL SENCILLO PARA CANALETA DE 12CM</v>
          </cell>
          <cell r="C2177" t="str">
            <v>Insumos</v>
          </cell>
          <cell r="D2177" t="str">
            <v>UND</v>
          </cell>
          <cell r="E2177">
            <v>4831</v>
          </cell>
          <cell r="F2177">
            <v>4060</v>
          </cell>
        </row>
        <row r="2178">
          <cell r="A2178" t="str">
            <v>I2177</v>
          </cell>
          <cell r="B2178" t="str">
            <v>BOQUILLA TERMINAL (JUEGO DE TUERCA Y CONTRATUERCA) PARA TUBERIA IMC 3/4</v>
          </cell>
          <cell r="C2178" t="str">
            <v>Insumos</v>
          </cell>
          <cell r="D2178" t="str">
            <v>UND</v>
          </cell>
          <cell r="E2178">
            <v>1304</v>
          </cell>
          <cell r="F2178">
            <v>1096</v>
          </cell>
        </row>
        <row r="2179">
          <cell r="A2179" t="str">
            <v>I2178</v>
          </cell>
          <cell r="B2179" t="str">
            <v>SENSOR INFRARROJO ON/OFF</v>
          </cell>
          <cell r="C2179" t="str">
            <v>Insumos</v>
          </cell>
          <cell r="D2179" t="str">
            <v>UND</v>
          </cell>
          <cell r="E2179">
            <v>205229</v>
          </cell>
          <cell r="F2179">
            <v>172461</v>
          </cell>
        </row>
        <row r="2180">
          <cell r="A2180" t="str">
            <v>I2179</v>
          </cell>
          <cell r="B2180" t="str">
            <v>SENSOR FOTOVOLTAICO LEVITON PROVOLT</v>
          </cell>
          <cell r="C2180" t="str">
            <v>Insumos</v>
          </cell>
          <cell r="D2180" t="str">
            <v>UND</v>
          </cell>
          <cell r="E2180">
            <v>1693425</v>
          </cell>
          <cell r="F2180">
            <v>1423046</v>
          </cell>
        </row>
        <row r="2181">
          <cell r="A2181" t="str">
            <v>I2180</v>
          </cell>
          <cell r="B2181" t="str">
            <v>UPS 14KV BIFÁSICA</v>
          </cell>
          <cell r="C2181" t="str">
            <v>Insumos</v>
          </cell>
          <cell r="D2181" t="str">
            <v>UND</v>
          </cell>
          <cell r="E2181">
            <v>28080411</v>
          </cell>
          <cell r="F2181">
            <v>23596984</v>
          </cell>
        </row>
        <row r="2182">
          <cell r="A2182" t="str">
            <v>I2181</v>
          </cell>
          <cell r="B2182" t="str">
            <v>BY PASS PARA UPS</v>
          </cell>
          <cell r="C2182" t="str">
            <v>Insumos</v>
          </cell>
          <cell r="D2182" t="str">
            <v>UND</v>
          </cell>
          <cell r="E2182">
            <v>429095</v>
          </cell>
          <cell r="F2182">
            <v>360584</v>
          </cell>
        </row>
        <row r="2183">
          <cell r="A2183" t="str">
            <v>I2182</v>
          </cell>
          <cell r="B2183" t="str">
            <v>CABLE TRENZADO 3X12 AWG HFFR LS CT</v>
          </cell>
          <cell r="C2183" t="str">
            <v>Insumos</v>
          </cell>
          <cell r="D2183" t="str">
            <v>M</v>
          </cell>
          <cell r="E2183">
            <v>7006</v>
          </cell>
          <cell r="F2183">
            <v>5887</v>
          </cell>
        </row>
        <row r="2184">
          <cell r="A2184" t="str">
            <v>I2183</v>
          </cell>
          <cell r="B2184" t="str">
            <v>CABLE TRENZADO 3X10 AWG HFFR LS CT</v>
          </cell>
          <cell r="C2184" t="str">
            <v>Insumos</v>
          </cell>
          <cell r="D2184" t="str">
            <v>M</v>
          </cell>
          <cell r="E2184">
            <v>10197</v>
          </cell>
          <cell r="F2184">
            <v>8569</v>
          </cell>
        </row>
        <row r="2185">
          <cell r="A2185" t="str">
            <v>I2184</v>
          </cell>
          <cell r="B2185" t="str">
            <v>CABLE 250 KCMIL THHN, THWN, CU</v>
          </cell>
          <cell r="C2185" t="str">
            <v>Insumos</v>
          </cell>
          <cell r="D2185" t="str">
            <v>M</v>
          </cell>
          <cell r="E2185">
            <v>69068</v>
          </cell>
          <cell r="F2185">
            <v>58040</v>
          </cell>
        </row>
        <row r="2186">
          <cell r="A2186" t="str">
            <v>I2185</v>
          </cell>
          <cell r="B2186" t="str">
            <v>CABLE 6 AWG HFFR LS</v>
          </cell>
          <cell r="C2186" t="str">
            <v>Insumos</v>
          </cell>
          <cell r="D2186" t="str">
            <v>M</v>
          </cell>
          <cell r="E2186">
            <v>7373</v>
          </cell>
          <cell r="F2186">
            <v>6196</v>
          </cell>
        </row>
        <row r="2187">
          <cell r="A2187" t="str">
            <v>I2186</v>
          </cell>
          <cell r="B2187" t="str">
            <v>CABLE ANTIFRAUDE/CONCENTRICO 1X8+8 PE/PVC</v>
          </cell>
          <cell r="C2187" t="str">
            <v>Insumos</v>
          </cell>
          <cell r="D2187" t="str">
            <v>M</v>
          </cell>
          <cell r="E2187">
            <v>10245</v>
          </cell>
          <cell r="F2187">
            <v>8609</v>
          </cell>
        </row>
        <row r="2188">
          <cell r="A2188" t="str">
            <v>I2187</v>
          </cell>
          <cell r="B2188" t="str">
            <v>CANALETA PLÁSTICA MEDIA CAÑA CON TAPA EN ALUMINIO 60X13</v>
          </cell>
          <cell r="C2188" t="str">
            <v>Insumos</v>
          </cell>
          <cell r="D2188" t="str">
            <v>M</v>
          </cell>
          <cell r="E2188">
            <v>21286</v>
          </cell>
          <cell r="F2188">
            <v>17887</v>
          </cell>
        </row>
        <row r="2189">
          <cell r="A2189" t="str">
            <v>I2188</v>
          </cell>
          <cell r="B2189" t="str">
            <v>CAJA DE PASO 12X12X5CM</v>
          </cell>
          <cell r="C2189" t="str">
            <v>Insumos</v>
          </cell>
          <cell r="D2189" t="str">
            <v>UND</v>
          </cell>
          <cell r="E2189">
            <v>48635</v>
          </cell>
          <cell r="F2189">
            <v>40870</v>
          </cell>
        </row>
        <row r="2190">
          <cell r="A2190" t="str">
            <v>I2189</v>
          </cell>
          <cell r="B2190" t="str">
            <v>CAJA DE PASO 20X20X10CM</v>
          </cell>
          <cell r="C2190" t="str">
            <v>Insumos</v>
          </cell>
          <cell r="D2190" t="str">
            <v>UND</v>
          </cell>
          <cell r="E2190">
            <v>71314</v>
          </cell>
          <cell r="F2190">
            <v>59928</v>
          </cell>
        </row>
        <row r="2191">
          <cell r="A2191" t="str">
            <v>I2190</v>
          </cell>
          <cell r="B2191" t="str">
            <v>CAJA PARA TOMA EN PISO (POP UP)</v>
          </cell>
          <cell r="C2191" t="str">
            <v>Insumos</v>
          </cell>
          <cell r="D2191" t="str">
            <v>UND</v>
          </cell>
          <cell r="E2191">
            <v>309191</v>
          </cell>
          <cell r="F2191">
            <v>259824</v>
          </cell>
        </row>
        <row r="2192">
          <cell r="A2192" t="str">
            <v>I2191</v>
          </cell>
          <cell r="B2192" t="str">
            <v>MEDIDOR DE ENERGIA MONOFASICO 120V</v>
          </cell>
          <cell r="C2192" t="str">
            <v>Insumos</v>
          </cell>
          <cell r="D2192" t="str">
            <v>UND</v>
          </cell>
          <cell r="E2192">
            <v>112284</v>
          </cell>
          <cell r="F2192">
            <v>94356</v>
          </cell>
        </row>
        <row r="2193">
          <cell r="A2193" t="str">
            <v>I2192</v>
          </cell>
          <cell r="B2193" t="str">
            <v>MEDIDOR DE ENERGIA MONOFASICO TRIFILAR MEDIDA SEMIDIRECTA CLASE 0.5</v>
          </cell>
          <cell r="C2193" t="str">
            <v>Insumos</v>
          </cell>
          <cell r="D2193" t="str">
            <v>UND</v>
          </cell>
          <cell r="E2193">
            <v>2175211</v>
          </cell>
          <cell r="F2193">
            <v>1827908</v>
          </cell>
        </row>
        <row r="2194">
          <cell r="A2194" t="str">
            <v>I2193</v>
          </cell>
          <cell r="B2194" t="str">
            <v>TRANSFORMADOR DE CORRIENTE 300/5A</v>
          </cell>
          <cell r="C2194" t="str">
            <v>Insumos</v>
          </cell>
          <cell r="D2194" t="str">
            <v>UND</v>
          </cell>
          <cell r="E2194">
            <v>201985</v>
          </cell>
          <cell r="F2194">
            <v>169735</v>
          </cell>
        </row>
        <row r="2195">
          <cell r="A2195" t="str">
            <v>I2194</v>
          </cell>
          <cell r="B2195" t="str">
            <v>BLOQUE DE PRUEBA PARA MEDIDA SEMIDIRECTA</v>
          </cell>
          <cell r="C2195" t="str">
            <v>Insumos</v>
          </cell>
          <cell r="D2195" t="str">
            <v>UND</v>
          </cell>
          <cell r="E2195">
            <v>233058</v>
          </cell>
          <cell r="F2195">
            <v>195847</v>
          </cell>
        </row>
        <row r="2196">
          <cell r="A2196" t="str">
            <v>I2195</v>
          </cell>
          <cell r="B2196" t="str">
            <v>GABINETE PARA MEDIDA</v>
          </cell>
          <cell r="C2196" t="str">
            <v>Insumos</v>
          </cell>
          <cell r="D2196" t="str">
            <v>UND</v>
          </cell>
          <cell r="E2196">
            <v>340266</v>
          </cell>
          <cell r="F2196">
            <v>285938</v>
          </cell>
        </row>
        <row r="2197">
          <cell r="A2197" t="str">
            <v>I2196</v>
          </cell>
          <cell r="B2197" t="str">
            <v>CABLEADO VEHICULAR 16AWG</v>
          </cell>
          <cell r="C2197" t="str">
            <v>Insumos</v>
          </cell>
          <cell r="D2197" t="str">
            <v>M</v>
          </cell>
          <cell r="E2197">
            <v>706</v>
          </cell>
          <cell r="F2197">
            <v>593</v>
          </cell>
        </row>
        <row r="2198">
          <cell r="A2198" t="str">
            <v>I2197</v>
          </cell>
          <cell r="B2198" t="str">
            <v>TOTALIZADOR 2X63A, 25KA</v>
          </cell>
          <cell r="C2198" t="str">
            <v>Insumos</v>
          </cell>
          <cell r="D2198" t="str">
            <v>UND</v>
          </cell>
          <cell r="E2198">
            <v>180607</v>
          </cell>
          <cell r="F2198">
            <v>151771</v>
          </cell>
        </row>
        <row r="2199">
          <cell r="A2199" t="str">
            <v>I2198</v>
          </cell>
          <cell r="B2199" t="str">
            <v>TOTALIZADOR 2X80A, 25KA</v>
          </cell>
          <cell r="C2199" t="str">
            <v>Insumos</v>
          </cell>
          <cell r="D2199" t="str">
            <v>UND</v>
          </cell>
          <cell r="E2199">
            <v>217876</v>
          </cell>
          <cell r="F2199">
            <v>183089</v>
          </cell>
        </row>
        <row r="2200">
          <cell r="A2200" t="str">
            <v>I2199</v>
          </cell>
          <cell r="B2200" t="str">
            <v>GABINETE 1.80X0.90X0.40 M</v>
          </cell>
          <cell r="C2200" t="str">
            <v>Insumos</v>
          </cell>
          <cell r="D2200" t="str">
            <v>UND</v>
          </cell>
          <cell r="E2200">
            <v>5875418</v>
          </cell>
          <cell r="F2200">
            <v>4937326</v>
          </cell>
        </row>
        <row r="2201">
          <cell r="A2201" t="str">
            <v>I2200</v>
          </cell>
          <cell r="B2201" t="str">
            <v>DPS TIPO 1+2</v>
          </cell>
          <cell r="C2201" t="str">
            <v>Insumos</v>
          </cell>
          <cell r="D2201" t="str">
            <v>UND</v>
          </cell>
          <cell r="E2201">
            <v>2841368</v>
          </cell>
          <cell r="F2201">
            <v>2387704</v>
          </cell>
        </row>
        <row r="2202">
          <cell r="A2202" t="str">
            <v>I2201</v>
          </cell>
          <cell r="B2202" t="str">
            <v>TOTALIZADOR 2X250A, 80KA REGULABLE DE (250 - 400)A</v>
          </cell>
          <cell r="C2202" t="str">
            <v>Insumos</v>
          </cell>
          <cell r="D2202" t="str">
            <v>UND</v>
          </cell>
          <cell r="E2202">
            <v>1018059</v>
          </cell>
          <cell r="F2202">
            <v>855512</v>
          </cell>
        </row>
        <row r="2203">
          <cell r="A2203" t="str">
            <v>I2202</v>
          </cell>
          <cell r="B2203" t="str">
            <v>TOTALIZADORR 2X30A, 25KA</v>
          </cell>
          <cell r="C2203" t="str">
            <v>Insumos</v>
          </cell>
          <cell r="D2203" t="str">
            <v>UND</v>
          </cell>
          <cell r="E2203">
            <v>93247</v>
          </cell>
          <cell r="F2203">
            <v>78359</v>
          </cell>
        </row>
        <row r="2204">
          <cell r="A2204" t="str">
            <v>I2203</v>
          </cell>
          <cell r="B2204" t="str">
            <v>TOTALIZADOR 2X30A, 25KA</v>
          </cell>
          <cell r="C2204" t="str">
            <v>Insumos</v>
          </cell>
          <cell r="D2204" t="str">
            <v>UND</v>
          </cell>
          <cell r="E2204">
            <v>93247</v>
          </cell>
          <cell r="F2204">
            <v>78359</v>
          </cell>
        </row>
        <row r="2205">
          <cell r="A2205" t="str">
            <v>I2204</v>
          </cell>
          <cell r="B2205" t="str">
            <v>TRAMITES ANTE EL OR</v>
          </cell>
          <cell r="C2205" t="str">
            <v>Insumos</v>
          </cell>
          <cell r="D2205" t="str">
            <v>UND</v>
          </cell>
          <cell r="E2205">
            <v>1305648</v>
          </cell>
          <cell r="F2205">
            <v>1097183</v>
          </cell>
        </row>
        <row r="2206">
          <cell r="A2206" t="str">
            <v>I2205</v>
          </cell>
          <cell r="B2206" t="str">
            <v>LEGALIZACION Y RETIE INSTITUCION EDUCATIVA CHIPRE</v>
          </cell>
          <cell r="C2206" t="str">
            <v>Insumos</v>
          </cell>
          <cell r="D2206" t="str">
            <v>UND</v>
          </cell>
          <cell r="E2206">
            <v>6183626</v>
          </cell>
          <cell r="F2206">
            <v>5196324</v>
          </cell>
        </row>
        <row r="2207">
          <cell r="A2207" t="str">
            <v>I2206</v>
          </cell>
          <cell r="B2207" t="str">
            <v>SUMINISTRO, TRANSPORTE E INSTALACIÓN DE MURO PARA MEDIDA SEMIDIRECTA</v>
          </cell>
          <cell r="C2207" t="str">
            <v>Insumos</v>
          </cell>
          <cell r="D2207" t="str">
            <v>UND</v>
          </cell>
          <cell r="E2207">
            <v>763152</v>
          </cell>
          <cell r="F2207">
            <v>641304</v>
          </cell>
        </row>
        <row r="2208">
          <cell r="A2208" t="str">
            <v>I2207</v>
          </cell>
          <cell r="B2208" t="str">
            <v>ADECUACIÓN PARA TABLERO Y REGATA (INCLUYE PERFORACIÓN Y RESANE)</v>
          </cell>
          <cell r="C2208" t="str">
            <v>Insumos</v>
          </cell>
          <cell r="D2208" t="str">
            <v>UND</v>
          </cell>
          <cell r="E2208">
            <v>504640</v>
          </cell>
          <cell r="F2208">
            <v>424067</v>
          </cell>
        </row>
        <row r="2209">
          <cell r="A2209" t="str">
            <v>I2208</v>
          </cell>
          <cell r="B2209" t="str">
            <v>GRIFERÍA ECONOMIZADORA DE SENSOR</v>
          </cell>
          <cell r="C2209" t="str">
            <v>Insumos</v>
          </cell>
          <cell r="D2209" t="str">
            <v>UND</v>
          </cell>
          <cell r="E2209">
            <v>613525</v>
          </cell>
          <cell r="F2209">
            <v>515567</v>
          </cell>
        </row>
        <row r="2210">
          <cell r="A2210" t="str">
            <v>I2209</v>
          </cell>
          <cell r="B2210" t="str">
            <v>CONTACTOR TRIPOLAR DIL M40 110V</v>
          </cell>
          <cell r="C2210" t="str">
            <v>Insumos</v>
          </cell>
          <cell r="D2210" t="str">
            <v>UND</v>
          </cell>
          <cell r="E2210">
            <v>587542</v>
          </cell>
          <cell r="F2210">
            <v>493733</v>
          </cell>
        </row>
        <row r="2211">
          <cell r="A2211" t="str">
            <v>I2210</v>
          </cell>
          <cell r="B2211" t="str">
            <v>GABINETE ELÉCTRICO EXTERIOR</v>
          </cell>
          <cell r="C2211" t="str">
            <v>Insumos</v>
          </cell>
          <cell r="D2211" t="str">
            <v>UND</v>
          </cell>
          <cell r="E2211">
            <v>137093</v>
          </cell>
          <cell r="F2211">
            <v>115204</v>
          </cell>
        </row>
        <row r="2212">
          <cell r="A2212" t="str">
            <v>I2211</v>
          </cell>
          <cell r="B2212" t="str">
            <v>PEINE RIEL DIN - MONOPOLAR 4 CIRCUITOS</v>
          </cell>
          <cell r="C2212" t="str">
            <v>Insumos</v>
          </cell>
          <cell r="D2212" t="str">
            <v>UND</v>
          </cell>
          <cell r="E2212">
            <v>43738</v>
          </cell>
          <cell r="F2212">
            <v>36755</v>
          </cell>
        </row>
        <row r="2213">
          <cell r="A2213" t="str">
            <v>I2212</v>
          </cell>
          <cell r="B2213" t="str">
            <v>BREAKER DE 1X20A, 10KA, INCRUSTAR RIEL DIN</v>
          </cell>
          <cell r="C2213" t="str">
            <v>Insumos</v>
          </cell>
          <cell r="D2213" t="str">
            <v>UND</v>
          </cell>
          <cell r="E2213">
            <v>23827</v>
          </cell>
          <cell r="F2213">
            <v>20023</v>
          </cell>
        </row>
        <row r="2214">
          <cell r="A2214" t="str">
            <v>I2213</v>
          </cell>
          <cell r="B2214" t="str">
            <v>PULSADOR ON</v>
          </cell>
          <cell r="C2214" t="str">
            <v>Insumos</v>
          </cell>
          <cell r="D2214" t="str">
            <v>UND</v>
          </cell>
          <cell r="E2214">
            <v>30028</v>
          </cell>
          <cell r="F2214">
            <v>25234</v>
          </cell>
        </row>
        <row r="2215">
          <cell r="A2215" t="str">
            <v>I2214</v>
          </cell>
          <cell r="B2215" t="str">
            <v>PULSADOR OFF</v>
          </cell>
          <cell r="C2215" t="str">
            <v>Insumos</v>
          </cell>
          <cell r="D2215" t="str">
            <v>UND</v>
          </cell>
          <cell r="E2215">
            <v>30028</v>
          </cell>
          <cell r="F2215">
            <v>25234</v>
          </cell>
        </row>
        <row r="2216">
          <cell r="A2216" t="str">
            <v>I2215</v>
          </cell>
          <cell r="B2216" t="str">
            <v>BARRAJE DE COBRE 0.02X0.04</v>
          </cell>
          <cell r="C2216" t="str">
            <v>Insumos</v>
          </cell>
          <cell r="D2216" t="str">
            <v>UND</v>
          </cell>
          <cell r="E2216">
            <v>33946</v>
          </cell>
          <cell r="F2216">
            <v>28526</v>
          </cell>
        </row>
        <row r="2217">
          <cell r="A2217" t="str">
            <v>I2216</v>
          </cell>
          <cell r="B2217" t="str">
            <v>AISLADORES BARRAJE</v>
          </cell>
          <cell r="C2217" t="str">
            <v>Insumos</v>
          </cell>
          <cell r="D2217" t="str">
            <v>UND</v>
          </cell>
          <cell r="E2217">
            <v>7900</v>
          </cell>
          <cell r="F2217">
            <v>6639</v>
          </cell>
        </row>
        <row r="2218">
          <cell r="A2218" t="str">
            <v>I2217</v>
          </cell>
          <cell r="B2218" t="str">
            <v>ACERO DE REFUERZO FY = 60.000 PSI = 420 MPA</v>
          </cell>
          <cell r="C2218" t="str">
            <v>Insumos</v>
          </cell>
          <cell r="D2218" t="str">
            <v>KG</v>
          </cell>
          <cell r="E2218">
            <v>5745</v>
          </cell>
          <cell r="F2218">
            <v>4828</v>
          </cell>
        </row>
        <row r="2219">
          <cell r="A2219" t="str">
            <v>I2218</v>
          </cell>
          <cell r="B2219" t="str">
            <v>ALAMBRE NEGRO NO. 18 (ACTUALIZADO)</v>
          </cell>
          <cell r="C2219" t="str">
            <v>Insumos</v>
          </cell>
          <cell r="D2219" t="str">
            <v>KG</v>
          </cell>
          <cell r="E2219">
            <v>9221</v>
          </cell>
          <cell r="F2219">
            <v>7749</v>
          </cell>
        </row>
        <row r="2220">
          <cell r="A2220" t="str">
            <v>I2219</v>
          </cell>
          <cell r="B2220" t="str">
            <v>TUBERIA ESTRUCTURAL A.S.T.M. A-572 GRADO 50 - REDONDA, CUADRADA O RECTANGULAR SEGÚN DISEÑO - TIPO COLMENA O SIMILAR.</v>
          </cell>
          <cell r="C2220" t="str">
            <v>Insumos</v>
          </cell>
          <cell r="D2220" t="str">
            <v>KG</v>
          </cell>
          <cell r="E2220">
            <v>9926</v>
          </cell>
          <cell r="F2220">
            <v>8341</v>
          </cell>
        </row>
        <row r="2221">
          <cell r="A2221" t="str">
            <v>I2220</v>
          </cell>
          <cell r="B2221" t="str">
            <v>SUMINISTRO DE APLIQUE TIPO HONGO MARCA HAVELLS - SYLVANIA O SIMILAR  CON ACCESOSRIOS</v>
          </cell>
          <cell r="C2221" t="str">
            <v>Insumos</v>
          </cell>
          <cell r="D2221" t="str">
            <v>UND</v>
          </cell>
          <cell r="E2221">
            <v>67894</v>
          </cell>
          <cell r="F2221">
            <v>57054</v>
          </cell>
        </row>
        <row r="2222">
          <cell r="A2222" t="str">
            <v>I2221</v>
          </cell>
          <cell r="B2222" t="str">
            <v>PANEL LED 600W CON CAJA IP 65</v>
          </cell>
          <cell r="C2222" t="str">
            <v>Insumos</v>
          </cell>
          <cell r="D2222" t="str">
            <v>UND</v>
          </cell>
          <cell r="E2222">
            <v>417809</v>
          </cell>
          <cell r="F2222">
            <v>351100</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2611298</v>
          </cell>
          <cell r="F2223">
            <v>2194368</v>
          </cell>
        </row>
        <row r="2224">
          <cell r="A2224" t="str">
            <v>I2223</v>
          </cell>
          <cell r="B2224" t="str">
            <v>ASEO GENERAL</v>
          </cell>
          <cell r="C2224" t="str">
            <v>Insumos</v>
          </cell>
          <cell r="D2224" t="str">
            <v>GLB</v>
          </cell>
          <cell r="E2224">
            <v>391694</v>
          </cell>
          <cell r="F2224">
            <v>329155</v>
          </cell>
        </row>
        <row r="2225">
          <cell r="A2225" t="str">
            <v>I2224</v>
          </cell>
          <cell r="B2225" t="str">
            <v>TAPA PARA TOMACORRIENTE DOBLE</v>
          </cell>
          <cell r="C2225" t="str">
            <v>Insumos</v>
          </cell>
          <cell r="D2225" t="str">
            <v>UND</v>
          </cell>
          <cell r="E2225">
            <v>1304</v>
          </cell>
          <cell r="F2225">
            <v>1096</v>
          </cell>
        </row>
        <row r="2226">
          <cell r="A2226" t="str">
            <v>I2225</v>
          </cell>
          <cell r="B2226" t="str">
            <v>TAPA PARA INTERRUPTOR SENCILLO BLANCO</v>
          </cell>
          <cell r="C2226" t="str">
            <v>Insumos</v>
          </cell>
          <cell r="D2226" t="str">
            <v>UND</v>
          </cell>
          <cell r="E2226">
            <v>1304</v>
          </cell>
          <cell r="F2226">
            <v>1096</v>
          </cell>
        </row>
        <row r="2227">
          <cell r="A2227" t="str">
            <v>I2226</v>
          </cell>
          <cell r="B2227" t="str">
            <v>TAPA PARA INTERRUPTOR DOBLE BLANCO</v>
          </cell>
          <cell r="C2227" t="str">
            <v>Insumos</v>
          </cell>
          <cell r="D2227" t="str">
            <v>UND</v>
          </cell>
          <cell r="E2227">
            <v>1960</v>
          </cell>
          <cell r="F2227">
            <v>1647</v>
          </cell>
        </row>
        <row r="2228">
          <cell r="A2228" t="str">
            <v>I2227</v>
          </cell>
          <cell r="B2228" t="str">
            <v>TUBO CONDUIT PVC 4"</v>
          </cell>
          <cell r="C2228" t="str">
            <v>Insumos</v>
          </cell>
          <cell r="D2228" t="str">
            <v>ML</v>
          </cell>
          <cell r="E2228">
            <v>6986</v>
          </cell>
          <cell r="F2228">
            <v>5871</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105497</v>
          </cell>
          <cell r="F2229">
            <v>88653</v>
          </cell>
        </row>
        <row r="2230">
          <cell r="A2230" t="str">
            <v>I2229</v>
          </cell>
          <cell r="B2230" t="str">
            <v>POSTE METALICO 14 M 1050 KGF</v>
          </cell>
          <cell r="C2230" t="str">
            <v>Insumos</v>
          </cell>
          <cell r="D2230" t="str">
            <v>UND</v>
          </cell>
          <cell r="E2230">
            <v>2036811</v>
          </cell>
          <cell r="F2230">
            <v>1711606</v>
          </cell>
        </row>
        <row r="2231">
          <cell r="A2231" t="str">
            <v>I2230</v>
          </cell>
          <cell r="B2231" t="str">
            <v>CONCRETO 3000 PSI</v>
          </cell>
          <cell r="C2231" t="str">
            <v>Insumos</v>
          </cell>
          <cell r="D2231" t="str">
            <v>M3</v>
          </cell>
          <cell r="E2231">
            <v>389518</v>
          </cell>
          <cell r="F2231">
            <v>327326</v>
          </cell>
        </row>
        <row r="2232">
          <cell r="A2232" t="str">
            <v>I2231</v>
          </cell>
          <cell r="B2232" t="str">
            <v>BASE DE ANCLAJE CASTILLO DE 1" 0.25X0.25M  ENTRE CENTROS</v>
          </cell>
          <cell r="C2232" t="str">
            <v>Insumos</v>
          </cell>
          <cell r="D2232" t="str">
            <v>UND</v>
          </cell>
          <cell r="E2232">
            <v>417807</v>
          </cell>
          <cell r="F2232">
            <v>351098</v>
          </cell>
        </row>
        <row r="2233">
          <cell r="A2233" t="str">
            <v>I2232</v>
          </cell>
          <cell r="B2233" t="str">
            <v>ABRAZADERA HORQUILLA 2"</v>
          </cell>
          <cell r="C2233" t="str">
            <v>Insumos</v>
          </cell>
          <cell r="D2233" t="str">
            <v>UND</v>
          </cell>
          <cell r="E2233">
            <v>4817</v>
          </cell>
          <cell r="F2233">
            <v>4048</v>
          </cell>
        </row>
        <row r="2234">
          <cell r="A2234" t="str">
            <v>I2233</v>
          </cell>
          <cell r="B2234" t="str">
            <v>PERNOS DE 1" GRADO 5</v>
          </cell>
          <cell r="C2234" t="str">
            <v>Insumos</v>
          </cell>
          <cell r="D2234" t="str">
            <v>UND</v>
          </cell>
          <cell r="E2234">
            <v>6527</v>
          </cell>
          <cell r="F2234">
            <v>5485</v>
          </cell>
        </row>
        <row r="2235">
          <cell r="A2235" t="str">
            <v>I2234</v>
          </cell>
          <cell r="B2235" t="str">
            <v>POSTE METALICO 12 M 1350 KGF AUTOSOPORTADO</v>
          </cell>
          <cell r="C2235" t="str">
            <v>Insumos</v>
          </cell>
          <cell r="D2235" t="str">
            <v>UND</v>
          </cell>
          <cell r="E2235">
            <v>2284883</v>
          </cell>
          <cell r="F2235">
            <v>1920070</v>
          </cell>
        </row>
        <row r="2236">
          <cell r="A2236" t="str">
            <v>I2235</v>
          </cell>
          <cell r="B2236" t="str">
            <v>ESPACIADOR PARA ABRAZADERAS DE FIJACION PARA TUBERIA COLGANTE</v>
          </cell>
          <cell r="C2236" t="str">
            <v>Insumos</v>
          </cell>
          <cell r="D2236" t="str">
            <v>M</v>
          </cell>
          <cell r="E2236">
            <v>1554</v>
          </cell>
          <cell r="F2236">
            <v>1306</v>
          </cell>
        </row>
        <row r="2237">
          <cell r="A2237" t="str">
            <v>I2236</v>
          </cell>
          <cell r="B2237" t="str">
            <v>TUERCA PARA ABRAZADERAS DE FIJACION PARA TUBERIA COLGANTE</v>
          </cell>
          <cell r="C2237" t="str">
            <v>Insumos</v>
          </cell>
          <cell r="D2237" t="str">
            <v>UND</v>
          </cell>
          <cell r="E2237">
            <v>131</v>
          </cell>
          <cell r="F2237">
            <v>110</v>
          </cell>
        </row>
        <row r="2238">
          <cell r="A2238" t="str">
            <v>I2237</v>
          </cell>
          <cell r="B2238" t="str">
            <v>AISLADOR DE PIN POLIMERICO 13.2KV</v>
          </cell>
          <cell r="C2238" t="str">
            <v>Insumos</v>
          </cell>
          <cell r="D2238" t="str">
            <v>UND</v>
          </cell>
          <cell r="E2238">
            <v>68349</v>
          </cell>
          <cell r="F2238">
            <v>57436</v>
          </cell>
        </row>
        <row r="2239">
          <cell r="A2239" t="str">
            <v>I2238</v>
          </cell>
          <cell r="B2239" t="str">
            <v>BRAZO TIPO C 15KV</v>
          </cell>
          <cell r="C2239" t="str">
            <v>Insumos</v>
          </cell>
          <cell r="D2239" t="str">
            <v>UND</v>
          </cell>
          <cell r="E2239">
            <v>49562</v>
          </cell>
          <cell r="F2239">
            <v>41649</v>
          </cell>
        </row>
        <row r="2240">
          <cell r="A2240" t="str">
            <v>I2239</v>
          </cell>
          <cell r="B2240" t="str">
            <v>ANCLAJE DE EXPANSION PARA ABRAZADERAS DE FIJACION PARA TUBERIA COLGANTE</v>
          </cell>
          <cell r="C2240" t="str">
            <v>Insumos</v>
          </cell>
          <cell r="D2240" t="str">
            <v>UND</v>
          </cell>
          <cell r="E2240">
            <v>653</v>
          </cell>
          <cell r="F2240">
            <v>549</v>
          </cell>
        </row>
        <row r="2241">
          <cell r="A2241" t="str">
            <v>I2240</v>
          </cell>
          <cell r="B2241" t="str">
            <v>AISLADOR DE PLATO O SUSPENCION 6"</v>
          </cell>
          <cell r="C2241" t="str">
            <v>Insumos</v>
          </cell>
          <cell r="D2241" t="str">
            <v>UND</v>
          </cell>
          <cell r="E2241">
            <v>40159</v>
          </cell>
          <cell r="F2241">
            <v>33747</v>
          </cell>
        </row>
        <row r="2242">
          <cell r="A2242" t="str">
            <v>I2241</v>
          </cell>
          <cell r="B2242" t="str">
            <v>COLLARIN DOBLE 5-6</v>
          </cell>
          <cell r="C2242" t="str">
            <v>Insumos</v>
          </cell>
          <cell r="D2242" t="str">
            <v>UND</v>
          </cell>
          <cell r="E2242">
            <v>22259</v>
          </cell>
          <cell r="F2242">
            <v>18705</v>
          </cell>
        </row>
        <row r="2243">
          <cell r="A2243" t="str">
            <v>I2242</v>
          </cell>
          <cell r="B2243" t="str">
            <v>ESLABON EN U 5/8"</v>
          </cell>
          <cell r="C2243" t="str">
            <v>Insumos</v>
          </cell>
          <cell r="D2243" t="str">
            <v>UND</v>
          </cell>
          <cell r="E2243">
            <v>16909</v>
          </cell>
          <cell r="F2243">
            <v>14209</v>
          </cell>
        </row>
        <row r="2244">
          <cell r="A2244" t="str">
            <v>I2243</v>
          </cell>
          <cell r="B2244" t="str">
            <v>GUARDACABO 1/2"</v>
          </cell>
          <cell r="C2244" t="str">
            <v>Insumos</v>
          </cell>
          <cell r="D2244" t="str">
            <v>UND</v>
          </cell>
          <cell r="E2244">
            <v>2285</v>
          </cell>
          <cell r="F2244">
            <v>1920</v>
          </cell>
        </row>
        <row r="2245">
          <cell r="A2245" t="str">
            <v>I2244</v>
          </cell>
          <cell r="B2245" t="str">
            <v>PERFORACION PARA ABRAZADERAS DE FIJACION PARA TUBERIA COLGANTE</v>
          </cell>
          <cell r="C2245" t="str">
            <v>Insumos</v>
          </cell>
          <cell r="D2245" t="str">
            <v>UND</v>
          </cell>
          <cell r="E2245">
            <v>1554</v>
          </cell>
          <cell r="F2245">
            <v>1306</v>
          </cell>
        </row>
        <row r="2246">
          <cell r="A2246" t="str">
            <v>I2245</v>
          </cell>
          <cell r="B2246" t="str">
            <v>TUERCA DE OJO 5/8"</v>
          </cell>
          <cell r="C2246" t="str">
            <v>Insumos</v>
          </cell>
          <cell r="D2246" t="str">
            <v>UND</v>
          </cell>
          <cell r="E2246">
            <v>8174</v>
          </cell>
          <cell r="F2246">
            <v>6869</v>
          </cell>
        </row>
        <row r="2247">
          <cell r="A2247" t="str">
            <v>I2246</v>
          </cell>
          <cell r="B2247" t="str">
            <v>GRAPA PREFORMADA 15KV</v>
          </cell>
          <cell r="C2247" t="str">
            <v>Insumos</v>
          </cell>
          <cell r="D2247" t="str">
            <v>UND</v>
          </cell>
          <cell r="E2247">
            <v>17038</v>
          </cell>
          <cell r="F2247">
            <v>14318</v>
          </cell>
        </row>
        <row r="2248">
          <cell r="A2248" t="str">
            <v>I2247</v>
          </cell>
          <cell r="B2248" t="str">
            <v>TORNILLO ESPACIADOR 5/8" X 6"</v>
          </cell>
          <cell r="C2248" t="str">
            <v>Insumos</v>
          </cell>
          <cell r="D2248" t="str">
            <v>UND</v>
          </cell>
          <cell r="E2248">
            <v>3327</v>
          </cell>
          <cell r="F2248">
            <v>2796</v>
          </cell>
        </row>
        <row r="2249">
          <cell r="A2249" t="str">
            <v>I2248</v>
          </cell>
          <cell r="B2249" t="str">
            <v>ARANDELA DE PRESION 5/8"</v>
          </cell>
          <cell r="C2249" t="str">
            <v>Insumos</v>
          </cell>
          <cell r="D2249" t="str">
            <v>UND</v>
          </cell>
          <cell r="E2249">
            <v>261</v>
          </cell>
          <cell r="F2249">
            <v>219</v>
          </cell>
        </row>
        <row r="2250">
          <cell r="A2250" t="str">
            <v>I2249</v>
          </cell>
          <cell r="B2250" t="str">
            <v>PIN RECTO 5/8" X 7 1/2"</v>
          </cell>
          <cell r="C2250" t="str">
            <v>Insumos</v>
          </cell>
          <cell r="D2250" t="str">
            <v>UND</v>
          </cell>
          <cell r="E2250">
            <v>9596</v>
          </cell>
          <cell r="F2250">
            <v>8064</v>
          </cell>
        </row>
        <row r="2251">
          <cell r="A2251" t="str">
            <v>I2250</v>
          </cell>
          <cell r="B2251" t="str">
            <v>ARANDELA  REDONDA 5/8"</v>
          </cell>
          <cell r="C2251" t="str">
            <v>Insumos</v>
          </cell>
          <cell r="D2251" t="str">
            <v>UND</v>
          </cell>
          <cell r="E2251">
            <v>587</v>
          </cell>
          <cell r="F2251">
            <v>493</v>
          </cell>
        </row>
        <row r="2252">
          <cell r="A2252" t="str">
            <v>I2251</v>
          </cell>
          <cell r="B2252" t="str">
            <v>COLLARIN DOBLE 6-7</v>
          </cell>
          <cell r="C2252" t="str">
            <v>Insumos</v>
          </cell>
          <cell r="D2252" t="str">
            <v>UND</v>
          </cell>
          <cell r="E2252">
            <v>23219</v>
          </cell>
          <cell r="F2252">
            <v>19512</v>
          </cell>
        </row>
        <row r="2253">
          <cell r="A2253" t="str">
            <v>I2252</v>
          </cell>
          <cell r="B2253" t="str">
            <v>ABRAZADERA HORQUILLA 3"</v>
          </cell>
          <cell r="C2253" t="str">
            <v>Insumos</v>
          </cell>
          <cell r="D2253" t="str">
            <v>UND</v>
          </cell>
          <cell r="E2253">
            <v>5874</v>
          </cell>
          <cell r="F2253">
            <v>4936</v>
          </cell>
        </row>
        <row r="2254">
          <cell r="A2254" t="str">
            <v>I2253</v>
          </cell>
          <cell r="B2254" t="str">
            <v>TORNILLO DE MAQUINA 1/2" X 1 1/2"</v>
          </cell>
          <cell r="C2254" t="str">
            <v>Insumos</v>
          </cell>
          <cell r="D2254" t="str">
            <v>UND</v>
          </cell>
          <cell r="E2254">
            <v>2871</v>
          </cell>
          <cell r="F2254">
            <v>2413</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37079</v>
          </cell>
          <cell r="F2256">
            <v>31159</v>
          </cell>
        </row>
        <row r="2257">
          <cell r="A2257" t="str">
            <v>I2256</v>
          </cell>
          <cell r="B2257" t="str">
            <v>GRAPA PRENSORA 3 TORNILLOS  1/4"</v>
          </cell>
          <cell r="C2257" t="str">
            <v>Insumos</v>
          </cell>
          <cell r="D2257" t="str">
            <v>UND</v>
          </cell>
          <cell r="E2257">
            <v>12225</v>
          </cell>
          <cell r="F2257">
            <v>10273</v>
          </cell>
        </row>
        <row r="2258">
          <cell r="A2258" t="str">
            <v>I2257</v>
          </cell>
          <cell r="B2258" t="str">
            <v>ALAMBRE GALVANIZADO</v>
          </cell>
          <cell r="C2258" t="str">
            <v>Insumos</v>
          </cell>
          <cell r="D2258" t="str">
            <v>ML</v>
          </cell>
          <cell r="E2258">
            <v>2952</v>
          </cell>
          <cell r="F2258">
            <v>2481</v>
          </cell>
        </row>
        <row r="2259">
          <cell r="A2259" t="str">
            <v>I2258</v>
          </cell>
          <cell r="B2259" t="str">
            <v>CABLE DE ACERO GALVANIZADO 1/4" ST</v>
          </cell>
          <cell r="C2259" t="str">
            <v>Insumos</v>
          </cell>
          <cell r="D2259" t="str">
            <v>ML</v>
          </cell>
          <cell r="E2259">
            <v>5091</v>
          </cell>
          <cell r="F2259">
            <v>4278</v>
          </cell>
        </row>
        <row r="2260">
          <cell r="A2260" t="str">
            <v>I2259</v>
          </cell>
          <cell r="B2260" t="str">
            <v>AISLADOR  TENSOR  DE 4 1/4"</v>
          </cell>
          <cell r="C2260" t="str">
            <v>Insumos</v>
          </cell>
          <cell r="D2260" t="str">
            <v>UND</v>
          </cell>
          <cell r="E2260">
            <v>8061</v>
          </cell>
          <cell r="F2260">
            <v>6774</v>
          </cell>
        </row>
        <row r="2261">
          <cell r="A2261" t="str">
            <v>I2260</v>
          </cell>
          <cell r="B2261" t="str">
            <v>ABRAZADERA HORQUILLA 4"</v>
          </cell>
          <cell r="C2261" t="str">
            <v>Insumos</v>
          </cell>
          <cell r="D2261" t="str">
            <v>UND</v>
          </cell>
          <cell r="E2261">
            <v>6992</v>
          </cell>
          <cell r="F2261">
            <v>5876</v>
          </cell>
        </row>
        <row r="2262">
          <cell r="A2262" t="str">
            <v>I2261</v>
          </cell>
          <cell r="B2262" t="str">
            <v>ABRAZADERA SIN SALIDA  T2</v>
          </cell>
          <cell r="C2262" t="str">
            <v>Insumos</v>
          </cell>
          <cell r="D2262" t="str">
            <v>UND</v>
          </cell>
          <cell r="E2262">
            <v>13709</v>
          </cell>
          <cell r="F2262">
            <v>11520</v>
          </cell>
        </row>
        <row r="2263">
          <cell r="A2263" t="str">
            <v>I2262</v>
          </cell>
          <cell r="B2263" t="str">
            <v>BLOQUE DE ANCLAJE PARA  RETENIDA</v>
          </cell>
          <cell r="C2263" t="str">
            <v>Insumos</v>
          </cell>
          <cell r="D2263" t="str">
            <v>UND</v>
          </cell>
          <cell r="E2263">
            <v>178679</v>
          </cell>
          <cell r="F2263">
            <v>150150</v>
          </cell>
        </row>
        <row r="2264">
          <cell r="A2264" t="str">
            <v>I2263</v>
          </cell>
          <cell r="B2264" t="str">
            <v>PERNO DE ANCLAJE</v>
          </cell>
          <cell r="C2264" t="str">
            <v>Insumos</v>
          </cell>
          <cell r="D2264" t="str">
            <v>UND</v>
          </cell>
          <cell r="E2264">
            <v>13285</v>
          </cell>
          <cell r="F2264">
            <v>11164</v>
          </cell>
        </row>
        <row r="2265">
          <cell r="A2265" t="str">
            <v>I2264</v>
          </cell>
          <cell r="B2265" t="str">
            <v>CABLE ECOLOGICO  2 AWG 15KV</v>
          </cell>
          <cell r="C2265" t="str">
            <v>Insumos</v>
          </cell>
          <cell r="D2265" t="str">
            <v>ML</v>
          </cell>
          <cell r="E2265">
            <v>10183</v>
          </cell>
          <cell r="F2265">
            <v>8557</v>
          </cell>
        </row>
        <row r="2266">
          <cell r="A2266" t="str">
            <v>I2265</v>
          </cell>
          <cell r="B2266" t="str">
            <v>CAJA PRIMARIA 100 A 15 KV</v>
          </cell>
          <cell r="C2266" t="str">
            <v>Insumos</v>
          </cell>
          <cell r="D2266" t="str">
            <v>UND</v>
          </cell>
          <cell r="E2266">
            <v>212761</v>
          </cell>
          <cell r="F2266">
            <v>178791</v>
          </cell>
        </row>
        <row r="2267">
          <cell r="A2267" t="str">
            <v>I2266</v>
          </cell>
          <cell r="B2267" t="str">
            <v>ABRAZADERA HORQUILLA 6"</v>
          </cell>
          <cell r="C2267" t="str">
            <v>Insumos</v>
          </cell>
          <cell r="D2267" t="str">
            <v>UND</v>
          </cell>
          <cell r="E2267">
            <v>10183</v>
          </cell>
          <cell r="F2267">
            <v>8557</v>
          </cell>
        </row>
        <row r="2268">
          <cell r="A2268" t="str">
            <v>I2267</v>
          </cell>
          <cell r="B2268" t="str">
            <v>DPS OXIDO DE ZINC</v>
          </cell>
          <cell r="C2268" t="str">
            <v>Insumos</v>
          </cell>
          <cell r="D2268" t="str">
            <v>UND</v>
          </cell>
          <cell r="E2268">
            <v>149282</v>
          </cell>
          <cell r="F2268">
            <v>125447</v>
          </cell>
        </row>
        <row r="2269">
          <cell r="A2269" t="str">
            <v>I2268</v>
          </cell>
          <cell r="B2269" t="str">
            <v>TORNILLO MAQUINA GALVANIZADA DE 5/8" X 10</v>
          </cell>
          <cell r="C2269" t="str">
            <v>Insumos</v>
          </cell>
          <cell r="D2269" t="str">
            <v>UND</v>
          </cell>
          <cell r="E2269">
            <v>6984</v>
          </cell>
          <cell r="F2269">
            <v>5869</v>
          </cell>
        </row>
        <row r="2270">
          <cell r="A2270" t="str">
            <v>I2269</v>
          </cell>
          <cell r="B2270" t="str">
            <v>PIÉAMIGO DE 48" PARA CRUCETA METALICA DE 2.3M</v>
          </cell>
          <cell r="C2270" t="str">
            <v>Insumos</v>
          </cell>
          <cell r="D2270" t="str">
            <v>UND</v>
          </cell>
          <cell r="E2270">
            <v>108760</v>
          </cell>
          <cell r="F2270">
            <v>91395</v>
          </cell>
        </row>
        <row r="2271">
          <cell r="A2271" t="str">
            <v>I2270</v>
          </cell>
          <cell r="B2271" t="str">
            <v>CRUCETA PORTACAJA 2"*1/4"*1.50 M</v>
          </cell>
          <cell r="C2271" t="str">
            <v>Insumos</v>
          </cell>
          <cell r="D2271" t="str">
            <v>UND</v>
          </cell>
          <cell r="E2271">
            <v>76054</v>
          </cell>
          <cell r="F2271">
            <v>63911</v>
          </cell>
        </row>
        <row r="2272">
          <cell r="A2272" t="str">
            <v>I2271</v>
          </cell>
          <cell r="B2272" t="str">
            <v>CONECTOR  DBH-4</v>
          </cell>
          <cell r="C2272" t="str">
            <v>Insumos</v>
          </cell>
          <cell r="D2272" t="str">
            <v>UND</v>
          </cell>
          <cell r="E2272">
            <v>2350</v>
          </cell>
          <cell r="F2272">
            <v>1975</v>
          </cell>
        </row>
        <row r="2273">
          <cell r="A2273" t="str">
            <v>I2272</v>
          </cell>
          <cell r="B2273" t="str">
            <v>TERMINAL PREMODELADO EXTERIOR 15KV</v>
          </cell>
          <cell r="C2273" t="str">
            <v>Insumos</v>
          </cell>
          <cell r="D2273" t="str">
            <v>UND</v>
          </cell>
          <cell r="E2273">
            <v>372953</v>
          </cell>
          <cell r="F2273">
            <v>313406</v>
          </cell>
        </row>
        <row r="2274">
          <cell r="A2274" t="str">
            <v>I2273</v>
          </cell>
          <cell r="B2274" t="str">
            <v>CONECTOR TGC 5/8-4AWG</v>
          </cell>
          <cell r="C2274" t="str">
            <v>Insumos</v>
          </cell>
          <cell r="D2274" t="str">
            <v>UND</v>
          </cell>
          <cell r="E2274">
            <v>24239</v>
          </cell>
          <cell r="F2274">
            <v>20369</v>
          </cell>
        </row>
        <row r="2275">
          <cell r="A2275" t="str">
            <v>I2274</v>
          </cell>
          <cell r="B2275" t="str">
            <v>CABLE 4 AWG DESNUDO</v>
          </cell>
          <cell r="C2275" t="str">
            <v>Insumos</v>
          </cell>
          <cell r="D2275" t="str">
            <v>ML</v>
          </cell>
          <cell r="E2275">
            <v>15995</v>
          </cell>
          <cell r="F2275">
            <v>13441</v>
          </cell>
        </row>
        <row r="2276">
          <cell r="A2276" t="str">
            <v>I2275</v>
          </cell>
          <cell r="B2276" t="str">
            <v>VARILLA COPPERWELD DE 5/8" X 2,40MTS</v>
          </cell>
          <cell r="C2276" t="str">
            <v>Insumos</v>
          </cell>
          <cell r="D2276" t="str">
            <v>UND</v>
          </cell>
          <cell r="E2276">
            <v>246449</v>
          </cell>
          <cell r="F2276">
            <v>207100</v>
          </cell>
        </row>
        <row r="2277">
          <cell r="A2277" t="str">
            <v>I2276</v>
          </cell>
          <cell r="B2277" t="str">
            <v>TUBERIA EMT 1/2"</v>
          </cell>
          <cell r="C2277" t="str">
            <v>Insumos</v>
          </cell>
          <cell r="D2277" t="str">
            <v>ML</v>
          </cell>
          <cell r="E2277">
            <v>9182</v>
          </cell>
          <cell r="F2277">
            <v>7716</v>
          </cell>
        </row>
        <row r="2278">
          <cell r="A2278" t="str">
            <v>I2277</v>
          </cell>
          <cell r="B2278" t="str">
            <v>TUBERIA IMC GALVANIZADA 4"</v>
          </cell>
          <cell r="C2278" t="str">
            <v>Insumos</v>
          </cell>
          <cell r="D2278" t="str">
            <v>ML</v>
          </cell>
          <cell r="E2278">
            <v>196651</v>
          </cell>
          <cell r="F2278">
            <v>165253</v>
          </cell>
        </row>
        <row r="2279">
          <cell r="A2279" t="str">
            <v>I2278</v>
          </cell>
          <cell r="B2279" t="str">
            <v>TUBERIA PVC TIPO TDP 4"</v>
          </cell>
          <cell r="C2279" t="str">
            <v>Insumos</v>
          </cell>
          <cell r="D2279" t="str">
            <v>ML</v>
          </cell>
          <cell r="E2279">
            <v>23683</v>
          </cell>
          <cell r="F2279">
            <v>19902</v>
          </cell>
        </row>
        <row r="2280">
          <cell r="A2280" t="str">
            <v>I2279</v>
          </cell>
          <cell r="B2280" t="str">
            <v>CURVA PVC 4"</v>
          </cell>
          <cell r="C2280" t="str">
            <v>Insumos</v>
          </cell>
          <cell r="D2280" t="str">
            <v>UND</v>
          </cell>
          <cell r="E2280">
            <v>40533</v>
          </cell>
          <cell r="F2280">
            <v>34061</v>
          </cell>
        </row>
        <row r="2281">
          <cell r="A2281" t="str">
            <v>I2280</v>
          </cell>
          <cell r="B2281" t="str">
            <v>TERMINAL TERMOENCOGIBLE 15KV</v>
          </cell>
          <cell r="C2281" t="str">
            <v>Insumos</v>
          </cell>
          <cell r="D2281" t="str">
            <v>UND</v>
          </cell>
          <cell r="E2281">
            <v>312037</v>
          </cell>
          <cell r="F2281">
            <v>262216</v>
          </cell>
        </row>
        <row r="2282">
          <cell r="A2282" t="str">
            <v>I2281</v>
          </cell>
          <cell r="B2282" t="str">
            <v>CABLE XLPE 133% 2 AWG</v>
          </cell>
          <cell r="C2282" t="str">
            <v>Insumos</v>
          </cell>
          <cell r="D2282" t="str">
            <v>ML</v>
          </cell>
          <cell r="E2282">
            <v>62532</v>
          </cell>
          <cell r="F2282">
            <v>52548</v>
          </cell>
        </row>
        <row r="2283">
          <cell r="A2283" t="str">
            <v>I2282</v>
          </cell>
          <cell r="B2283" t="str">
            <v>ABRAZADERA PLASTICA  55CM</v>
          </cell>
          <cell r="C2283" t="str">
            <v>Insumos</v>
          </cell>
          <cell r="D2283" t="str">
            <v>UND</v>
          </cell>
          <cell r="E2283">
            <v>850</v>
          </cell>
          <cell r="F2283">
            <v>714</v>
          </cell>
        </row>
        <row r="2284">
          <cell r="A2284" t="str">
            <v>I2283</v>
          </cell>
          <cell r="B2284" t="str">
            <v>CARCAMO</v>
          </cell>
          <cell r="C2284" t="str">
            <v>Insumos</v>
          </cell>
          <cell r="D2284" t="str">
            <v>ML</v>
          </cell>
          <cell r="E2284">
            <v>309424</v>
          </cell>
          <cell r="F2284">
            <v>260020</v>
          </cell>
        </row>
        <row r="2285">
          <cell r="A2285" t="str">
            <v>I2284</v>
          </cell>
          <cell r="B2285" t="str">
            <v>ADECUACIONES GENERALES SUBESTACION</v>
          </cell>
          <cell r="C2285" t="str">
            <v>Insumos</v>
          </cell>
          <cell r="D2285" t="str">
            <v>GLB</v>
          </cell>
          <cell r="E2285">
            <v>3262815</v>
          </cell>
          <cell r="F2285">
            <v>2741861</v>
          </cell>
        </row>
        <row r="2286">
          <cell r="A2286" t="str">
            <v>I2285</v>
          </cell>
          <cell r="B2286" t="str">
            <v>TERMINALES PREMOLDEADAS PARA 15 KV - USO EXTERIOR PARA CALIBRES DE CABLE ENTRE 2 - 4/0 AWG - JUEGO X 3 UNIDADES</v>
          </cell>
          <cell r="C2286" t="str">
            <v>Insumos</v>
          </cell>
          <cell r="D2286" t="str">
            <v>UND</v>
          </cell>
          <cell r="E2286">
            <v>372958</v>
          </cell>
          <cell r="F2286">
            <v>313410</v>
          </cell>
        </row>
        <row r="2287">
          <cell r="A2287" t="str">
            <v>I2286</v>
          </cell>
          <cell r="B2287" t="str">
            <v>MEDIDOR TRIFÁSICO TETRAFILAR MULTIRANGO</v>
          </cell>
          <cell r="C2287" t="str">
            <v>Insumos</v>
          </cell>
          <cell r="D2287" t="str">
            <v>UND</v>
          </cell>
          <cell r="E2287">
            <v>2350167</v>
          </cell>
          <cell r="F2287">
            <v>1974930</v>
          </cell>
        </row>
        <row r="2288">
          <cell r="A2288" t="str">
            <v>I2287</v>
          </cell>
          <cell r="B2288" t="str">
            <v>TRANSFORMADOR DE POTENCIAL MT, TPS 7620/120V</v>
          </cell>
          <cell r="C2288" t="str">
            <v>Insumos</v>
          </cell>
          <cell r="D2288" t="str">
            <v>UND</v>
          </cell>
          <cell r="E2288">
            <v>3655814</v>
          </cell>
          <cell r="F2288">
            <v>3072113</v>
          </cell>
        </row>
        <row r="2289">
          <cell r="A2289" t="str">
            <v>I2288</v>
          </cell>
          <cell r="B2289" t="str">
            <v>TRANSFORMADOR DE CORRIENTE MT 5/5A</v>
          </cell>
          <cell r="C2289" t="str">
            <v>Insumos</v>
          </cell>
          <cell r="D2289" t="str">
            <v>UND</v>
          </cell>
          <cell r="E2289">
            <v>3655814</v>
          </cell>
          <cell r="F2289">
            <v>3072113</v>
          </cell>
        </row>
        <row r="2290">
          <cell r="A2290" t="str">
            <v>I2289</v>
          </cell>
          <cell r="B2290" t="str">
            <v>CELDA  DE MEDIDA EN MEDIA TENSION</v>
          </cell>
          <cell r="C2290" t="str">
            <v>Insumos</v>
          </cell>
          <cell r="D2290" t="str">
            <v>UND</v>
          </cell>
          <cell r="E2290">
            <v>3916946</v>
          </cell>
          <cell r="F2290">
            <v>3291551</v>
          </cell>
        </row>
        <row r="2291">
          <cell r="A2291" t="str">
            <v>I2290</v>
          </cell>
          <cell r="B2291" t="str">
            <v>BORNERA O BLOQUE DE PRUEBA</v>
          </cell>
          <cell r="C2291" t="str">
            <v>Insumos</v>
          </cell>
          <cell r="D2291" t="str">
            <v>UND</v>
          </cell>
          <cell r="E2291">
            <v>522259</v>
          </cell>
          <cell r="F2291">
            <v>438873</v>
          </cell>
        </row>
        <row r="2292">
          <cell r="A2292" t="str">
            <v>I2291</v>
          </cell>
          <cell r="B2292" t="str">
            <v>CABLEADO DE CONTROL</v>
          </cell>
          <cell r="C2292" t="str">
            <v>Insumos</v>
          </cell>
          <cell r="D2292" t="str">
            <v>ML</v>
          </cell>
          <cell r="E2292">
            <v>729</v>
          </cell>
          <cell r="F2292">
            <v>613</v>
          </cell>
        </row>
        <row r="2293">
          <cell r="A2293" t="str">
            <v>I2292</v>
          </cell>
          <cell r="B2293" t="str">
            <v>SECCIONADOR DE MEDIA TENSION 13,2 KV SF6</v>
          </cell>
          <cell r="C2293" t="str">
            <v>Insumos</v>
          </cell>
          <cell r="D2293" t="str">
            <v>UND</v>
          </cell>
          <cell r="E2293">
            <v>18532792</v>
          </cell>
          <cell r="F2293">
            <v>15573775</v>
          </cell>
        </row>
        <row r="2294">
          <cell r="A2294" t="str">
            <v>I2293</v>
          </cell>
          <cell r="B2294" t="str">
            <v>TRANSFORMADOR TRIFASICO 300KV SECO TIPO H</v>
          </cell>
          <cell r="C2294" t="str">
            <v>Insumos</v>
          </cell>
          <cell r="D2294" t="str">
            <v>UND</v>
          </cell>
          <cell r="E2294">
            <v>54275805</v>
          </cell>
          <cell r="F2294">
            <v>45609920</v>
          </cell>
        </row>
        <row r="2295">
          <cell r="A2295" t="str">
            <v>I2294</v>
          </cell>
          <cell r="B2295" t="str">
            <v>DPS SUBESTACION PARA TRANSFORMADOR</v>
          </cell>
          <cell r="C2295" t="str">
            <v>Insumos</v>
          </cell>
          <cell r="D2295" t="str">
            <v>UND</v>
          </cell>
          <cell r="E2295">
            <v>905974</v>
          </cell>
          <cell r="F2295">
            <v>761323</v>
          </cell>
        </row>
        <row r="2296">
          <cell r="A2296" t="str">
            <v>I2295</v>
          </cell>
          <cell r="B2296" t="str">
            <v>CELDA TRANSFORMADOR 300KVA</v>
          </cell>
          <cell r="C2296" t="str">
            <v>Insumos</v>
          </cell>
          <cell r="D2296" t="str">
            <v>UND</v>
          </cell>
          <cell r="E2296">
            <v>8483810</v>
          </cell>
          <cell r="F2296">
            <v>7129252</v>
          </cell>
        </row>
        <row r="2297">
          <cell r="A2297" t="str">
            <v>I2296</v>
          </cell>
          <cell r="B2297" t="str">
            <v>CABLE 300 KCMIL HFFR LS CU</v>
          </cell>
          <cell r="C2297" t="str">
            <v>Insumos</v>
          </cell>
          <cell r="D2297" t="str">
            <v>ML</v>
          </cell>
          <cell r="E2297">
            <v>138824</v>
          </cell>
          <cell r="F2297">
            <v>116659</v>
          </cell>
        </row>
        <row r="2298">
          <cell r="A2298" t="str">
            <v>I2297</v>
          </cell>
          <cell r="B2298" t="str">
            <v>CABLE 1/0 AWG HFFR LS</v>
          </cell>
          <cell r="C2298" t="str">
            <v>Insumos</v>
          </cell>
          <cell r="D2298" t="str">
            <v>ML</v>
          </cell>
          <cell r="E2298">
            <v>44914</v>
          </cell>
          <cell r="F2298">
            <v>37743</v>
          </cell>
        </row>
        <row r="2299">
          <cell r="A2299" t="str">
            <v>I2298</v>
          </cell>
          <cell r="B2299" t="str">
            <v>LEGALIZACIÓN Y RETIE INEM BALDOMERO SANIN CANO</v>
          </cell>
          <cell r="C2299" t="str">
            <v>Insumos</v>
          </cell>
          <cell r="D2299" t="str">
            <v>UND</v>
          </cell>
          <cell r="E2299">
            <v>11750835</v>
          </cell>
          <cell r="F2299">
            <v>9874651</v>
          </cell>
        </row>
        <row r="2300">
          <cell r="A2300" t="str">
            <v>I2299</v>
          </cell>
          <cell r="B2300" t="str">
            <v>CABLE 4/0 AWG DESNUDO, CU</v>
          </cell>
          <cell r="C2300" t="str">
            <v>Insumos</v>
          </cell>
          <cell r="D2300" t="str">
            <v>ML</v>
          </cell>
          <cell r="E2300">
            <v>75792</v>
          </cell>
          <cell r="F2300">
            <v>63691</v>
          </cell>
        </row>
        <row r="2301">
          <cell r="A2301" t="str">
            <v>I2300</v>
          </cell>
          <cell r="B2301" t="str">
            <v>CABLE 1/0 AWG DESNUDO, CU</v>
          </cell>
          <cell r="C2301" t="str">
            <v>Insumos</v>
          </cell>
          <cell r="D2301" t="str">
            <v>ML</v>
          </cell>
          <cell r="E2301">
            <v>41257</v>
          </cell>
          <cell r="F2301">
            <v>34670</v>
          </cell>
        </row>
        <row r="2302">
          <cell r="A2302" t="str">
            <v>I2301</v>
          </cell>
          <cell r="B2302" t="str">
            <v>FAVIGEL</v>
          </cell>
          <cell r="C2302" t="str">
            <v>Insumos</v>
          </cell>
          <cell r="D2302" t="str">
            <v>KG</v>
          </cell>
          <cell r="E2302">
            <v>8153</v>
          </cell>
          <cell r="F2302">
            <v>6851</v>
          </cell>
        </row>
        <row r="2303">
          <cell r="A2303" t="str">
            <v>I2302</v>
          </cell>
          <cell r="B2303" t="str">
            <v>MORTERO 1:3</v>
          </cell>
          <cell r="C2303" t="str">
            <v>Insumos</v>
          </cell>
          <cell r="D2303" t="str">
            <v>M3</v>
          </cell>
          <cell r="E2303">
            <v>671220</v>
          </cell>
          <cell r="F2303">
            <v>564050</v>
          </cell>
        </row>
        <row r="2304">
          <cell r="A2304" t="str">
            <v>I2303</v>
          </cell>
          <cell r="B2304" t="str">
            <v>MALLA ELECTROSOLDADA 5MM</v>
          </cell>
          <cell r="C2304" t="str">
            <v>Insumos</v>
          </cell>
          <cell r="D2304" t="str">
            <v>M2</v>
          </cell>
          <cell r="E2304">
            <v>6527</v>
          </cell>
          <cell r="F2304">
            <v>5485</v>
          </cell>
        </row>
        <row r="2305">
          <cell r="A2305" t="str">
            <v>I2304</v>
          </cell>
          <cell r="B2305" t="str">
            <v>BARRAJE PREMOLDEADOS PARA BAJA TENSION SUMERGIBLES</v>
          </cell>
          <cell r="C2305" t="str">
            <v>Insumos</v>
          </cell>
          <cell r="D2305" t="str">
            <v>UND</v>
          </cell>
          <cell r="E2305">
            <v>204129</v>
          </cell>
          <cell r="F2305">
            <v>171537</v>
          </cell>
        </row>
        <row r="2306">
          <cell r="A2306" t="str">
            <v>I2305</v>
          </cell>
          <cell r="B2306" t="str">
            <v>SOPORTE PARA BARRAJE SUMERGIBLE</v>
          </cell>
          <cell r="C2306" t="str">
            <v>Insumos</v>
          </cell>
          <cell r="D2306" t="str">
            <v>UND</v>
          </cell>
          <cell r="E2306">
            <v>9891</v>
          </cell>
          <cell r="F2306">
            <v>8312</v>
          </cell>
        </row>
        <row r="2307">
          <cell r="A2307" t="str">
            <v>I2306</v>
          </cell>
          <cell r="B2307" t="str">
            <v>TERMINAL DE COMPRESION TIPO PALA  Nº4 A 250KCMIL</v>
          </cell>
          <cell r="C2307" t="str">
            <v>Insumos</v>
          </cell>
          <cell r="D2307" t="str">
            <v>UND</v>
          </cell>
          <cell r="E2307">
            <v>16082</v>
          </cell>
          <cell r="F2307">
            <v>13514</v>
          </cell>
        </row>
        <row r="2308">
          <cell r="A2308" t="str">
            <v>I2307</v>
          </cell>
          <cell r="B2308" t="str">
            <v>KIT DE PUESTA A TIERRA PARA TERMINAL PREMOLDEADA</v>
          </cell>
          <cell r="C2308" t="str">
            <v>Insumos</v>
          </cell>
          <cell r="D2308" t="str">
            <v>UND</v>
          </cell>
          <cell r="E2308">
            <v>39823</v>
          </cell>
          <cell r="F2308">
            <v>33465</v>
          </cell>
        </row>
        <row r="2309">
          <cell r="A2309" t="str">
            <v>I2308</v>
          </cell>
          <cell r="B2309" t="str">
            <v>CABLE DE COBRE AISLADO NO 4/0 AWG THHN</v>
          </cell>
          <cell r="C2309" t="str">
            <v>Insumos</v>
          </cell>
          <cell r="D2309" t="str">
            <v>ML</v>
          </cell>
          <cell r="E2309">
            <v>84082</v>
          </cell>
          <cell r="F2309">
            <v>70657</v>
          </cell>
        </row>
        <row r="2310">
          <cell r="A2310" t="str">
            <v>I2309</v>
          </cell>
          <cell r="B2310" t="str">
            <v>CABLE DE COBRE AISLADO NO 2/0 AWG THHN</v>
          </cell>
          <cell r="C2310" t="str">
            <v>Insumos</v>
          </cell>
          <cell r="D2310" t="str">
            <v>ML</v>
          </cell>
          <cell r="E2310">
            <v>50397</v>
          </cell>
          <cell r="F2310">
            <v>42350</v>
          </cell>
        </row>
        <row r="2311">
          <cell r="A2311" t="str">
            <v>I2310</v>
          </cell>
          <cell r="B2311" t="str">
            <v>TUBO METALICO CONDUIT GALVANIZADO IMC 3/4</v>
          </cell>
          <cell r="C2311" t="str">
            <v>Insumos</v>
          </cell>
          <cell r="D2311" t="str">
            <v>ML</v>
          </cell>
          <cell r="E2311">
            <v>25351</v>
          </cell>
          <cell r="F2311">
            <v>21303</v>
          </cell>
        </row>
        <row r="2312">
          <cell r="A2312" t="str">
            <v>I2311</v>
          </cell>
          <cell r="B2312" t="str">
            <v>CABLE 2 AWG CU DESNUDO</v>
          </cell>
          <cell r="C2312" t="str">
            <v>Insumos</v>
          </cell>
          <cell r="D2312" t="str">
            <v>ML</v>
          </cell>
          <cell r="E2312">
            <v>50135</v>
          </cell>
          <cell r="F2312">
            <v>42130</v>
          </cell>
        </row>
        <row r="2313">
          <cell r="A2313" t="str">
            <v>I2312</v>
          </cell>
          <cell r="B2313" t="str">
            <v>CABLE 2/0  AWG HFFR LS CU</v>
          </cell>
          <cell r="C2313" t="str">
            <v>Insumos</v>
          </cell>
          <cell r="D2313" t="str">
            <v>ML</v>
          </cell>
          <cell r="E2313">
            <v>55750</v>
          </cell>
          <cell r="F2313">
            <v>46849</v>
          </cell>
        </row>
        <row r="2314">
          <cell r="A2314" t="str">
            <v>I2313</v>
          </cell>
          <cell r="B2314" t="str">
            <v>CABLE 6 AWG HFFR LS CU</v>
          </cell>
          <cell r="C2314" t="str">
            <v>Insumos</v>
          </cell>
          <cell r="D2314" t="str">
            <v>ML</v>
          </cell>
          <cell r="E2314">
            <v>10117</v>
          </cell>
          <cell r="F2314">
            <v>8502</v>
          </cell>
        </row>
        <row r="2315">
          <cell r="A2315" t="str">
            <v>I2314</v>
          </cell>
          <cell r="B2315" t="str">
            <v>TUBERIA EMT 1 1/2"</v>
          </cell>
          <cell r="C2315" t="str">
            <v>Insumos</v>
          </cell>
          <cell r="D2315" t="str">
            <v>ML</v>
          </cell>
          <cell r="E2315">
            <v>24556</v>
          </cell>
          <cell r="F2315">
            <v>20635</v>
          </cell>
        </row>
        <row r="2316">
          <cell r="A2316" t="str">
            <v>I2315</v>
          </cell>
          <cell r="B2316" t="str">
            <v>TUBERIA EMT 2"</v>
          </cell>
          <cell r="C2316" t="str">
            <v>Insumos</v>
          </cell>
          <cell r="D2316" t="str">
            <v>ML</v>
          </cell>
          <cell r="E2316">
            <v>41742</v>
          </cell>
          <cell r="F2316">
            <v>35077</v>
          </cell>
        </row>
        <row r="2317">
          <cell r="A2317" t="str">
            <v>I2316</v>
          </cell>
          <cell r="B2317" t="str">
            <v>CURVA EMT 2"</v>
          </cell>
          <cell r="C2317" t="str">
            <v>Insumos</v>
          </cell>
          <cell r="D2317" t="str">
            <v>UND</v>
          </cell>
          <cell r="E2317">
            <v>16567</v>
          </cell>
          <cell r="F2317">
            <v>13922</v>
          </cell>
        </row>
        <row r="2318">
          <cell r="A2318" t="str">
            <v>I2317</v>
          </cell>
          <cell r="B2318" t="str">
            <v>CABLE 8 AWG HFFR LS CU</v>
          </cell>
          <cell r="C2318" t="str">
            <v>Insumos</v>
          </cell>
          <cell r="D2318" t="str">
            <v>ML</v>
          </cell>
          <cell r="E2318">
            <v>6658</v>
          </cell>
          <cell r="F2318">
            <v>5595</v>
          </cell>
        </row>
        <row r="2319">
          <cell r="A2319" t="str">
            <v>I2318</v>
          </cell>
          <cell r="B2319" t="str">
            <v>CABLE 10 AWG HFFR LS CU</v>
          </cell>
          <cell r="C2319" t="str">
            <v>Insumos</v>
          </cell>
          <cell r="D2319" t="str">
            <v>ML</v>
          </cell>
          <cell r="E2319">
            <v>4765</v>
          </cell>
          <cell r="F2319">
            <v>4004</v>
          </cell>
        </row>
        <row r="2320">
          <cell r="A2320" t="str">
            <v>I2319</v>
          </cell>
          <cell r="B2320" t="str">
            <v>TUBERÍA EMT 1"</v>
          </cell>
          <cell r="C2320" t="str">
            <v>Insumos</v>
          </cell>
          <cell r="D2320" t="str">
            <v>ML</v>
          </cell>
          <cell r="E2320">
            <v>20409</v>
          </cell>
          <cell r="F2320">
            <v>17150</v>
          </cell>
        </row>
        <row r="2321">
          <cell r="A2321" t="str">
            <v>I2320</v>
          </cell>
          <cell r="B2321" t="str">
            <v>TUBERÍA EMT 1-1/2"</v>
          </cell>
          <cell r="C2321" t="str">
            <v>Insumos</v>
          </cell>
          <cell r="D2321" t="str">
            <v>ML</v>
          </cell>
          <cell r="E2321">
            <v>29223</v>
          </cell>
          <cell r="F2321">
            <v>24557</v>
          </cell>
        </row>
        <row r="2322">
          <cell r="A2322" t="str">
            <v>I2321</v>
          </cell>
          <cell r="B2322" t="str">
            <v>CABLE 4 AWG HFFR LS CU</v>
          </cell>
          <cell r="C2322" t="str">
            <v>Insumos</v>
          </cell>
          <cell r="D2322" t="str">
            <v>ML</v>
          </cell>
          <cell r="E2322">
            <v>17756</v>
          </cell>
          <cell r="F2322">
            <v>14921</v>
          </cell>
        </row>
        <row r="2323">
          <cell r="A2323" t="str">
            <v>I2322</v>
          </cell>
          <cell r="B2323" t="str">
            <v>CABLE 2 AWG HFFR LS CU</v>
          </cell>
          <cell r="C2323" t="str">
            <v>Insumos</v>
          </cell>
          <cell r="D2323" t="str">
            <v>ML</v>
          </cell>
          <cell r="E2323">
            <v>27810</v>
          </cell>
          <cell r="F2323">
            <v>23370</v>
          </cell>
        </row>
        <row r="2324">
          <cell r="A2324" t="str">
            <v>I2323</v>
          </cell>
          <cell r="B2324" t="str">
            <v>CABLE 12 AWG HFFR LS CU</v>
          </cell>
          <cell r="C2324" t="str">
            <v>Insumos</v>
          </cell>
          <cell r="D2324" t="str">
            <v>ML</v>
          </cell>
          <cell r="E2324">
            <v>3327</v>
          </cell>
          <cell r="F2324">
            <v>2796</v>
          </cell>
        </row>
        <row r="2325">
          <cell r="A2325" t="str">
            <v>I2324</v>
          </cell>
          <cell r="B2325" t="str">
            <v>CAJA RECTANGULAR 1/2" 2X4 RAWELT</v>
          </cell>
          <cell r="C2325" t="str">
            <v>Insumos</v>
          </cell>
          <cell r="D2325" t="str">
            <v>UND</v>
          </cell>
          <cell r="E2325">
            <v>15393</v>
          </cell>
          <cell r="F2325">
            <v>12935</v>
          </cell>
        </row>
        <row r="2326">
          <cell r="A2326" t="str">
            <v>I2325</v>
          </cell>
          <cell r="B2326" t="str">
            <v>CABLE ENCAUCHETADO 3X14 AWG CU</v>
          </cell>
          <cell r="C2326" t="str">
            <v>Insumos</v>
          </cell>
          <cell r="D2326" t="str">
            <v>ML</v>
          </cell>
          <cell r="E2326">
            <v>8747</v>
          </cell>
          <cell r="F2326">
            <v>7350</v>
          </cell>
        </row>
        <row r="2327">
          <cell r="A2327" t="str">
            <v>I2326</v>
          </cell>
          <cell r="B2327" t="str">
            <v>LED HIGH BAY GC350 100W</v>
          </cell>
          <cell r="C2327" t="str">
            <v>Insumos</v>
          </cell>
          <cell r="D2327" t="str">
            <v>UND</v>
          </cell>
          <cell r="E2327">
            <v>709987</v>
          </cell>
          <cell r="F2327">
            <v>596628</v>
          </cell>
        </row>
        <row r="2328">
          <cell r="A2328" t="str">
            <v>I2327</v>
          </cell>
          <cell r="B2328" t="str">
            <v>TORTUGA LED 12W</v>
          </cell>
          <cell r="C2328" t="str">
            <v>Insumos</v>
          </cell>
          <cell r="D2328" t="str">
            <v>UND</v>
          </cell>
          <cell r="E2328">
            <v>131910</v>
          </cell>
          <cell r="F2328">
            <v>110849</v>
          </cell>
        </row>
        <row r="2329">
          <cell r="A2329" t="str">
            <v>I2328</v>
          </cell>
          <cell r="B2329" t="str">
            <v>TUBERIA EMT 3/4"</v>
          </cell>
          <cell r="C2329" t="str">
            <v>Insumos</v>
          </cell>
          <cell r="D2329" t="str">
            <v>ML</v>
          </cell>
          <cell r="E2329">
            <v>11641</v>
          </cell>
          <cell r="F2329">
            <v>9782</v>
          </cell>
        </row>
        <row r="2330">
          <cell r="A2330" t="str">
            <v>I2329</v>
          </cell>
          <cell r="B2330" t="str">
            <v>CAJA RAWELT 4 X4 3/4" 4 SALIDAS</v>
          </cell>
          <cell r="C2330" t="str">
            <v>Insumos</v>
          </cell>
          <cell r="D2330" t="str">
            <v>UND</v>
          </cell>
          <cell r="E2330">
            <v>41768</v>
          </cell>
          <cell r="F2330">
            <v>35099</v>
          </cell>
        </row>
        <row r="2331">
          <cell r="A2331" t="str">
            <v>I2330</v>
          </cell>
          <cell r="B2331" t="str">
            <v>UPS 30KVA TRIFASICA INCLUYE BANCO DE BATERIAS MARCA TITAN</v>
          </cell>
          <cell r="C2331" t="str">
            <v>Insumos</v>
          </cell>
          <cell r="D2331" t="str">
            <v>UND</v>
          </cell>
          <cell r="E2331">
            <v>32797886</v>
          </cell>
          <cell r="F2331">
            <v>27561249</v>
          </cell>
        </row>
        <row r="2332">
          <cell r="A2332" t="str">
            <v>I2331</v>
          </cell>
          <cell r="B2332" t="str">
            <v>CABLE 3/0  AWG HFFR LS CU</v>
          </cell>
          <cell r="C2332" t="str">
            <v>Insumos</v>
          </cell>
          <cell r="D2332" t="str">
            <v>ML</v>
          </cell>
          <cell r="E2332">
            <v>66391</v>
          </cell>
          <cell r="F2332">
            <v>55791</v>
          </cell>
        </row>
        <row r="2333">
          <cell r="A2333" t="str">
            <v>I2332</v>
          </cell>
          <cell r="B2333" t="str">
            <v>UPS 15KVA TRIFASICA INCLUYE BANCO DE BATERIAS MARCA POWEST</v>
          </cell>
          <cell r="C2333" t="str">
            <v>Insumos</v>
          </cell>
          <cell r="D2333" t="str">
            <v>UND</v>
          </cell>
          <cell r="E2333">
            <v>22502278</v>
          </cell>
          <cell r="F2333">
            <v>18909477</v>
          </cell>
        </row>
        <row r="2334">
          <cell r="A2334" t="str">
            <v>I2333</v>
          </cell>
          <cell r="B2334" t="str">
            <v>TRAGANTE DE AGUAS LLUVIAS 6"X4"</v>
          </cell>
          <cell r="C2334" t="str">
            <v>Insumos</v>
          </cell>
          <cell r="D2334" t="str">
            <v>UND</v>
          </cell>
          <cell r="E2334">
            <v>37733</v>
          </cell>
          <cell r="F2334">
            <v>31708</v>
          </cell>
        </row>
        <row r="2335">
          <cell r="A2335" t="str">
            <v>I2334</v>
          </cell>
          <cell r="B2335" t="str">
            <v>CODO 90° 1/4 CXE SANITARIO 8''</v>
          </cell>
          <cell r="C2335" t="str">
            <v>Insumos</v>
          </cell>
          <cell r="D2335" t="str">
            <v>UND</v>
          </cell>
          <cell r="E2335">
            <v>145526</v>
          </cell>
          <cell r="F2335">
            <v>122291</v>
          </cell>
        </row>
        <row r="2336">
          <cell r="A2336" t="str">
            <v>I2335</v>
          </cell>
          <cell r="B2336" t="str">
            <v>TUBERIA PVC SANITARIA 8"</v>
          </cell>
          <cell r="C2336" t="str">
            <v>Insumos</v>
          </cell>
          <cell r="D2336" t="str">
            <v>ML</v>
          </cell>
          <cell r="E2336">
            <v>109961</v>
          </cell>
          <cell r="F2336">
            <v>92404</v>
          </cell>
        </row>
        <row r="2337">
          <cell r="A2337" t="str">
            <v>I2336</v>
          </cell>
          <cell r="B2337" t="str">
            <v>TUBERIA PVC NOVAFORT 4"</v>
          </cell>
          <cell r="C2337" t="str">
            <v>Insumos</v>
          </cell>
          <cell r="D2337" t="str">
            <v>ML</v>
          </cell>
          <cell r="E2337">
            <v>21303</v>
          </cell>
          <cell r="F2337">
            <v>17902</v>
          </cell>
        </row>
        <row r="2338">
          <cell r="A2338" t="str">
            <v>I2337</v>
          </cell>
          <cell r="B2338" t="str">
            <v>TUBERIA PVC NOVAFORT 6"</v>
          </cell>
          <cell r="C2338" t="str">
            <v>Insumos</v>
          </cell>
          <cell r="D2338" t="str">
            <v>ML</v>
          </cell>
          <cell r="E2338">
            <v>39583</v>
          </cell>
          <cell r="F2338">
            <v>33263</v>
          </cell>
        </row>
        <row r="2339">
          <cell r="A2339" t="str">
            <v>I2338</v>
          </cell>
          <cell r="B2339" t="str">
            <v>ABRAZADERA HORQUILLA 3/4"</v>
          </cell>
          <cell r="C2339" t="str">
            <v>Insumos</v>
          </cell>
          <cell r="D2339" t="str">
            <v>UND</v>
          </cell>
          <cell r="E2339">
            <v>2858</v>
          </cell>
          <cell r="F2339">
            <v>2402</v>
          </cell>
        </row>
        <row r="2340">
          <cell r="A2340" t="str">
            <v>I2339</v>
          </cell>
          <cell r="B2340" t="str">
            <v>ABRAZADERA HORQUILLA 1"</v>
          </cell>
          <cell r="C2340" t="str">
            <v>Insumos</v>
          </cell>
          <cell r="D2340" t="str">
            <v>UND</v>
          </cell>
          <cell r="E2340">
            <v>3785</v>
          </cell>
          <cell r="F2340">
            <v>3181</v>
          </cell>
        </row>
        <row r="2341">
          <cell r="A2341" t="str">
            <v>I2340</v>
          </cell>
          <cell r="B2341" t="str">
            <v>ABRAZADERA HORQUILLA 1.1/4"</v>
          </cell>
          <cell r="C2341" t="str">
            <v>Insumos</v>
          </cell>
          <cell r="D2341" t="str">
            <v>UND</v>
          </cell>
          <cell r="E2341">
            <v>4114</v>
          </cell>
          <cell r="F2341">
            <v>3457</v>
          </cell>
        </row>
        <row r="2342">
          <cell r="A2342" t="str">
            <v>I2341</v>
          </cell>
          <cell r="B2342" t="str">
            <v>ABRAZADERA HORQUILLA 1.1/2"</v>
          </cell>
          <cell r="C2342" t="str">
            <v>Insumos</v>
          </cell>
          <cell r="D2342" t="str">
            <v>UND</v>
          </cell>
          <cell r="E2342">
            <v>4373</v>
          </cell>
          <cell r="F2342">
            <v>3675</v>
          </cell>
        </row>
        <row r="2343">
          <cell r="A2343" t="str">
            <v>I2342</v>
          </cell>
          <cell r="B2343" t="str">
            <v>CODO PVC 1/2"</v>
          </cell>
          <cell r="C2343" t="str">
            <v>Insumos</v>
          </cell>
          <cell r="D2343" t="str">
            <v>UND</v>
          </cell>
          <cell r="E2343">
            <v>850</v>
          </cell>
          <cell r="F2343">
            <v>714</v>
          </cell>
        </row>
        <row r="2344">
          <cell r="A2344" t="str">
            <v>I2343</v>
          </cell>
          <cell r="B2344" t="str">
            <v>TUBERIA PVC PRESION 3/4"</v>
          </cell>
          <cell r="C2344" t="str">
            <v>Insumos</v>
          </cell>
          <cell r="D2344" t="str">
            <v>ML</v>
          </cell>
          <cell r="E2344">
            <v>5223</v>
          </cell>
          <cell r="F2344">
            <v>4389</v>
          </cell>
        </row>
        <row r="2345">
          <cell r="A2345" t="str">
            <v>I2344</v>
          </cell>
          <cell r="B2345" t="str">
            <v>CODO PVC 3/4"</v>
          </cell>
          <cell r="C2345" t="str">
            <v>Insumos</v>
          </cell>
          <cell r="D2345" t="str">
            <v>UND</v>
          </cell>
          <cell r="E2345">
            <v>1241</v>
          </cell>
          <cell r="F2345">
            <v>1043</v>
          </cell>
        </row>
        <row r="2346">
          <cell r="A2346" t="str">
            <v>I2345</v>
          </cell>
          <cell r="B2346" t="str">
            <v>CODO PVC 1"</v>
          </cell>
          <cell r="C2346" t="str">
            <v>Insumos</v>
          </cell>
          <cell r="D2346" t="str">
            <v>UND</v>
          </cell>
          <cell r="E2346">
            <v>2610</v>
          </cell>
          <cell r="F2346">
            <v>2193</v>
          </cell>
        </row>
        <row r="2347">
          <cell r="A2347" t="str">
            <v>I2346</v>
          </cell>
          <cell r="B2347" t="str">
            <v>CODO PVC 1.1/4"</v>
          </cell>
          <cell r="C2347" t="str">
            <v>Insumos</v>
          </cell>
          <cell r="D2347" t="str">
            <v>UND</v>
          </cell>
          <cell r="E2347">
            <v>4960</v>
          </cell>
          <cell r="F2347">
            <v>4168</v>
          </cell>
        </row>
        <row r="2348">
          <cell r="A2348" t="str">
            <v>I2347</v>
          </cell>
          <cell r="B2348" t="str">
            <v>CODO PVC 1.1/2"</v>
          </cell>
          <cell r="C2348" t="str">
            <v>Insumos</v>
          </cell>
          <cell r="D2348" t="str">
            <v>UND</v>
          </cell>
          <cell r="E2348">
            <v>9139</v>
          </cell>
          <cell r="F2348">
            <v>7680</v>
          </cell>
        </row>
        <row r="2349">
          <cell r="A2349" t="str">
            <v>I2348</v>
          </cell>
          <cell r="B2349" t="str">
            <v>TUBERIA PVC PRESION 1/2"</v>
          </cell>
          <cell r="C2349" t="str">
            <v>Insumos</v>
          </cell>
          <cell r="D2349" t="str">
            <v>ML</v>
          </cell>
          <cell r="E2349">
            <v>5004</v>
          </cell>
          <cell r="F2349">
            <v>4205</v>
          </cell>
        </row>
        <row r="2350">
          <cell r="A2350" t="str">
            <v>I2349</v>
          </cell>
          <cell r="B2350" t="str">
            <v>TUBERIA PVC PRESION 1"</v>
          </cell>
          <cell r="C2350" t="str">
            <v>Insumos</v>
          </cell>
          <cell r="D2350" t="str">
            <v>ML</v>
          </cell>
          <cell r="E2350">
            <v>5874</v>
          </cell>
          <cell r="F2350">
            <v>4936</v>
          </cell>
        </row>
        <row r="2351">
          <cell r="A2351" t="str">
            <v>I2350</v>
          </cell>
          <cell r="B2351" t="str">
            <v>TUBERIA PVC PRESION 1.1/4"</v>
          </cell>
          <cell r="C2351" t="str">
            <v>Insumos</v>
          </cell>
          <cell r="D2351" t="str">
            <v>ML</v>
          </cell>
          <cell r="E2351">
            <v>8268</v>
          </cell>
          <cell r="F2351">
            <v>6948</v>
          </cell>
        </row>
        <row r="2352">
          <cell r="A2352" t="str">
            <v>I2351</v>
          </cell>
          <cell r="B2352" t="str">
            <v>TUBERIA PVC PRESION 1.1/2"</v>
          </cell>
          <cell r="C2352" t="str">
            <v>Insumos</v>
          </cell>
          <cell r="D2352" t="str">
            <v>ML</v>
          </cell>
          <cell r="E2352">
            <v>13491</v>
          </cell>
          <cell r="F2352">
            <v>11337</v>
          </cell>
        </row>
        <row r="2353">
          <cell r="A2353" t="str">
            <v>I2352</v>
          </cell>
          <cell r="B2353" t="str">
            <v>VALVULA 3/4"</v>
          </cell>
          <cell r="C2353" t="str">
            <v>Insumos</v>
          </cell>
          <cell r="D2353" t="str">
            <v>UND</v>
          </cell>
          <cell r="E2353">
            <v>155240</v>
          </cell>
          <cell r="F2353">
            <v>130454</v>
          </cell>
        </row>
        <row r="2354">
          <cell r="A2354" t="str">
            <v>I2353</v>
          </cell>
          <cell r="B2354" t="str">
            <v>VALVULA 1"</v>
          </cell>
          <cell r="C2354" t="str">
            <v>Insumos</v>
          </cell>
          <cell r="D2354" t="str">
            <v>UND</v>
          </cell>
          <cell r="E2354">
            <v>217912</v>
          </cell>
          <cell r="F2354">
            <v>183119</v>
          </cell>
        </row>
        <row r="2355">
          <cell r="A2355" t="str">
            <v>I2354</v>
          </cell>
          <cell r="B2355" t="str">
            <v>VALVULA 1.1/4"</v>
          </cell>
          <cell r="C2355" t="str">
            <v>Insumos</v>
          </cell>
          <cell r="D2355" t="str">
            <v>UND</v>
          </cell>
          <cell r="E2355">
            <v>258387</v>
          </cell>
          <cell r="F2355">
            <v>217132</v>
          </cell>
        </row>
        <row r="2356">
          <cell r="A2356" t="str">
            <v>I2355</v>
          </cell>
          <cell r="B2356" t="str">
            <v>VALVULA DE REGULACION 1/2" PARA INODORO DE TANQUE</v>
          </cell>
          <cell r="C2356" t="str">
            <v>Insumos</v>
          </cell>
          <cell r="D2356" t="str">
            <v>UND</v>
          </cell>
          <cell r="E2356">
            <v>39169</v>
          </cell>
          <cell r="F2356">
            <v>32915</v>
          </cell>
        </row>
        <row r="2357">
          <cell r="A2357" t="str">
            <v>I2356</v>
          </cell>
          <cell r="B2357" t="str">
            <v>TAPA REGISTRO 20 X 20 CMS</v>
          </cell>
          <cell r="C2357" t="str">
            <v>Insumos</v>
          </cell>
          <cell r="D2357" t="str">
            <v>UND</v>
          </cell>
          <cell r="E2357">
            <v>18146</v>
          </cell>
          <cell r="F2357">
            <v>15249</v>
          </cell>
        </row>
        <row r="2358">
          <cell r="A2358" t="str">
            <v>I2357</v>
          </cell>
          <cell r="B2358" t="str">
            <v>ACCESORIO PVC PRESION 1/2"</v>
          </cell>
          <cell r="C2358" t="str">
            <v>Insumos</v>
          </cell>
          <cell r="D2358" t="str">
            <v>UND</v>
          </cell>
          <cell r="E2358">
            <v>1109</v>
          </cell>
          <cell r="F2358">
            <v>932</v>
          </cell>
        </row>
        <row r="2359">
          <cell r="A2359" t="str">
            <v>I2358</v>
          </cell>
          <cell r="B2359" t="str">
            <v>TUBERIA ACERO AL CARBON 1.1/2"</v>
          </cell>
          <cell r="C2359" t="str">
            <v>Insumos</v>
          </cell>
          <cell r="D2359" t="str">
            <v>ML</v>
          </cell>
          <cell r="E2359">
            <v>34442</v>
          </cell>
          <cell r="F2359">
            <v>28943</v>
          </cell>
        </row>
        <row r="2360">
          <cell r="A2360" t="str">
            <v>I2359</v>
          </cell>
          <cell r="B2360" t="str">
            <v>TUBERIA ACERO AL CARBON 2.1/2"</v>
          </cell>
          <cell r="C2360" t="str">
            <v>Insumos</v>
          </cell>
          <cell r="D2360" t="str">
            <v>ML</v>
          </cell>
          <cell r="E2360">
            <v>55272</v>
          </cell>
          <cell r="F2360">
            <v>46447</v>
          </cell>
        </row>
        <row r="2361">
          <cell r="A2361" t="str">
            <v>I2360</v>
          </cell>
          <cell r="B2361" t="str">
            <v>TUBERIA ACERO AL CARBON 4"</v>
          </cell>
          <cell r="C2361" t="str">
            <v>Insumos</v>
          </cell>
          <cell r="D2361" t="str">
            <v>ML</v>
          </cell>
          <cell r="E2361">
            <v>95745</v>
          </cell>
          <cell r="F2361">
            <v>80458</v>
          </cell>
        </row>
        <row r="2362">
          <cell r="A2362" t="str">
            <v>I2361</v>
          </cell>
          <cell r="B2362" t="str">
            <v>CODO RANURADO 1.1/2"</v>
          </cell>
          <cell r="C2362" t="str">
            <v>Insumos</v>
          </cell>
          <cell r="D2362" t="str">
            <v>UND</v>
          </cell>
          <cell r="E2362">
            <v>13055</v>
          </cell>
          <cell r="F2362">
            <v>10971</v>
          </cell>
        </row>
        <row r="2363">
          <cell r="A2363" t="str">
            <v>I2362</v>
          </cell>
          <cell r="B2363" t="str">
            <v>CODO RANURADO 2.1/2"</v>
          </cell>
          <cell r="C2363" t="str">
            <v>Insumos</v>
          </cell>
          <cell r="D2363" t="str">
            <v>UND</v>
          </cell>
          <cell r="E2363">
            <v>24806</v>
          </cell>
          <cell r="F2363">
            <v>20845</v>
          </cell>
        </row>
        <row r="2364">
          <cell r="A2364" t="str">
            <v>I2363</v>
          </cell>
          <cell r="B2364" t="str">
            <v>CODO RANURADO 4"</v>
          </cell>
          <cell r="C2364" t="str">
            <v>Insumos</v>
          </cell>
          <cell r="D2364" t="str">
            <v>UND</v>
          </cell>
          <cell r="E2364">
            <v>39822</v>
          </cell>
          <cell r="F2364">
            <v>33464</v>
          </cell>
        </row>
        <row r="2365">
          <cell r="A2365" t="str">
            <v>I2364</v>
          </cell>
          <cell r="B2365" t="str">
            <v>UNION RANURADA 1.1/2"</v>
          </cell>
          <cell r="C2365" t="str">
            <v>Insumos</v>
          </cell>
          <cell r="D2365" t="str">
            <v>UND</v>
          </cell>
          <cell r="E2365">
            <v>14361</v>
          </cell>
          <cell r="F2365">
            <v>12068</v>
          </cell>
        </row>
        <row r="2366">
          <cell r="A2366" t="str">
            <v>I2365</v>
          </cell>
          <cell r="B2366" t="str">
            <v>UNION RANURADA 2.1/2"</v>
          </cell>
          <cell r="C2366" t="str">
            <v>Insumos</v>
          </cell>
          <cell r="D2366" t="str">
            <v>UND</v>
          </cell>
          <cell r="E2366">
            <v>20369</v>
          </cell>
          <cell r="F2366">
            <v>17117</v>
          </cell>
        </row>
        <row r="2367">
          <cell r="A2367" t="str">
            <v>I2366</v>
          </cell>
          <cell r="B2367" t="str">
            <v>UNION RANURADA 4"</v>
          </cell>
          <cell r="C2367" t="str">
            <v>Insumos</v>
          </cell>
          <cell r="D2367" t="str">
            <v>UND</v>
          </cell>
          <cell r="E2367">
            <v>35120</v>
          </cell>
          <cell r="F2367">
            <v>29513</v>
          </cell>
        </row>
        <row r="2368">
          <cell r="A2368" t="str">
            <v>I2367</v>
          </cell>
          <cell r="B2368" t="str">
            <v>PINTURA TUBERIA ACERO AL CARBON RANURADO, REDES CONTRA INCENDIOS</v>
          </cell>
          <cell r="C2368" t="str">
            <v>Insumos</v>
          </cell>
          <cell r="D2368" t="str">
            <v>ML</v>
          </cell>
          <cell r="E2368">
            <v>5223</v>
          </cell>
          <cell r="F2368">
            <v>4389</v>
          </cell>
        </row>
        <row r="2369">
          <cell r="A2369" t="str">
            <v>I2368</v>
          </cell>
          <cell r="B2369" t="str">
            <v>TUBERIA PVC C-900 4"</v>
          </cell>
          <cell r="C2369" t="str">
            <v>Insumos</v>
          </cell>
          <cell r="D2369" t="str">
            <v>ML</v>
          </cell>
          <cell r="E2369">
            <v>104451</v>
          </cell>
          <cell r="F2369">
            <v>87774</v>
          </cell>
        </row>
        <row r="2370">
          <cell r="A2370" t="str">
            <v>I2369</v>
          </cell>
          <cell r="B2370" t="str">
            <v>CODO 4" PARA TUBERIA PVC C-900</v>
          </cell>
          <cell r="C2370" t="str">
            <v>Insumos</v>
          </cell>
          <cell r="D2370" t="str">
            <v>UND</v>
          </cell>
          <cell r="E2370">
            <v>47003</v>
          </cell>
          <cell r="F2370">
            <v>39498</v>
          </cell>
        </row>
        <row r="2371">
          <cell r="A2371" t="str">
            <v>I2370</v>
          </cell>
          <cell r="B2371" t="str">
            <v>UNION MECANICA 4" PARA TUBERIA PVC C-900</v>
          </cell>
          <cell r="C2371" t="str">
            <v>Insumos</v>
          </cell>
          <cell r="D2371" t="str">
            <v>UND</v>
          </cell>
          <cell r="E2371">
            <v>35253</v>
          </cell>
          <cell r="F2371">
            <v>29624</v>
          </cell>
        </row>
        <row r="2372">
          <cell r="A2372" t="str">
            <v>I2371</v>
          </cell>
          <cell r="B2372" t="str">
            <v>CONEXION PARA MANGUERA 2.1/2" BOQUILLA REDUCTORA Y EXTINTOR</v>
          </cell>
          <cell r="C2372" t="str">
            <v>Insumos</v>
          </cell>
          <cell r="D2372" t="str">
            <v>ML</v>
          </cell>
          <cell r="E2372">
            <v>1135913</v>
          </cell>
          <cell r="F2372">
            <v>954549</v>
          </cell>
        </row>
        <row r="2373">
          <cell r="A2373" t="str">
            <v>I2372</v>
          </cell>
          <cell r="B2373" t="str">
            <v>ABRAZADERA HORQUILLA 2.1/2"</v>
          </cell>
          <cell r="C2373" t="str">
            <v>Insumos</v>
          </cell>
          <cell r="D2373" t="str">
            <v>UND</v>
          </cell>
          <cell r="E2373">
            <v>5482</v>
          </cell>
          <cell r="F2373">
            <v>4607</v>
          </cell>
        </row>
        <row r="2374">
          <cell r="A2374" t="str">
            <v>I2373</v>
          </cell>
          <cell r="B2374" t="str">
            <v>TUBERIA PVC PRESION 2"</v>
          </cell>
          <cell r="C2374" t="str">
            <v>Insumos</v>
          </cell>
          <cell r="D2374" t="str">
            <v>ML</v>
          </cell>
          <cell r="E2374">
            <v>19564</v>
          </cell>
          <cell r="F2374">
            <v>16440</v>
          </cell>
        </row>
        <row r="2375">
          <cell r="A2375" t="str">
            <v>I2374</v>
          </cell>
          <cell r="B2375" t="str">
            <v>TUBERIA PVC PRESION 3"</v>
          </cell>
          <cell r="C2375" t="str">
            <v>Insumos</v>
          </cell>
          <cell r="D2375" t="str">
            <v>ML</v>
          </cell>
          <cell r="E2375">
            <v>46673</v>
          </cell>
          <cell r="F2375">
            <v>39221</v>
          </cell>
        </row>
        <row r="2376">
          <cell r="A2376" t="str">
            <v>I2375</v>
          </cell>
          <cell r="B2376" t="str">
            <v>CODO PVC 2"</v>
          </cell>
          <cell r="C2376" t="str">
            <v>Insumos</v>
          </cell>
          <cell r="D2376" t="str">
            <v>ML</v>
          </cell>
          <cell r="E2376">
            <v>7604</v>
          </cell>
          <cell r="F2376">
            <v>6390</v>
          </cell>
        </row>
        <row r="2377">
          <cell r="A2377" t="str">
            <v>I2376</v>
          </cell>
          <cell r="B2377" t="str">
            <v>CODO PVC 3"</v>
          </cell>
          <cell r="C2377" t="str">
            <v>Insumos</v>
          </cell>
          <cell r="D2377" t="str">
            <v>ML</v>
          </cell>
          <cell r="E2377">
            <v>19978</v>
          </cell>
          <cell r="F2377">
            <v>16788</v>
          </cell>
        </row>
        <row r="2378">
          <cell r="A2378" t="str">
            <v>I2377</v>
          </cell>
          <cell r="B2378" t="str">
            <v>VALVULA 1.1/2"</v>
          </cell>
          <cell r="C2378" t="str">
            <v>Insumos</v>
          </cell>
          <cell r="D2378" t="str">
            <v>UND</v>
          </cell>
          <cell r="E2378">
            <v>368061</v>
          </cell>
          <cell r="F2378">
            <v>309295</v>
          </cell>
        </row>
        <row r="2379">
          <cell r="A2379" t="str">
            <v>I2378</v>
          </cell>
          <cell r="B2379" t="str">
            <v>TUBERIA PVC NOVAFORT 8"</v>
          </cell>
          <cell r="C2379" t="str">
            <v>Insumos</v>
          </cell>
          <cell r="D2379" t="str">
            <v>ML</v>
          </cell>
          <cell r="E2379">
            <v>63976</v>
          </cell>
          <cell r="F2379">
            <v>53761</v>
          </cell>
        </row>
        <row r="2380">
          <cell r="A2380" t="str">
            <v>I2379</v>
          </cell>
          <cell r="B2380" t="str">
            <v>VALVULA 3"</v>
          </cell>
          <cell r="C2380" t="str">
            <v>Insumos</v>
          </cell>
          <cell r="D2380" t="str">
            <v>UND</v>
          </cell>
          <cell r="E2380">
            <v>737691</v>
          </cell>
          <cell r="F2380">
            <v>619908</v>
          </cell>
        </row>
        <row r="2381">
          <cell r="A2381" t="str">
            <v>I2380</v>
          </cell>
          <cell r="B2381" t="str">
            <v>MANOMETRO DE GLICERINA DE 0 - 200 PSI</v>
          </cell>
          <cell r="C2381" t="str">
            <v>Insumos</v>
          </cell>
          <cell r="D2381" t="str">
            <v>ML</v>
          </cell>
          <cell r="E2381">
            <v>91394</v>
          </cell>
          <cell r="F2381">
            <v>76802</v>
          </cell>
        </row>
        <row r="2382">
          <cell r="A2382" t="str">
            <v>I2381</v>
          </cell>
          <cell r="B2382" t="str">
            <v>TAPA METALICA 60 CMS MARCA AGUAS DE MANIZALES</v>
          </cell>
          <cell r="C2382" t="str">
            <v>Insumos</v>
          </cell>
          <cell r="D2382" t="str">
            <v>UND</v>
          </cell>
          <cell r="E2382">
            <v>718106</v>
          </cell>
          <cell r="F2382">
            <v>603450</v>
          </cell>
        </row>
        <row r="2383">
          <cell r="A2383" t="str">
            <v>I2382</v>
          </cell>
          <cell r="B2383" t="str">
            <v>ADAPTADOR MACHO PRESION PVC - 2"</v>
          </cell>
          <cell r="C2383" t="str">
            <v>Insumos</v>
          </cell>
          <cell r="D2383" t="str">
            <v>UND</v>
          </cell>
          <cell r="E2383">
            <v>12795</v>
          </cell>
          <cell r="F2383">
            <v>10752</v>
          </cell>
        </row>
        <row r="2384">
          <cell r="A2384" t="str">
            <v>I2383</v>
          </cell>
          <cell r="B2384" t="str">
            <v>VALVULA 2"</v>
          </cell>
          <cell r="C2384" t="str">
            <v>Insumos</v>
          </cell>
          <cell r="D2384" t="str">
            <v>UND</v>
          </cell>
          <cell r="E2384">
            <v>554899</v>
          </cell>
          <cell r="F2384">
            <v>466302</v>
          </cell>
        </row>
        <row r="2385">
          <cell r="A2385" t="str">
            <v>I2384</v>
          </cell>
          <cell r="B2385" t="str">
            <v>TUBERIA PVC NOVAFORT 10"</v>
          </cell>
          <cell r="C2385" t="str">
            <v>Insumos</v>
          </cell>
          <cell r="D2385" t="str">
            <v>ML</v>
          </cell>
          <cell r="E2385">
            <v>86086</v>
          </cell>
          <cell r="F2385">
            <v>72341</v>
          </cell>
        </row>
        <row r="2386">
          <cell r="A2386" t="str">
            <v>I2385</v>
          </cell>
          <cell r="B2386" t="str">
            <v>TUBERIA PVC NOVAFORT 12"</v>
          </cell>
          <cell r="C2386" t="str">
            <v>Insumos</v>
          </cell>
          <cell r="D2386" t="str">
            <v>ML</v>
          </cell>
          <cell r="E2386">
            <v>123861</v>
          </cell>
          <cell r="F2386">
            <v>104085</v>
          </cell>
        </row>
        <row r="2387">
          <cell r="A2387" t="str">
            <v>I2386</v>
          </cell>
          <cell r="B2387" t="str">
            <v>TUBERIA PVC NOVAFORT 14"</v>
          </cell>
          <cell r="C2387" t="str">
            <v>Insumos</v>
          </cell>
          <cell r="D2387" t="str">
            <v>ML</v>
          </cell>
          <cell r="E2387">
            <v>159290</v>
          </cell>
          <cell r="F2387">
            <v>133857</v>
          </cell>
        </row>
        <row r="2388">
          <cell r="A2388" t="str">
            <v>I2387</v>
          </cell>
          <cell r="B2388" t="str">
            <v>TUBERIA PVC NOVAFORT 16"</v>
          </cell>
          <cell r="C2388" t="str">
            <v>Insumos</v>
          </cell>
          <cell r="D2388" t="str">
            <v>ML</v>
          </cell>
          <cell r="E2388">
            <v>198457</v>
          </cell>
          <cell r="F2388">
            <v>166771</v>
          </cell>
        </row>
        <row r="2389">
          <cell r="A2389" t="str">
            <v>I2388</v>
          </cell>
          <cell r="B2389" t="str">
            <v>TUBERIA PVC NOVAFORT 18"</v>
          </cell>
          <cell r="C2389" t="str">
            <v>Insumos</v>
          </cell>
          <cell r="D2389" t="str">
            <v>ML</v>
          </cell>
          <cell r="E2389">
            <v>224571</v>
          </cell>
          <cell r="F2389">
            <v>188715</v>
          </cell>
        </row>
        <row r="2390">
          <cell r="A2390" t="str">
            <v>I2389</v>
          </cell>
          <cell r="B2390" t="str">
            <v>TUBERIA PVC NOVAFORT 20"</v>
          </cell>
          <cell r="C2390" t="str">
            <v>Insumos</v>
          </cell>
          <cell r="D2390" t="str">
            <v>ML</v>
          </cell>
          <cell r="E2390">
            <v>280714</v>
          </cell>
          <cell r="F2390">
            <v>235894</v>
          </cell>
        </row>
        <row r="2391">
          <cell r="A2391" t="str">
            <v>I2390</v>
          </cell>
          <cell r="B2391" t="str">
            <v>DEMOLICION DE LOSA ML X 60 CMS ANCHO</v>
          </cell>
          <cell r="C2391" t="str">
            <v>Insumos</v>
          </cell>
          <cell r="D2391" t="str">
            <v>ML</v>
          </cell>
          <cell r="E2391">
            <v>19422</v>
          </cell>
          <cell r="F2391">
            <v>16321</v>
          </cell>
        </row>
        <row r="2392">
          <cell r="A2392" t="str">
            <v>I2391</v>
          </cell>
          <cell r="B2392" t="str">
            <v>VACIADO DE LOSA EN CONCRETO ML X 60 CMS ANCHO</v>
          </cell>
          <cell r="C2392" t="str">
            <v>Insumos</v>
          </cell>
          <cell r="D2392" t="str">
            <v>ML</v>
          </cell>
          <cell r="E2392">
            <v>30028</v>
          </cell>
          <cell r="F2392">
            <v>25234</v>
          </cell>
        </row>
        <row r="2393">
          <cell r="A2393" t="str">
            <v>I2392</v>
          </cell>
          <cell r="B2393" t="str">
            <v>VALVULA ANTIRRETORNO 4"</v>
          </cell>
          <cell r="C2393" t="str">
            <v>Insumos</v>
          </cell>
          <cell r="D2393" t="str">
            <v>UND</v>
          </cell>
          <cell r="E2393">
            <v>399527</v>
          </cell>
          <cell r="F2393">
            <v>335737</v>
          </cell>
        </row>
        <row r="2394">
          <cell r="A2394" t="str">
            <v>I2393</v>
          </cell>
          <cell r="B2394" t="str">
            <v>BOMBA SUMERGIBLE</v>
          </cell>
          <cell r="C2394" t="str">
            <v>Insumos</v>
          </cell>
          <cell r="D2394" t="str">
            <v>M3</v>
          </cell>
          <cell r="E2394">
            <v>1240367</v>
          </cell>
          <cell r="F2394">
            <v>1042325</v>
          </cell>
        </row>
        <row r="2395">
          <cell r="A2395" t="str">
            <v>I2394</v>
          </cell>
          <cell r="B2395" t="str">
            <v>CHEQUE DE CORTINA RED WHITE 3"</v>
          </cell>
          <cell r="C2395" t="str">
            <v>Insumos</v>
          </cell>
          <cell r="D2395" t="str">
            <v>ML</v>
          </cell>
          <cell r="E2395">
            <v>744218</v>
          </cell>
          <cell r="F2395">
            <v>625393</v>
          </cell>
        </row>
        <row r="2396">
          <cell r="A2396" t="str">
            <v>I2395</v>
          </cell>
          <cell r="B2396" t="str">
            <v>MACROMEDIDOR DE 2"</v>
          </cell>
          <cell r="C2396" t="str">
            <v>Insumos</v>
          </cell>
          <cell r="D2396" t="str">
            <v>UND</v>
          </cell>
          <cell r="E2396">
            <v>1442742</v>
          </cell>
          <cell r="F2396">
            <v>1212388</v>
          </cell>
        </row>
        <row r="2397">
          <cell r="A2397" t="str">
            <v>I2396</v>
          </cell>
          <cell r="B2397" t="str">
            <v>TEE PARTIDA PARA INSTALACION ACOMETIDA DE LA RED PUBLICA</v>
          </cell>
          <cell r="C2397" t="str">
            <v>Insumos</v>
          </cell>
          <cell r="D2397" t="str">
            <v>UND</v>
          </cell>
          <cell r="E2397">
            <v>456977</v>
          </cell>
          <cell r="F2397">
            <v>384014</v>
          </cell>
        </row>
        <row r="2398">
          <cell r="A2398" t="str">
            <v>I2397</v>
          </cell>
          <cell r="B2398" t="str">
            <v>VALVULA DE COMPUERTA PARA ACOMETIDA DE LA RED PUBLICA</v>
          </cell>
          <cell r="C2398" t="str">
            <v>Insumos</v>
          </cell>
          <cell r="D2398" t="str">
            <v>UND</v>
          </cell>
          <cell r="E2398">
            <v>97924</v>
          </cell>
          <cell r="F2398">
            <v>82289</v>
          </cell>
        </row>
        <row r="2399">
          <cell r="A2399" t="str">
            <v>I2398</v>
          </cell>
          <cell r="B2399" t="str">
            <v>EQUIPO DE PRESION CONSTANTE COMPLETO CON HIDROFLOT DE 300 LTS</v>
          </cell>
          <cell r="C2399" t="str">
            <v>Insumos</v>
          </cell>
          <cell r="D2399" t="str">
            <v>UND</v>
          </cell>
          <cell r="E2399">
            <v>14101001</v>
          </cell>
          <cell r="F2399">
            <v>11849581</v>
          </cell>
        </row>
        <row r="2400">
          <cell r="A2400" t="str">
            <v>I2399</v>
          </cell>
          <cell r="B2400" t="str">
            <v>ACCESORIOS PARA LA INSTALACION EQUIPO DE PRESION CONSTANTE AGUA POTABLE COMPLETO CON HIDROFLOT 300 LTS</v>
          </cell>
          <cell r="C2400" t="str">
            <v>Insumos</v>
          </cell>
          <cell r="D2400" t="str">
            <v>UND</v>
          </cell>
          <cell r="E2400">
            <v>1305648</v>
          </cell>
          <cell r="F2400">
            <v>1097183</v>
          </cell>
        </row>
        <row r="2401">
          <cell r="A2401" t="str">
            <v>I2400</v>
          </cell>
          <cell r="B2401" t="str">
            <v>DESINFECCION DEL SISTEMA - IE INEM BALDOMERO SANIN CANO - REDES SANITARIAS, HIDRAULICAS Y CONTRA INCENDIOS</v>
          </cell>
          <cell r="C2401" t="str">
            <v>Insumos</v>
          </cell>
          <cell r="D2401" t="str">
            <v>UND</v>
          </cell>
          <cell r="E2401">
            <v>587542</v>
          </cell>
          <cell r="F2401">
            <v>493733</v>
          </cell>
        </row>
        <row r="2402">
          <cell r="A2402" t="str">
            <v>I2401</v>
          </cell>
          <cell r="B2402" t="str">
            <v>PLANOS RECORD - IE INEM BALDOMERO SANIN CANO - REDES SANITARIAS, HIDRAULICAS Y CONTRA INCENDIOS</v>
          </cell>
          <cell r="C2402" t="str">
            <v>Insumos</v>
          </cell>
          <cell r="D2402" t="str">
            <v>GLB</v>
          </cell>
          <cell r="E2402">
            <v>913955</v>
          </cell>
          <cell r="F2402">
            <v>768029</v>
          </cell>
        </row>
        <row r="2403">
          <cell r="A2403" t="str">
            <v>I2402</v>
          </cell>
          <cell r="B2403" t="str">
            <v>PRUEBAS HIDROESTATICAS - IE INEM BALDOMERO SANIN CANO - REDES SANITARIAS, HIDRAULICAS Y CONTRA INCENDIOS</v>
          </cell>
          <cell r="C2403" t="str">
            <v>Insumos</v>
          </cell>
          <cell r="D2403" t="str">
            <v>UND</v>
          </cell>
          <cell r="E2403">
            <v>1566778</v>
          </cell>
          <cell r="F2403">
            <v>1316620</v>
          </cell>
        </row>
        <row r="2404">
          <cell r="A2404" t="str">
            <v>I2403</v>
          </cell>
          <cell r="B2404" t="str">
            <v>TOMA SIAMESA EN BRONCE 4" X 2.1/2" X 2.1/2"</v>
          </cell>
          <cell r="C2404" t="str">
            <v>Insumos</v>
          </cell>
          <cell r="D2404" t="str">
            <v>ML</v>
          </cell>
          <cell r="E2404">
            <v>1018406</v>
          </cell>
          <cell r="F2404">
            <v>855803</v>
          </cell>
        </row>
        <row r="2405">
          <cell r="A2405" t="str">
            <v>I2404</v>
          </cell>
          <cell r="B2405" t="str">
            <v>PLATO VORTEX PARA EQUIPO DE PRESION RED CONTRAINCENDIOS</v>
          </cell>
          <cell r="C2405" t="str">
            <v>Insumos</v>
          </cell>
          <cell r="D2405" t="str">
            <v>UND</v>
          </cell>
          <cell r="E2405">
            <v>3068273</v>
          </cell>
          <cell r="F2405">
            <v>2578381</v>
          </cell>
        </row>
        <row r="2406">
          <cell r="A2406" t="str">
            <v>I2405</v>
          </cell>
          <cell r="B2406" t="str">
            <v>EQUIPO DE PRESION COMPLETO CON TABLERO LISTADO UL - FM, PARA EQUIPO DE PRESION RED CONTRAINCENDIOS</v>
          </cell>
          <cell r="C2406" t="str">
            <v>Insumos</v>
          </cell>
          <cell r="D2406" t="str">
            <v>UND</v>
          </cell>
          <cell r="E2406">
            <v>107063170</v>
          </cell>
          <cell r="F2406">
            <v>89969050</v>
          </cell>
        </row>
        <row r="2407">
          <cell r="A2407" t="str">
            <v>I2406</v>
          </cell>
          <cell r="B2407" t="str">
            <v>VALVULA DE ALIVIO EN LA CARCAZA</v>
          </cell>
          <cell r="C2407" t="str">
            <v>Insumos</v>
          </cell>
          <cell r="D2407" t="str">
            <v>UND</v>
          </cell>
          <cell r="E2407">
            <v>1018406</v>
          </cell>
          <cell r="F2407">
            <v>855803</v>
          </cell>
        </row>
        <row r="2408">
          <cell r="A2408" t="str">
            <v>I2407</v>
          </cell>
          <cell r="B2408" t="str">
            <v>BOMBA JOCKEY PARA EQUIPO DE PRESION RED CONTRAINCENDIOS</v>
          </cell>
          <cell r="C2408" t="str">
            <v>Insumos</v>
          </cell>
          <cell r="D2408" t="str">
            <v>UND</v>
          </cell>
          <cell r="E2408">
            <v>10053492</v>
          </cell>
          <cell r="F2408">
            <v>8448313</v>
          </cell>
        </row>
        <row r="2409">
          <cell r="A2409" t="str">
            <v>I2408</v>
          </cell>
          <cell r="B2409" t="str">
            <v>ACCESORIOS PARA EQUIPO DE PRESION RED CONTRAINCENDIOS</v>
          </cell>
          <cell r="C2409" t="str">
            <v>Insumos</v>
          </cell>
          <cell r="D2409" t="str">
            <v>UND</v>
          </cell>
          <cell r="E2409">
            <v>1958471</v>
          </cell>
          <cell r="F2409">
            <v>1645774</v>
          </cell>
        </row>
        <row r="2410">
          <cell r="A2410" t="str">
            <v>I2409</v>
          </cell>
          <cell r="B2410" t="str">
            <v>VALVULA DE CHEQUE 4"</v>
          </cell>
          <cell r="C2410" t="str">
            <v>Insumos</v>
          </cell>
          <cell r="D2410" t="str">
            <v>ML</v>
          </cell>
          <cell r="E2410">
            <v>1305648</v>
          </cell>
          <cell r="F2410">
            <v>1097183</v>
          </cell>
        </row>
        <row r="2411">
          <cell r="A2411" t="str">
            <v>I2410</v>
          </cell>
          <cell r="B2411" t="str">
            <v>VALVULA SENSOR DE FLUJO 4"</v>
          </cell>
          <cell r="C2411" t="str">
            <v>Insumos</v>
          </cell>
          <cell r="D2411" t="str">
            <v>UND</v>
          </cell>
          <cell r="E2411">
            <v>874783</v>
          </cell>
          <cell r="F2411">
            <v>735112</v>
          </cell>
        </row>
        <row r="2412">
          <cell r="A2412" t="str">
            <v>I2411</v>
          </cell>
          <cell r="B2412" t="str">
            <v>MALLA MOSQUITERA 0,9X5MTS</v>
          </cell>
          <cell r="C2412" t="str">
            <v>Insumos</v>
          </cell>
          <cell r="D2412" t="str">
            <v>M2</v>
          </cell>
          <cell r="E2412">
            <v>119784</v>
          </cell>
          <cell r="F2412">
            <v>100659</v>
          </cell>
        </row>
        <row r="2413">
          <cell r="A2413" t="str">
            <v>H1</v>
          </cell>
          <cell r="B2413" t="str">
            <v>EQUIPO BASICO ( CONSTRUCCIÓN )</v>
          </cell>
          <cell r="C2413" t="str">
            <v>Herramienta</v>
          </cell>
          <cell r="D2413" t="str">
            <v>UND</v>
          </cell>
          <cell r="E2413">
            <v>3311</v>
          </cell>
          <cell r="F2413">
            <v>2782</v>
          </cell>
        </row>
        <row r="2414">
          <cell r="A2414" t="str">
            <v>H2</v>
          </cell>
          <cell r="B2414" t="str">
            <v>EQUIPO BASICO (HERRAMIENTA MENOR)</v>
          </cell>
          <cell r="C2414" t="str">
            <v>Herramienta</v>
          </cell>
          <cell r="D2414" t="str">
            <v>UND</v>
          </cell>
          <cell r="E2414">
            <v>3311</v>
          </cell>
          <cell r="F2414">
            <v>2782</v>
          </cell>
        </row>
        <row r="2415">
          <cell r="A2415" t="str">
            <v>E1</v>
          </cell>
          <cell r="B2415" t="str">
            <v>ANDAMIO METALICO CERTIFICADO, INCLUYE ESCALERILLA CON BARANDAS Y PLATAFORMAS DE TRABAJO</v>
          </cell>
          <cell r="C2415" t="str">
            <v>Equipos</v>
          </cell>
          <cell r="D2415" t="str">
            <v>UND</v>
          </cell>
          <cell r="E2415">
            <v>9475</v>
          </cell>
          <cell r="F2415">
            <v>7962</v>
          </cell>
        </row>
        <row r="2416">
          <cell r="A2416" t="str">
            <v>E2</v>
          </cell>
          <cell r="B2416" t="str">
            <v>BULLDOZER D-5</v>
          </cell>
          <cell r="C2416" t="str">
            <v>Equipos</v>
          </cell>
          <cell r="D2416" t="str">
            <v>HR</v>
          </cell>
          <cell r="E2416">
            <v>180674</v>
          </cell>
          <cell r="F2416">
            <v>151827</v>
          </cell>
        </row>
        <row r="2417">
          <cell r="A2417" t="str">
            <v>E3</v>
          </cell>
          <cell r="B2417" t="str">
            <v>CARROTANQUE DE AGUA 10.000 LTS.</v>
          </cell>
          <cell r="C2417" t="str">
            <v>Equipos</v>
          </cell>
          <cell r="D2417" t="str">
            <v>HR</v>
          </cell>
          <cell r="E2417">
            <v>81302</v>
          </cell>
          <cell r="F2417">
            <v>68321</v>
          </cell>
        </row>
        <row r="2418">
          <cell r="A2418" t="str">
            <v>E4</v>
          </cell>
          <cell r="B2418" t="str">
            <v>CARROTANQUE IRRIGADOR DE ASFALTO</v>
          </cell>
          <cell r="C2418" t="str">
            <v>Equipos</v>
          </cell>
          <cell r="D2418" t="str">
            <v>HR</v>
          </cell>
          <cell r="E2418">
            <v>93948</v>
          </cell>
          <cell r="F2418">
            <v>78948</v>
          </cell>
        </row>
        <row r="2419">
          <cell r="A2419" t="str">
            <v>E5</v>
          </cell>
          <cell r="B2419" t="str">
            <v>COMPACTADOR DE ASFALTO</v>
          </cell>
          <cell r="C2419" t="str">
            <v>Equipos</v>
          </cell>
          <cell r="D2419" t="str">
            <v>HR</v>
          </cell>
          <cell r="E2419">
            <v>144537</v>
          </cell>
          <cell r="F2419">
            <v>121460</v>
          </cell>
        </row>
        <row r="2420">
          <cell r="A2420" t="str">
            <v>E6</v>
          </cell>
          <cell r="B2420" t="str">
            <v>COMPRESOR (BARRIDO Y/O SOPLADO DE LA SUPERFICIE PAVIMENTO)</v>
          </cell>
          <cell r="C2420" t="str">
            <v>Equipos</v>
          </cell>
          <cell r="D2420" t="str">
            <v>HR</v>
          </cell>
          <cell r="E2420">
            <v>97562</v>
          </cell>
          <cell r="F2420">
            <v>81985</v>
          </cell>
        </row>
        <row r="2421">
          <cell r="A2421" t="str">
            <v>E7</v>
          </cell>
          <cell r="B2421" t="str">
            <v>COMPRESOR 2 MARTILLOS (INCLUYE ACPM Y TRANSPORTE)</v>
          </cell>
          <cell r="C2421" t="str">
            <v>Equipos</v>
          </cell>
          <cell r="D2421" t="str">
            <v>HR</v>
          </cell>
          <cell r="E2421">
            <v>99367</v>
          </cell>
          <cell r="F2421">
            <v>83502</v>
          </cell>
        </row>
        <row r="2422">
          <cell r="A2422" t="str">
            <v>E8</v>
          </cell>
          <cell r="B2422" t="str">
            <v xml:space="preserve">CORTADORA INCLUYE DISCO </v>
          </cell>
          <cell r="C2422" t="str">
            <v>Equipos</v>
          </cell>
          <cell r="D2422" t="str">
            <v>DIA</v>
          </cell>
          <cell r="E2422">
            <v>63233</v>
          </cell>
          <cell r="F2422">
            <v>53137</v>
          </cell>
        </row>
        <row r="2423">
          <cell r="A2423" t="str">
            <v>E9</v>
          </cell>
          <cell r="B2423" t="str">
            <v>PLUMA  GRUA 250KG CON BALDE</v>
          </cell>
          <cell r="C2423" t="str">
            <v>Equipos</v>
          </cell>
          <cell r="D2423" t="str">
            <v>DIA</v>
          </cell>
          <cell r="E2423">
            <v>39745</v>
          </cell>
          <cell r="F2423">
            <v>33399</v>
          </cell>
        </row>
        <row r="2424">
          <cell r="A2424" t="str">
            <v>E10</v>
          </cell>
          <cell r="B2424" t="str">
            <v xml:space="preserve">EQUIPO DE TERMOFUSION </v>
          </cell>
          <cell r="C2424" t="str">
            <v>Equipos</v>
          </cell>
          <cell r="D2424" t="str">
            <v>DIA</v>
          </cell>
          <cell r="E2424">
            <v>451686</v>
          </cell>
          <cell r="F2424">
            <v>379568</v>
          </cell>
        </row>
        <row r="2425">
          <cell r="A2425" t="str">
            <v>E11</v>
          </cell>
          <cell r="B2425" t="str">
            <v>EQUIPO HIDROLAVADORA</v>
          </cell>
          <cell r="C2425" t="str">
            <v>Equipos</v>
          </cell>
          <cell r="D2425" t="str">
            <v>DIA</v>
          </cell>
          <cell r="E2425">
            <v>63233</v>
          </cell>
          <cell r="F2425">
            <v>53137</v>
          </cell>
        </row>
        <row r="2426">
          <cell r="A2426" t="str">
            <v>E12</v>
          </cell>
          <cell r="B2426" t="str">
            <v>EQUIPO DE TRANSPORTE</v>
          </cell>
          <cell r="C2426" t="str">
            <v>Equipos</v>
          </cell>
          <cell r="D2426" t="str">
            <v>DIA</v>
          </cell>
          <cell r="E2426">
            <v>171308</v>
          </cell>
          <cell r="F2426">
            <v>143956</v>
          </cell>
        </row>
        <row r="2427">
          <cell r="A2427" t="str">
            <v>E13</v>
          </cell>
          <cell r="B2427" t="str">
            <v>GRUA CON BRAZO HIDRAULICO</v>
          </cell>
          <cell r="C2427" t="str">
            <v>Equipos</v>
          </cell>
          <cell r="D2427" t="str">
            <v>DIA</v>
          </cell>
          <cell r="E2427">
            <v>3974398</v>
          </cell>
          <cell r="F2427">
            <v>3339830</v>
          </cell>
        </row>
        <row r="2428">
          <cell r="A2428" t="str">
            <v>E14</v>
          </cell>
          <cell r="B2428" t="str">
            <v>MEZCLADORA A GASOLINA 1 SACO</v>
          </cell>
          <cell r="C2428" t="str">
            <v>Equipos</v>
          </cell>
          <cell r="D2428" t="str">
            <v>DIA</v>
          </cell>
          <cell r="E2428">
            <v>45166</v>
          </cell>
          <cell r="F2428">
            <v>37955</v>
          </cell>
        </row>
        <row r="2429">
          <cell r="A2429" t="str">
            <v>E15</v>
          </cell>
          <cell r="B2429" t="str">
            <v>MOTONIVELADORA 120 HP.</v>
          </cell>
          <cell r="C2429" t="str">
            <v>Equipos</v>
          </cell>
          <cell r="D2429" t="str">
            <v>HR</v>
          </cell>
          <cell r="E2429">
            <v>278207</v>
          </cell>
          <cell r="F2429">
            <v>233787</v>
          </cell>
        </row>
        <row r="2430">
          <cell r="A2430" t="str">
            <v>E16</v>
          </cell>
          <cell r="B2430" t="str">
            <v>REGLA VIBRATORIA</v>
          </cell>
          <cell r="C2430" t="str">
            <v>Equipos</v>
          </cell>
          <cell r="D2430" t="str">
            <v>DIA</v>
          </cell>
          <cell r="E2430">
            <v>99367</v>
          </cell>
          <cell r="F2430">
            <v>83502</v>
          </cell>
        </row>
        <row r="2431">
          <cell r="A2431" t="str">
            <v>E17</v>
          </cell>
          <cell r="B2431" t="str">
            <v>RETIRO DE ESCOMBROS (TRANSPORTE HORIZONTAL, CARGUE Y DESCARGUE).</v>
          </cell>
          <cell r="C2431" t="str">
            <v>Equipos</v>
          </cell>
          <cell r="D2431" t="str">
            <v>M3</v>
          </cell>
          <cell r="E2431">
            <v>29531</v>
          </cell>
          <cell r="F2431">
            <v>24816</v>
          </cell>
        </row>
        <row r="2432">
          <cell r="A2432" t="str">
            <v>E18</v>
          </cell>
          <cell r="B2432" t="str">
            <v>RETROEXCAVADORA SOBRE ORUGAS</v>
          </cell>
          <cell r="C2432" t="str">
            <v>Equipos</v>
          </cell>
          <cell r="D2432" t="str">
            <v>HR</v>
          </cell>
          <cell r="E2432">
            <v>278207</v>
          </cell>
          <cell r="F2432">
            <v>233787</v>
          </cell>
        </row>
        <row r="2433">
          <cell r="A2433" t="str">
            <v>E19</v>
          </cell>
          <cell r="B2433" t="str">
            <v>TALADRO ROTO PERCUTOR</v>
          </cell>
          <cell r="C2433" t="str">
            <v>Equipos</v>
          </cell>
          <cell r="D2433" t="str">
            <v>DIA</v>
          </cell>
          <cell r="E2433">
            <v>18970</v>
          </cell>
          <cell r="F2433">
            <v>15941</v>
          </cell>
        </row>
        <row r="2434">
          <cell r="A2434" t="str">
            <v>E20</v>
          </cell>
          <cell r="B2434" t="str">
            <v>TERMINADORA DE ASFALTO</v>
          </cell>
          <cell r="C2434" t="str">
            <v>Equipos</v>
          </cell>
          <cell r="D2434" t="str">
            <v>HR</v>
          </cell>
          <cell r="E2434">
            <v>189710</v>
          </cell>
          <cell r="F2434">
            <v>159420</v>
          </cell>
        </row>
        <row r="2435">
          <cell r="A2435" t="str">
            <v>E21</v>
          </cell>
          <cell r="B2435" t="str">
            <v>VIBRADOR A GASOLINA</v>
          </cell>
          <cell r="C2435" t="str">
            <v>Equipos</v>
          </cell>
          <cell r="D2435" t="str">
            <v>DIA</v>
          </cell>
          <cell r="E2435">
            <v>67825</v>
          </cell>
          <cell r="F2435">
            <v>56996</v>
          </cell>
        </row>
        <row r="2436">
          <cell r="A2436" t="str">
            <v>E22</v>
          </cell>
          <cell r="B2436" t="str">
            <v>VIBROCOMPACTADOR DE SUELO</v>
          </cell>
          <cell r="C2436" t="str">
            <v>Equipos</v>
          </cell>
          <cell r="D2436" t="str">
            <v>HR</v>
          </cell>
          <cell r="E2436">
            <v>153572</v>
          </cell>
          <cell r="F2436">
            <v>129052</v>
          </cell>
        </row>
        <row r="2437">
          <cell r="A2437" t="str">
            <v>E23</v>
          </cell>
          <cell r="B2437" t="str">
            <v>VIBROCOMPACTADOR MANUAL SALTARÍN</v>
          </cell>
          <cell r="C2437" t="str">
            <v>Equipos</v>
          </cell>
          <cell r="D2437" t="str">
            <v>DIA</v>
          </cell>
          <cell r="E2437">
            <v>58173</v>
          </cell>
          <cell r="F2437">
            <v>48885</v>
          </cell>
        </row>
        <row r="2438">
          <cell r="A2438" t="str">
            <v>E24</v>
          </cell>
          <cell r="B2438" t="str">
            <v>VOLQUETA  6M3 (CARGUE A MANO)</v>
          </cell>
          <cell r="C2438" t="str">
            <v>Equipos</v>
          </cell>
          <cell r="D2438" t="str">
            <v>VJE</v>
          </cell>
          <cell r="E2438">
            <v>154179</v>
          </cell>
          <cell r="F2438">
            <v>129562</v>
          </cell>
        </row>
        <row r="2439">
          <cell r="A2439" t="str">
            <v>E25</v>
          </cell>
          <cell r="B2439" t="str">
            <v>VOLQUETA  6M3 (CARGUE MECÁNICO)</v>
          </cell>
          <cell r="C2439" t="str">
            <v>Equipos</v>
          </cell>
          <cell r="D2439" t="str">
            <v>VJE</v>
          </cell>
          <cell r="E2439">
            <v>82228</v>
          </cell>
          <cell r="F2439">
            <v>69099</v>
          </cell>
        </row>
        <row r="2440">
          <cell r="A2440" t="str">
            <v>E26</v>
          </cell>
          <cell r="B2440" t="str">
            <v>EQUIPO COLOCACION CONCRETO (BOMBEO)</v>
          </cell>
          <cell r="C2440" t="str">
            <v>Equipos</v>
          </cell>
          <cell r="D2440" t="str">
            <v>M3</v>
          </cell>
          <cell r="E2440">
            <v>52395</v>
          </cell>
          <cell r="F2440">
            <v>44029</v>
          </cell>
        </row>
        <row r="2441">
          <cell r="A2441" t="str">
            <v>E27</v>
          </cell>
          <cell r="B2441" t="str">
            <v>VOLQUETA  6M3 (CARGUE A MANO) RETIRO INTERNO</v>
          </cell>
          <cell r="C2441" t="str">
            <v>Equipos</v>
          </cell>
          <cell r="D2441" t="str">
            <v>VJE</v>
          </cell>
          <cell r="E2441">
            <v>216810</v>
          </cell>
          <cell r="F2441">
            <v>182193</v>
          </cell>
        </row>
        <row r="2442">
          <cell r="A2442" t="str">
            <v>E28</v>
          </cell>
          <cell r="B2442" t="str">
            <v>VOLQUETA  6M3 (CARGUE A MECANICO) RETIRO INTERNO</v>
          </cell>
          <cell r="C2442" t="str">
            <v>Equipos</v>
          </cell>
          <cell r="D2442" t="str">
            <v>VJE</v>
          </cell>
          <cell r="E2442">
            <v>119233</v>
          </cell>
          <cell r="F2442">
            <v>100196</v>
          </cell>
        </row>
        <row r="2443">
          <cell r="A2443" t="str">
            <v>E29</v>
          </cell>
          <cell r="B2443" t="str">
            <v>CORTADORA DE CONCRETO</v>
          </cell>
          <cell r="C2443" t="str">
            <v>Equipos</v>
          </cell>
          <cell r="D2443" t="str">
            <v>HR</v>
          </cell>
          <cell r="E2443">
            <v>3614</v>
          </cell>
          <cell r="F2443">
            <v>3037</v>
          </cell>
        </row>
        <row r="2444">
          <cell r="A2444" t="str">
            <v>E30</v>
          </cell>
          <cell r="B2444" t="str">
            <v>CORTADORA CON DISCO DIAMANTADO (INCLUYE OPERARIO)</v>
          </cell>
          <cell r="C2444" t="str">
            <v>Equipos</v>
          </cell>
          <cell r="D2444" t="str">
            <v>HR</v>
          </cell>
          <cell r="E2444">
            <v>38545</v>
          </cell>
          <cell r="F2444">
            <v>32391</v>
          </cell>
        </row>
        <row r="2445">
          <cell r="A2445" t="str">
            <v>E31</v>
          </cell>
          <cell r="B2445" t="str">
            <v>DISCO DIAMANTADO DE 14"</v>
          </cell>
          <cell r="C2445" t="str">
            <v>Equipos</v>
          </cell>
          <cell r="D2445" t="str">
            <v>UND</v>
          </cell>
          <cell r="E2445">
            <v>218391</v>
          </cell>
          <cell r="F2445">
            <v>183522</v>
          </cell>
        </row>
        <row r="2446">
          <cell r="A2446" t="str">
            <v>E32</v>
          </cell>
          <cell r="B2446" t="str">
            <v>ALLANADORA MECANICA CON CUCHILLAS</v>
          </cell>
          <cell r="C2446" t="str">
            <v>Equipos</v>
          </cell>
          <cell r="D2446" t="str">
            <v>DIA</v>
          </cell>
          <cell r="E2446">
            <v>103332</v>
          </cell>
          <cell r="F2446">
            <v>86834</v>
          </cell>
        </row>
        <row r="2447">
          <cell r="A2447" t="str">
            <v>E33</v>
          </cell>
          <cell r="B2447" t="str">
            <v>MONTACARGA</v>
          </cell>
          <cell r="C2447" t="str">
            <v>Equipos</v>
          </cell>
          <cell r="D2447" t="str">
            <v>DIA</v>
          </cell>
          <cell r="E2447">
            <v>271013</v>
          </cell>
          <cell r="F2447">
            <v>227742</v>
          </cell>
        </row>
        <row r="2448">
          <cell r="A2448" t="str">
            <v>E34</v>
          </cell>
          <cell r="B2448" t="str">
            <v>CAMABAJA -  DIA</v>
          </cell>
          <cell r="C2448" t="str">
            <v>Equipos</v>
          </cell>
          <cell r="D2448" t="str">
            <v>DIA</v>
          </cell>
          <cell r="E2448">
            <v>2569650</v>
          </cell>
          <cell r="F2448">
            <v>2159370</v>
          </cell>
        </row>
        <row r="2449">
          <cell r="A2449" t="str">
            <v>E35</v>
          </cell>
          <cell r="B2449" t="str">
            <v>TABLERO  1.40 X 0,70</v>
          </cell>
          <cell r="C2449" t="str">
            <v>Equipos</v>
          </cell>
          <cell r="D2449" t="str">
            <v>DIA</v>
          </cell>
          <cell r="E2449">
            <v>447</v>
          </cell>
          <cell r="F2449">
            <v>376</v>
          </cell>
        </row>
        <row r="2450">
          <cell r="A2450" t="str">
            <v>E36</v>
          </cell>
          <cell r="B2450" t="str">
            <v>EQUIPO MANEJO DE AGUAS DIFERENTE A AGUAS RESIDUALES</v>
          </cell>
          <cell r="C2450" t="str">
            <v>Equipos</v>
          </cell>
          <cell r="D2450" t="str">
            <v>DIA</v>
          </cell>
          <cell r="E2450">
            <v>63233</v>
          </cell>
          <cell r="F2450">
            <v>53137</v>
          </cell>
        </row>
        <row r="2451">
          <cell r="A2451" t="str">
            <v>E37</v>
          </cell>
          <cell r="B2451" t="str">
            <v>MOTOBOMBA DE 2" A GASOLINA</v>
          </cell>
          <cell r="C2451" t="str">
            <v>Equipos</v>
          </cell>
          <cell r="D2451" t="str">
            <v>DIA</v>
          </cell>
          <cell r="E2451">
            <v>63233</v>
          </cell>
          <cell r="F2451">
            <v>53137</v>
          </cell>
        </row>
        <row r="2452">
          <cell r="A2452" t="str">
            <v>E38</v>
          </cell>
          <cell r="B2452" t="str">
            <v>EXPLOSIVOS (INCLUYE PERFORACIÓN, ESTOPINES, CORDON DETONANTE, MECHA LENTA Y DINAMITA)</v>
          </cell>
          <cell r="C2452" t="str">
            <v>Equipos</v>
          </cell>
          <cell r="D2452" t="str">
            <v>TIRO</v>
          </cell>
          <cell r="E2452">
            <v>45166</v>
          </cell>
          <cell r="F2452">
            <v>37955</v>
          </cell>
        </row>
        <row r="2453">
          <cell r="A2453" t="str">
            <v>E39</v>
          </cell>
          <cell r="B2453" t="str">
            <v>EQUIPOS-HERRAMIENTA /PRUEBA HIDROSTATICA</v>
          </cell>
          <cell r="C2453" t="str">
            <v>Equipos</v>
          </cell>
          <cell r="D2453" t="str">
            <v>M</v>
          </cell>
          <cell r="E2453">
            <v>2569</v>
          </cell>
          <cell r="F2453">
            <v>2159</v>
          </cell>
        </row>
        <row r="2454">
          <cell r="A2454" t="str">
            <v>E40</v>
          </cell>
          <cell r="B2454" t="str">
            <v>EQUIPOS-HERRAMIENTA P/FUSION DE TUBERIA</v>
          </cell>
          <cell r="C2454" t="str">
            <v>Equipos</v>
          </cell>
          <cell r="D2454" t="str">
            <v>M</v>
          </cell>
          <cell r="E2454">
            <v>17130</v>
          </cell>
          <cell r="F2454">
            <v>14395</v>
          </cell>
        </row>
        <row r="2455">
          <cell r="A2455" t="str">
            <v>E41</v>
          </cell>
          <cell r="B2455" t="str">
            <v>FUSION TUBERIA SOCKET</v>
          </cell>
          <cell r="C2455" t="str">
            <v>Equipos</v>
          </cell>
          <cell r="D2455" t="str">
            <v>UND</v>
          </cell>
          <cell r="E2455">
            <v>42825</v>
          </cell>
          <cell r="F2455">
            <v>35987</v>
          </cell>
        </row>
        <row r="2456">
          <cell r="A2456" t="str">
            <v>E42</v>
          </cell>
          <cell r="B2456" t="str">
            <v>MATERIALES VARIOS PARA LA MOVILIZACION Y ALINEACION DEL MEDIDOR</v>
          </cell>
          <cell r="C2456" t="str">
            <v>Equipos</v>
          </cell>
          <cell r="D2456" t="str">
            <v>UND</v>
          </cell>
          <cell r="E2456">
            <v>3766</v>
          </cell>
          <cell r="F2456">
            <v>3165</v>
          </cell>
        </row>
        <row r="2457">
          <cell r="A2457" t="str">
            <v>E43</v>
          </cell>
          <cell r="B2457" t="str">
            <v>RETROCARGADORA DE LLANTAS</v>
          </cell>
          <cell r="C2457" t="str">
            <v>Equipos</v>
          </cell>
          <cell r="D2457" t="str">
            <v>HR</v>
          </cell>
          <cell r="E2457">
            <v>152036</v>
          </cell>
          <cell r="F2457">
            <v>127761</v>
          </cell>
        </row>
        <row r="2458">
          <cell r="A2458" t="str">
            <v>E44</v>
          </cell>
          <cell r="B2458" t="str">
            <v xml:space="preserve">EQUIPO DE COMPACTACION </v>
          </cell>
          <cell r="C2458" t="str">
            <v>Equipos</v>
          </cell>
          <cell r="D2458" t="str">
            <v>DIA</v>
          </cell>
          <cell r="E2458">
            <v>72534</v>
          </cell>
          <cell r="F2458">
            <v>60953</v>
          </cell>
        </row>
        <row r="2459">
          <cell r="A2459" t="str">
            <v>E45</v>
          </cell>
          <cell r="B2459" t="str">
            <v>RETROEXCAVADORA CARGADORA JD-510</v>
          </cell>
          <cell r="C2459" t="str">
            <v>Equipos</v>
          </cell>
          <cell r="D2459" t="str">
            <v>HR</v>
          </cell>
          <cell r="E2459">
            <v>278207</v>
          </cell>
          <cell r="F2459">
            <v>233787</v>
          </cell>
        </row>
        <row r="2460">
          <cell r="A2460" t="str">
            <v>E46</v>
          </cell>
          <cell r="B2460" t="str">
            <v>COMPRESOR 175 Q 2 MARTILLOS</v>
          </cell>
          <cell r="C2460" t="str">
            <v>Equipos</v>
          </cell>
          <cell r="D2460" t="str">
            <v>HR</v>
          </cell>
          <cell r="E2460">
            <v>99367</v>
          </cell>
          <cell r="F2460">
            <v>83502</v>
          </cell>
        </row>
        <row r="2461">
          <cell r="A2461" t="str">
            <v>E47</v>
          </cell>
          <cell r="B2461" t="str">
            <v>VIBROCOMPACTADOR TIPO RANA</v>
          </cell>
          <cell r="C2461" t="str">
            <v>Equipos</v>
          </cell>
          <cell r="D2461" t="str">
            <v>DIA</v>
          </cell>
          <cell r="E2461">
            <v>56533</v>
          </cell>
          <cell r="F2461">
            <v>47507</v>
          </cell>
        </row>
        <row r="2462">
          <cell r="A2462" t="str">
            <v>E48</v>
          </cell>
          <cell r="B2462" t="str">
            <v>CANGURO</v>
          </cell>
          <cell r="C2462" t="str">
            <v>Equipos</v>
          </cell>
          <cell r="D2462" t="str">
            <v>DIA</v>
          </cell>
          <cell r="E2462">
            <v>61671</v>
          </cell>
          <cell r="F2462">
            <v>51824</v>
          </cell>
        </row>
        <row r="2463">
          <cell r="A2463" t="str">
            <v>E49</v>
          </cell>
          <cell r="B2463" t="str">
            <v>CILINDRO COMPACTADOR 6 TONELADAS</v>
          </cell>
          <cell r="C2463" t="str">
            <v>Equipos</v>
          </cell>
          <cell r="D2463" t="str">
            <v>HR</v>
          </cell>
          <cell r="E2463">
            <v>278207</v>
          </cell>
          <cell r="F2463">
            <v>233787</v>
          </cell>
        </row>
        <row r="2464">
          <cell r="A2464" t="str">
            <v>E50</v>
          </cell>
          <cell r="B2464" t="str">
            <v>MOTONIVELADORA CAT-12 -F</v>
          </cell>
          <cell r="C2464" t="str">
            <v>Equipos</v>
          </cell>
          <cell r="D2464" t="str">
            <v>HR</v>
          </cell>
          <cell r="E2464">
            <v>278207</v>
          </cell>
          <cell r="F2464">
            <v>233787</v>
          </cell>
        </row>
        <row r="2465">
          <cell r="A2465" t="str">
            <v>E51</v>
          </cell>
          <cell r="B2465" t="str">
            <v>VIBROCOMPACTADOR  TANDEM</v>
          </cell>
          <cell r="C2465" t="str">
            <v>Equipos</v>
          </cell>
          <cell r="D2465" t="str">
            <v>HR</v>
          </cell>
          <cell r="E2465">
            <v>158974</v>
          </cell>
          <cell r="F2465">
            <v>133592</v>
          </cell>
        </row>
        <row r="2466">
          <cell r="A2466" t="str">
            <v>E52</v>
          </cell>
          <cell r="B2466" t="str">
            <v>VIBRADOR</v>
          </cell>
          <cell r="C2466" t="str">
            <v>Equipos</v>
          </cell>
          <cell r="D2466" t="str">
            <v>HR</v>
          </cell>
          <cell r="E2466">
            <v>7710</v>
          </cell>
          <cell r="F2466">
            <v>6479</v>
          </cell>
        </row>
        <row r="2467">
          <cell r="A2467" t="str">
            <v>E53</v>
          </cell>
          <cell r="B2467" t="str">
            <v>CANASTILLA SOPORTE DOVELAS EN HIERRO DE 1/4"</v>
          </cell>
          <cell r="C2467" t="str">
            <v>Equipos</v>
          </cell>
          <cell r="D2467" t="str">
            <v>KG</v>
          </cell>
          <cell r="E2467">
            <v>7191</v>
          </cell>
          <cell r="F2467">
            <v>6043</v>
          </cell>
        </row>
        <row r="2468">
          <cell r="A2468" t="str">
            <v>E54</v>
          </cell>
          <cell r="B2468" t="str">
            <v xml:space="preserve">EQUIPO DE EXCAVACION </v>
          </cell>
          <cell r="C2468" t="str">
            <v>Equipos</v>
          </cell>
          <cell r="D2468" t="str">
            <v>HR</v>
          </cell>
          <cell r="E2468">
            <v>1584616</v>
          </cell>
          <cell r="F2468">
            <v>1331610</v>
          </cell>
        </row>
        <row r="2469">
          <cell r="A2469" t="str">
            <v>E55</v>
          </cell>
          <cell r="B2469" t="str">
            <v>PLANCHON Y REMOLCADOR</v>
          </cell>
          <cell r="C2469" t="str">
            <v>Equipos</v>
          </cell>
          <cell r="D2469" t="str">
            <v>HR</v>
          </cell>
          <cell r="E2469">
            <v>702371</v>
          </cell>
          <cell r="F2469">
            <v>590228</v>
          </cell>
        </row>
        <row r="2470">
          <cell r="A2470" t="str">
            <v>E56</v>
          </cell>
          <cell r="B2470" t="str">
            <v>OBRA FALSA Y PUNTALES PARA PILOTES</v>
          </cell>
          <cell r="C2470" t="str">
            <v>Equipos</v>
          </cell>
          <cell r="D2470" t="str">
            <v>HR</v>
          </cell>
          <cell r="E2470">
            <v>80171</v>
          </cell>
          <cell r="F2470">
            <v>67371</v>
          </cell>
        </row>
        <row r="2471">
          <cell r="A2471" t="str">
            <v>E57</v>
          </cell>
          <cell r="B2471" t="str">
            <v>MIXER DE 6 M3 CONCRETO PREMEZCLADO</v>
          </cell>
          <cell r="C2471" t="str">
            <v>Equipos</v>
          </cell>
          <cell r="D2471" t="str">
            <v>M3</v>
          </cell>
          <cell r="E2471">
            <v>1980</v>
          </cell>
          <cell r="F2471">
            <v>1664</v>
          </cell>
        </row>
        <row r="2472">
          <cell r="A2472" t="str">
            <v>E58</v>
          </cell>
          <cell r="B2472" t="str">
            <v>ANDAMIOS METALICO CERTIFICADO Y FORMALETA PARA SUPERESTRUCTURA</v>
          </cell>
          <cell r="C2472" t="str">
            <v>Equipos</v>
          </cell>
          <cell r="D2472" t="str">
            <v>UND</v>
          </cell>
          <cell r="E2472">
            <v>428276</v>
          </cell>
          <cell r="F2472">
            <v>359896</v>
          </cell>
        </row>
        <row r="2473">
          <cell r="A2473" t="str">
            <v>E59</v>
          </cell>
          <cell r="B2473" t="str">
            <v>EQUIPO DE SOLDADURA</v>
          </cell>
          <cell r="C2473" t="str">
            <v>Equipos</v>
          </cell>
          <cell r="D2473" t="str">
            <v>HR</v>
          </cell>
          <cell r="E2473">
            <v>42825</v>
          </cell>
          <cell r="F2473">
            <v>35987</v>
          </cell>
        </row>
        <row r="2474">
          <cell r="A2474" t="str">
            <v>E60</v>
          </cell>
          <cell r="B2474" t="str">
            <v>TALADRO DE PERCUCION</v>
          </cell>
          <cell r="C2474" t="str">
            <v>Equipos</v>
          </cell>
          <cell r="D2474" t="str">
            <v>HR</v>
          </cell>
          <cell r="E2474">
            <v>7492</v>
          </cell>
          <cell r="F2474">
            <v>6296</v>
          </cell>
        </row>
        <row r="2475">
          <cell r="A2475" t="str">
            <v>E61</v>
          </cell>
          <cell r="B2475" t="str">
            <v>GATO PARA TENSIONAMIENTO</v>
          </cell>
          <cell r="C2475" t="str">
            <v>Equipos</v>
          </cell>
          <cell r="D2475" t="str">
            <v>HR</v>
          </cell>
          <cell r="E2475">
            <v>77088</v>
          </cell>
          <cell r="F2475">
            <v>64780</v>
          </cell>
        </row>
        <row r="2476">
          <cell r="A2476" t="str">
            <v>E62</v>
          </cell>
          <cell r="B2476" t="str">
            <v>BOMBA PARA INYECTAR LECHADA</v>
          </cell>
          <cell r="C2476" t="str">
            <v>Equipos</v>
          </cell>
          <cell r="D2476" t="str">
            <v>HR</v>
          </cell>
          <cell r="E2476">
            <v>51395</v>
          </cell>
          <cell r="F2476">
            <v>43189</v>
          </cell>
        </row>
        <row r="2477">
          <cell r="A2477" t="str">
            <v>E63</v>
          </cell>
          <cell r="B2477" t="str">
            <v>CUÑAS</v>
          </cell>
          <cell r="C2477" t="str">
            <v>Equipos</v>
          </cell>
          <cell r="D2477" t="str">
            <v>UND</v>
          </cell>
          <cell r="E2477">
            <v>10278</v>
          </cell>
          <cell r="F2477">
            <v>8637</v>
          </cell>
        </row>
        <row r="2478">
          <cell r="A2478" t="str">
            <v>E64</v>
          </cell>
          <cell r="B2478" t="str">
            <v>BLOQUE (GALLETA) PARA POSTENSADO 12 TORONES N° 15 E= 75 MM D=170MM</v>
          </cell>
          <cell r="C2478" t="str">
            <v>Equipos</v>
          </cell>
          <cell r="D2478" t="str">
            <v>UND</v>
          </cell>
          <cell r="E2478">
            <v>513928</v>
          </cell>
          <cell r="F2478">
            <v>431872</v>
          </cell>
        </row>
        <row r="2479">
          <cell r="A2479" t="str">
            <v>E65</v>
          </cell>
          <cell r="B2479" t="str">
            <v>DUCTO METALICO D = 87 MM PARA CLABLE</v>
          </cell>
          <cell r="C2479" t="str">
            <v>Equipos</v>
          </cell>
          <cell r="D2479" t="str">
            <v>M</v>
          </cell>
          <cell r="E2479">
            <v>16272</v>
          </cell>
          <cell r="F2479">
            <v>13674</v>
          </cell>
        </row>
        <row r="2480">
          <cell r="A2480" t="str">
            <v>E66</v>
          </cell>
          <cell r="B2480" t="str">
            <v>PLACA DE 270MM X270 MM X 40 MM</v>
          </cell>
          <cell r="C2480" t="str">
            <v>Equipos</v>
          </cell>
          <cell r="D2480" t="str">
            <v>UND</v>
          </cell>
          <cell r="E2480">
            <v>335425</v>
          </cell>
          <cell r="F2480">
            <v>281870</v>
          </cell>
        </row>
        <row r="2481">
          <cell r="A2481" t="str">
            <v>E67</v>
          </cell>
          <cell r="B2481" t="str">
            <v>TROMPETA LONG 460 MM D1=118 MM D2 = 87 MM</v>
          </cell>
          <cell r="C2481" t="str">
            <v>Equipos</v>
          </cell>
          <cell r="D2481" t="str">
            <v>UND</v>
          </cell>
          <cell r="E2481">
            <v>214138</v>
          </cell>
          <cell r="F2481">
            <v>179948</v>
          </cell>
        </row>
        <row r="2482">
          <cell r="A2482" t="str">
            <v>E68</v>
          </cell>
          <cell r="B2482" t="str">
            <v>TUBO DE INYECCION</v>
          </cell>
          <cell r="C2482" t="str">
            <v>Equipos</v>
          </cell>
          <cell r="D2482" t="str">
            <v>UND</v>
          </cell>
          <cell r="E2482">
            <v>27065</v>
          </cell>
          <cell r="F2482">
            <v>22744</v>
          </cell>
        </row>
        <row r="2483">
          <cell r="A2483" t="str">
            <v>E69</v>
          </cell>
          <cell r="B2483" t="str">
            <v>RANA COMPACTADORA (INCLUYE COMBUSTIBLE)</v>
          </cell>
          <cell r="C2483" t="str">
            <v>Equipos</v>
          </cell>
          <cell r="D2483" t="str">
            <v>HR</v>
          </cell>
          <cell r="E2483">
            <v>12850</v>
          </cell>
          <cell r="F2483">
            <v>10798</v>
          </cell>
        </row>
        <row r="2484">
          <cell r="A2484" t="str">
            <v>E70</v>
          </cell>
          <cell r="B2484" t="str">
            <v>CARRETA O BUGGY</v>
          </cell>
          <cell r="C2484" t="str">
            <v>Equipos</v>
          </cell>
          <cell r="D2484" t="str">
            <v>UND</v>
          </cell>
          <cell r="E2484">
            <v>222699</v>
          </cell>
          <cell r="F2484">
            <v>187142</v>
          </cell>
        </row>
        <row r="2485">
          <cell r="A2485" t="str">
            <v>E71</v>
          </cell>
          <cell r="B2485" t="str">
            <v>CAMABAJA - VJE</v>
          </cell>
          <cell r="C2485" t="str">
            <v>Equipos</v>
          </cell>
          <cell r="D2485" t="str">
            <v>VJE</v>
          </cell>
          <cell r="E2485">
            <v>1027860</v>
          </cell>
          <cell r="F2485">
            <v>863748</v>
          </cell>
        </row>
        <row r="2486">
          <cell r="A2486" t="str">
            <v>E72</v>
          </cell>
          <cell r="B2486" t="str">
            <v>ACARREO CAMIONETA</v>
          </cell>
          <cell r="C2486" t="str">
            <v>Equipos</v>
          </cell>
          <cell r="D2486" t="str">
            <v>VJE</v>
          </cell>
          <cell r="E2486">
            <v>71538</v>
          </cell>
          <cell r="F2486">
            <v>60116</v>
          </cell>
        </row>
        <row r="2487">
          <cell r="A2487" t="str">
            <v>E73</v>
          </cell>
          <cell r="B2487" t="str">
            <v>DESTRONCADORA DE PISOS 10HP</v>
          </cell>
          <cell r="C2487" t="str">
            <v>Equipos</v>
          </cell>
          <cell r="D2487" t="str">
            <v>DIA</v>
          </cell>
          <cell r="E2487">
            <v>57627</v>
          </cell>
          <cell r="F2487">
            <v>48426</v>
          </cell>
        </row>
        <row r="2488">
          <cell r="A2488" t="str">
            <v>E74</v>
          </cell>
          <cell r="B2488" t="str">
            <v>PULIDORA PISOS</v>
          </cell>
          <cell r="C2488" t="str">
            <v>Equipos</v>
          </cell>
          <cell r="D2488" t="str">
            <v>DIA</v>
          </cell>
          <cell r="E2488">
            <v>57627</v>
          </cell>
          <cell r="F2488">
            <v>48426</v>
          </cell>
        </row>
        <row r="2489">
          <cell r="A2489" t="str">
            <v>E75</v>
          </cell>
          <cell r="B2489" t="str">
            <v>BRILLADORA</v>
          </cell>
          <cell r="C2489" t="str">
            <v>Equipos</v>
          </cell>
          <cell r="D2489" t="str">
            <v>DIA</v>
          </cell>
          <cell r="E2489">
            <v>57627</v>
          </cell>
          <cell r="F2489">
            <v>48426</v>
          </cell>
        </row>
        <row r="2490">
          <cell r="A2490" t="str">
            <v>E76</v>
          </cell>
          <cell r="B2490" t="str">
            <v>MOTOSIERRA GRANDE</v>
          </cell>
          <cell r="C2490" t="str">
            <v>Equipos</v>
          </cell>
          <cell r="D2490" t="str">
            <v>DIA</v>
          </cell>
          <cell r="E2490">
            <v>53655</v>
          </cell>
          <cell r="F2490">
            <v>45088</v>
          </cell>
        </row>
        <row r="2491">
          <cell r="A2491" t="str">
            <v>E77</v>
          </cell>
          <cell r="B2491" t="str">
            <v>EQUIPO DE PERFORACION 6"</v>
          </cell>
          <cell r="C2491" t="str">
            <v>Equipos</v>
          </cell>
          <cell r="D2491" t="str">
            <v>HR</v>
          </cell>
          <cell r="E2491">
            <v>198719</v>
          </cell>
          <cell r="F2491">
            <v>166991</v>
          </cell>
        </row>
        <row r="2492">
          <cell r="A2492" t="str">
            <v>E78</v>
          </cell>
          <cell r="B2492" t="str">
            <v>COMPRESOR</v>
          </cell>
          <cell r="C2492" t="str">
            <v>Equipos</v>
          </cell>
          <cell r="D2492" t="str">
            <v>HR</v>
          </cell>
          <cell r="E2492">
            <v>59614</v>
          </cell>
          <cell r="F2492">
            <v>50096</v>
          </cell>
        </row>
        <row r="2493">
          <cell r="A2493" t="str">
            <v>E79</v>
          </cell>
          <cell r="B2493" t="str">
            <v>ANDAMIO COLGANTE</v>
          </cell>
          <cell r="C2493" t="str">
            <v>Equipos</v>
          </cell>
          <cell r="D2493" t="str">
            <v>DIA</v>
          </cell>
          <cell r="E2493">
            <v>2981</v>
          </cell>
          <cell r="F2493">
            <v>2505</v>
          </cell>
        </row>
        <row r="2494">
          <cell r="A2494" t="str">
            <v>E80</v>
          </cell>
          <cell r="B2494" t="str">
            <v>ALQUILER DE MULA</v>
          </cell>
          <cell r="C2494" t="str">
            <v>Equipos</v>
          </cell>
          <cell r="D2494" t="str">
            <v>M3</v>
          </cell>
          <cell r="E2494">
            <v>29810</v>
          </cell>
          <cell r="F2494">
            <v>25050</v>
          </cell>
        </row>
        <row r="2495">
          <cell r="A2495" t="str">
            <v>E81</v>
          </cell>
          <cell r="B2495" t="str">
            <v>VEHICULO DE APOYO DEMARCACION VIAS</v>
          </cell>
          <cell r="C2495" t="str">
            <v>Equipos</v>
          </cell>
          <cell r="D2495" t="str">
            <v>VJE</v>
          </cell>
          <cell r="E2495">
            <v>258335</v>
          </cell>
          <cell r="F2495">
            <v>217088</v>
          </cell>
        </row>
        <row r="2496">
          <cell r="A2496" t="str">
            <v>E82</v>
          </cell>
          <cell r="B2496" t="str">
            <v>ESCALERA CERTIFICADA</v>
          </cell>
          <cell r="C2496" t="str">
            <v>Equipos</v>
          </cell>
          <cell r="D2496" t="str">
            <v>DIA</v>
          </cell>
          <cell r="E2496">
            <v>49681</v>
          </cell>
          <cell r="F2496">
            <v>41749</v>
          </cell>
        </row>
        <row r="2497">
          <cell r="A2497" t="str">
            <v>E83</v>
          </cell>
          <cell r="B2497" t="str">
            <v>SOPLETE GAS CON GATILLO QUEMADOR 25-35-50MM</v>
          </cell>
          <cell r="C2497" t="str">
            <v>Equipos</v>
          </cell>
          <cell r="D2497" t="str">
            <v>DIA</v>
          </cell>
          <cell r="E2497">
            <v>49681</v>
          </cell>
          <cell r="F2497">
            <v>41749</v>
          </cell>
        </row>
        <row r="2498">
          <cell r="A2498" t="str">
            <v>E84</v>
          </cell>
          <cell r="B2498" t="str">
            <v>CAMIONETA ALQUILER</v>
          </cell>
          <cell r="C2498" t="str">
            <v>Equipos</v>
          </cell>
          <cell r="D2498" t="str">
            <v>DIA</v>
          </cell>
          <cell r="E2498">
            <v>208656</v>
          </cell>
          <cell r="F2498">
            <v>175341</v>
          </cell>
        </row>
        <row r="2499">
          <cell r="A2499" t="str">
            <v>E85</v>
          </cell>
          <cell r="B2499" t="str">
            <v>EQUIPO DE TRANSPORTE PARA MAQUINARIA PESADA</v>
          </cell>
          <cell r="C2499" t="str">
            <v>Equipos</v>
          </cell>
          <cell r="D2499" t="str">
            <v>VJE</v>
          </cell>
          <cell r="E2499">
            <v>1043278</v>
          </cell>
          <cell r="F2499">
            <v>876704</v>
          </cell>
        </row>
        <row r="2500">
          <cell r="A2500" t="str">
            <v>E86</v>
          </cell>
          <cell r="B2500" t="str">
            <v>PULIDORA INDUSTRIAL</v>
          </cell>
          <cell r="C2500" t="str">
            <v>Equipos</v>
          </cell>
          <cell r="D2500" t="str">
            <v>DIA</v>
          </cell>
          <cell r="E2500">
            <v>51667</v>
          </cell>
          <cell r="F2500">
            <v>43418</v>
          </cell>
        </row>
        <row r="2501">
          <cell r="A2501" t="str">
            <v>E87</v>
          </cell>
          <cell r="B2501" t="str">
            <v>BALDE DE CONSTRUCCIÓN</v>
          </cell>
          <cell r="C2501" t="str">
            <v>Equipos</v>
          </cell>
          <cell r="D2501" t="str">
            <v>UND</v>
          </cell>
          <cell r="E2501">
            <v>3976</v>
          </cell>
          <cell r="F2501">
            <v>3341</v>
          </cell>
        </row>
        <row r="2502">
          <cell r="A2502" t="str">
            <v>E88</v>
          </cell>
          <cell r="B2502" t="str">
            <v xml:space="preserve">CUÑETE </v>
          </cell>
          <cell r="C2502" t="str">
            <v>Equipos</v>
          </cell>
          <cell r="D2502" t="str">
            <v>UND</v>
          </cell>
          <cell r="E2502">
            <v>1167</v>
          </cell>
          <cell r="F2502">
            <v>1167</v>
          </cell>
        </row>
        <row r="2503">
          <cell r="A2503" t="str">
            <v>E89</v>
          </cell>
          <cell r="B2503" t="str">
            <v>MARTILLO HIDRAULICO BOBCAT</v>
          </cell>
          <cell r="C2503" t="str">
            <v>Equipos</v>
          </cell>
          <cell r="D2503" t="str">
            <v>HR</v>
          </cell>
          <cell r="E2503">
            <v>119233</v>
          </cell>
          <cell r="F2503">
            <v>100196</v>
          </cell>
        </row>
        <row r="2504">
          <cell r="A2504" t="str">
            <v>E90</v>
          </cell>
          <cell r="B2504" t="str">
            <v>BARRENO</v>
          </cell>
          <cell r="C2504" t="str">
            <v>Equipos</v>
          </cell>
          <cell r="D2504" t="str">
            <v>DIA</v>
          </cell>
          <cell r="E2504">
            <v>29810</v>
          </cell>
          <cell r="F2504">
            <v>25050</v>
          </cell>
        </row>
        <row r="2505">
          <cell r="A2505" t="str">
            <v>E91</v>
          </cell>
          <cell r="B2505" t="str">
            <v>EQUIPO DE PINTURA DE ALTA PRESION</v>
          </cell>
          <cell r="C2505" t="str">
            <v>Equipos</v>
          </cell>
          <cell r="D2505" t="str">
            <v>DIA</v>
          </cell>
          <cell r="E2505">
            <v>49681</v>
          </cell>
          <cell r="F2505">
            <v>41749</v>
          </cell>
        </row>
        <row r="2506">
          <cell r="A2506" t="str">
            <v>E92</v>
          </cell>
          <cell r="B2506" t="str">
            <v>EQUIPO DE LIMPIEZA MECANICA</v>
          </cell>
          <cell r="C2506" t="str">
            <v>Equipos</v>
          </cell>
          <cell r="D2506" t="str">
            <v>DIA</v>
          </cell>
          <cell r="E2506">
            <v>49681</v>
          </cell>
          <cell r="F2506">
            <v>41749</v>
          </cell>
        </row>
        <row r="2507">
          <cell r="A2507" t="str">
            <v>E93</v>
          </cell>
          <cell r="B2507" t="str">
            <v>CAMILLA MADERA  0.35 X 1.40 M.</v>
          </cell>
          <cell r="C2507" t="str">
            <v>Equipos</v>
          </cell>
          <cell r="D2507" t="str">
            <v>DIA</v>
          </cell>
          <cell r="E2507">
            <v>123</v>
          </cell>
          <cell r="F2507">
            <v>103</v>
          </cell>
        </row>
        <row r="2508">
          <cell r="A2508" t="str">
            <v>E94</v>
          </cell>
          <cell r="B2508" t="str">
            <v>CAMILLA MADERA  0.70 X 1.40 M.</v>
          </cell>
          <cell r="C2508" t="str">
            <v>Equipos</v>
          </cell>
          <cell r="D2508" t="str">
            <v>DIA</v>
          </cell>
          <cell r="E2508">
            <v>159</v>
          </cell>
          <cell r="F2508">
            <v>134</v>
          </cell>
        </row>
        <row r="2509">
          <cell r="A2509" t="str">
            <v>E95</v>
          </cell>
          <cell r="B2509" t="str">
            <v>CASETON DE GUADUA 80 X 27 CM. ( PLACA H=0.35 M. )</v>
          </cell>
          <cell r="C2509" t="str">
            <v>Equipos</v>
          </cell>
          <cell r="D2509" t="str">
            <v>M2</v>
          </cell>
          <cell r="E2509">
            <v>63290</v>
          </cell>
          <cell r="F2509">
            <v>53185</v>
          </cell>
        </row>
        <row r="2510">
          <cell r="A2510" t="str">
            <v>E96</v>
          </cell>
          <cell r="B2510" t="str">
            <v>CASETON DE GUADUA 80 X 32 CM. ( PLACA H=0.40 M.)</v>
          </cell>
          <cell r="C2510" t="str">
            <v>Equipos</v>
          </cell>
          <cell r="D2510" t="str">
            <v>M2</v>
          </cell>
          <cell r="E2510">
            <v>61826</v>
          </cell>
          <cell r="F2510">
            <v>51955</v>
          </cell>
        </row>
        <row r="2511">
          <cell r="A2511" t="str">
            <v>E97</v>
          </cell>
          <cell r="B2511" t="str">
            <v>CASETON DE GUADUA 80 X 37 CM. ( PLACA H=0.45 M.)</v>
          </cell>
          <cell r="C2511" t="str">
            <v>Equipos</v>
          </cell>
          <cell r="D2511" t="str">
            <v>M2</v>
          </cell>
          <cell r="E2511">
            <v>61197</v>
          </cell>
          <cell r="F2511">
            <v>51426</v>
          </cell>
        </row>
        <row r="2512">
          <cell r="A2512" t="str">
            <v>E98</v>
          </cell>
          <cell r="B2512" t="str">
            <v>CASETON DE GUADUA 80 X 42 CM. ( PLACA H=0.50 M.)</v>
          </cell>
          <cell r="C2512" t="str">
            <v>Equipos</v>
          </cell>
          <cell r="D2512" t="str">
            <v>M2</v>
          </cell>
          <cell r="E2512">
            <v>60986</v>
          </cell>
          <cell r="F2512">
            <v>51249</v>
          </cell>
        </row>
        <row r="2513">
          <cell r="A2513" t="str">
            <v>E99</v>
          </cell>
          <cell r="B2513" t="str">
            <v xml:space="preserve">CERCHA METALICA L=3 M. </v>
          </cell>
          <cell r="C2513" t="str">
            <v>Equipos</v>
          </cell>
          <cell r="D2513" t="str">
            <v>DIA</v>
          </cell>
          <cell r="E2513">
            <v>200</v>
          </cell>
          <cell r="F2513">
            <v>168</v>
          </cell>
        </row>
        <row r="2514">
          <cell r="A2514" t="str">
            <v>E100</v>
          </cell>
          <cell r="B2514" t="str">
            <v>FORMALETA ENTREPISOS CON PARAL CORTO DE 1.50 A 2.50 M</v>
          </cell>
          <cell r="C2514" t="str">
            <v>Equipos</v>
          </cell>
          <cell r="D2514" t="str">
            <v>MES</v>
          </cell>
          <cell r="E2514">
            <v>9415</v>
          </cell>
          <cell r="F2514">
            <v>7912</v>
          </cell>
        </row>
        <row r="2515">
          <cell r="A2515" t="str">
            <v>E101</v>
          </cell>
          <cell r="B2515" t="str">
            <v>FORMALETA ENTREPISOS CON PARAL EXTRALARGO DE 3.00 A 4.50 M</v>
          </cell>
          <cell r="C2515" t="str">
            <v>Equipos</v>
          </cell>
          <cell r="D2515" t="str">
            <v>MES</v>
          </cell>
          <cell r="E2515">
            <v>10261</v>
          </cell>
          <cell r="F2515">
            <v>8623</v>
          </cell>
        </row>
        <row r="2516">
          <cell r="A2516" t="str">
            <v>E102</v>
          </cell>
          <cell r="B2516" t="str">
            <v>FORMALETA ENTREPISOS CON PARAL LARGO DE 2.00 A 3.50 M.</v>
          </cell>
          <cell r="C2516" t="str">
            <v>Equipos</v>
          </cell>
          <cell r="D2516" t="str">
            <v>MES</v>
          </cell>
          <cell r="E2516">
            <v>9888</v>
          </cell>
          <cell r="F2516">
            <v>8309</v>
          </cell>
        </row>
        <row r="2517">
          <cell r="A2517" t="str">
            <v>E103</v>
          </cell>
          <cell r="B2517" t="str">
            <v>FORMALETA METALICA - CARA DE CONTACTO</v>
          </cell>
          <cell r="C2517" t="str">
            <v>Equipos</v>
          </cell>
          <cell r="D2517" t="str">
            <v>DIA</v>
          </cell>
          <cell r="E2517">
            <v>1956</v>
          </cell>
          <cell r="F2517">
            <v>1644</v>
          </cell>
        </row>
        <row r="2518">
          <cell r="A2518" t="str">
            <v>E104</v>
          </cell>
          <cell r="B2518" t="str">
            <v>FORMALETA SARDINEL DESDE 0.20 HASTA 0.60 M. DE ALTURA POR 2.00 M. DE LONGITUD</v>
          </cell>
          <cell r="C2518" t="str">
            <v>Equipos</v>
          </cell>
          <cell r="D2518" t="str">
            <v>DIA</v>
          </cell>
          <cell r="E2518">
            <v>462</v>
          </cell>
          <cell r="F2518">
            <v>388</v>
          </cell>
        </row>
        <row r="2519">
          <cell r="A2519" t="str">
            <v>E105</v>
          </cell>
          <cell r="B2519" t="str">
            <v>MORDAZA METALICA</v>
          </cell>
          <cell r="C2519" t="str">
            <v>Equipos</v>
          </cell>
          <cell r="D2519" t="str">
            <v>DIA</v>
          </cell>
          <cell r="E2519">
            <v>136</v>
          </cell>
          <cell r="F2519">
            <v>114</v>
          </cell>
        </row>
        <row r="2520">
          <cell r="A2520" t="str">
            <v>E106</v>
          </cell>
          <cell r="B2520" t="str">
            <v>PARAL CORTO 1.50 A 2.50 M</v>
          </cell>
          <cell r="C2520" t="str">
            <v>Equipos</v>
          </cell>
          <cell r="D2520" t="str">
            <v>DIA</v>
          </cell>
          <cell r="E2520">
            <v>173</v>
          </cell>
          <cell r="F2520">
            <v>145</v>
          </cell>
        </row>
        <row r="2521">
          <cell r="A2521" t="str">
            <v>E107</v>
          </cell>
          <cell r="B2521" t="str">
            <v>PARAL EXTRALARGO 3.00 A 4.50 M</v>
          </cell>
          <cell r="C2521" t="str">
            <v>Equipos</v>
          </cell>
          <cell r="D2521" t="str">
            <v>DIA</v>
          </cell>
          <cell r="E2521">
            <v>269</v>
          </cell>
          <cell r="F2521">
            <v>226</v>
          </cell>
        </row>
        <row r="2522">
          <cell r="A2522" t="str">
            <v>E108</v>
          </cell>
          <cell r="B2522" t="str">
            <v>PARAL LARGO 2.00 A 3.50 M</v>
          </cell>
          <cell r="C2522" t="str">
            <v>Equipos</v>
          </cell>
          <cell r="D2522" t="str">
            <v>DIA</v>
          </cell>
          <cell r="E2522">
            <v>225</v>
          </cell>
          <cell r="F2522">
            <v>189</v>
          </cell>
        </row>
        <row r="2523">
          <cell r="A2523" t="str">
            <v>E109</v>
          </cell>
          <cell r="B2523" t="str">
            <v xml:space="preserve">FORMALETA TABLEMAC 4MM SUPER T O EQUIVALENTE </v>
          </cell>
          <cell r="C2523" t="str">
            <v>Equipos</v>
          </cell>
          <cell r="D2523" t="str">
            <v>M2</v>
          </cell>
          <cell r="E2523">
            <v>10121</v>
          </cell>
          <cell r="F2523">
            <v>8505</v>
          </cell>
        </row>
        <row r="2524">
          <cell r="A2524" t="str">
            <v>E110</v>
          </cell>
          <cell r="B2524" t="str">
            <v xml:space="preserve">FORMALETA BORDE VIGAS AEREAS INCLUYE PARAL </v>
          </cell>
          <cell r="C2524" t="str">
            <v>Equipos</v>
          </cell>
          <cell r="D2524" t="str">
            <v>UND</v>
          </cell>
          <cell r="E2524">
            <v>17079</v>
          </cell>
          <cell r="F2524">
            <v>14352</v>
          </cell>
        </row>
        <row r="2525">
          <cell r="A2525" t="str">
            <v>E111</v>
          </cell>
          <cell r="B2525" t="str">
            <v>FORMALETA PARA BASE DE CONCRETO</v>
          </cell>
          <cell r="C2525" t="str">
            <v>Equipos</v>
          </cell>
          <cell r="D2525" t="str">
            <v>UND</v>
          </cell>
          <cell r="E2525">
            <v>5419</v>
          </cell>
          <cell r="F2525">
            <v>4554</v>
          </cell>
        </row>
        <row r="2526">
          <cell r="A2526" t="str">
            <v>E112</v>
          </cell>
          <cell r="B2526" t="str">
            <v>FORMALETA METALICA PARA CAMARA CIRCULAR</v>
          </cell>
          <cell r="C2526" t="str">
            <v>Equipos</v>
          </cell>
          <cell r="D2526" t="str">
            <v>UND</v>
          </cell>
          <cell r="E2526">
            <v>1712</v>
          </cell>
          <cell r="F2526">
            <v>1439</v>
          </cell>
        </row>
        <row r="2527">
          <cell r="A2527" t="str">
            <v>E113</v>
          </cell>
          <cell r="B2527" t="str">
            <v>PELDAÑOS  EN 3/4 DE FC=420 MPA INCLUYE PERFORACION Y ANCLAJE</v>
          </cell>
          <cell r="C2527" t="str">
            <v>Equipos</v>
          </cell>
          <cell r="D2527" t="str">
            <v>DIA</v>
          </cell>
          <cell r="E2527">
            <v>3599</v>
          </cell>
          <cell r="F2527">
            <v>3024</v>
          </cell>
        </row>
        <row r="2528">
          <cell r="A2528" t="str">
            <v>E114</v>
          </cell>
          <cell r="B2528" t="str">
            <v>FORMALETA METALICA PARA CAISSONS</v>
          </cell>
          <cell r="C2528" t="str">
            <v>Equipos</v>
          </cell>
          <cell r="D2528" t="str">
            <v>DIA</v>
          </cell>
          <cell r="E2528">
            <v>23846</v>
          </cell>
          <cell r="F2528">
            <v>20039</v>
          </cell>
        </row>
        <row r="2529">
          <cell r="A2529" t="str">
            <v>E115</v>
          </cell>
          <cell r="B2529" t="str">
            <v>LAMINA  DE SUPER T FORMALETA</v>
          </cell>
          <cell r="C2529" t="str">
            <v>Equipos</v>
          </cell>
          <cell r="D2529" t="str">
            <v>UND</v>
          </cell>
          <cell r="E2529">
            <v>169599</v>
          </cell>
          <cell r="F2529">
            <v>142520</v>
          </cell>
        </row>
        <row r="2530">
          <cell r="A2530" t="str">
            <v>E116</v>
          </cell>
          <cell r="B2530" t="str">
            <v>FORMALETA PARA PILARES DEL PUENTE</v>
          </cell>
          <cell r="C2530" t="str">
            <v>Equipos</v>
          </cell>
          <cell r="D2530" t="str">
            <v>UND</v>
          </cell>
          <cell r="E2530">
            <v>4796685</v>
          </cell>
          <cell r="F2530">
            <v>4030828</v>
          </cell>
        </row>
        <row r="2531">
          <cell r="A2531" t="str">
            <v>E117</v>
          </cell>
          <cell r="B2531" t="str">
            <v>CERCHA VIGA METALICA</v>
          </cell>
          <cell r="C2531" t="str">
            <v>Equipos</v>
          </cell>
          <cell r="D2531" t="str">
            <v>DIA</v>
          </cell>
          <cell r="E2531">
            <v>200</v>
          </cell>
          <cell r="F2531">
            <v>168</v>
          </cell>
        </row>
        <row r="2532">
          <cell r="A2532" t="str">
            <v>E118</v>
          </cell>
          <cell r="B2532" t="str">
            <v>ENSAYOS DE RESISTENCIA A COMPRESION</v>
          </cell>
          <cell r="C2532" t="str">
            <v>Equipos</v>
          </cell>
          <cell r="D2532" t="str">
            <v>UND</v>
          </cell>
          <cell r="E2532">
            <v>47965</v>
          </cell>
          <cell r="F2532">
            <v>40307</v>
          </cell>
        </row>
        <row r="2533">
          <cell r="A2533" t="str">
            <v>E119</v>
          </cell>
          <cell r="B2533" t="str">
            <v>ENSAYOS DE GRANULOMETRÍA/PRÓCTOR</v>
          </cell>
          <cell r="C2533" t="str">
            <v>Equipos</v>
          </cell>
          <cell r="D2533" t="str">
            <v>UND</v>
          </cell>
          <cell r="E2533">
            <v>159317</v>
          </cell>
          <cell r="F2533">
            <v>133880</v>
          </cell>
        </row>
        <row r="2534">
          <cell r="A2534" t="str">
            <v>E120</v>
          </cell>
          <cell r="B2534" t="str">
            <v>ENSAYO DE DENSIDAD EN CAMPO</v>
          </cell>
          <cell r="C2534" t="str">
            <v>Equipos</v>
          </cell>
          <cell r="D2534" t="str">
            <v>UND</v>
          </cell>
          <cell r="E2534">
            <v>41733</v>
          </cell>
          <cell r="F2534">
            <v>35070</v>
          </cell>
        </row>
        <row r="2535">
          <cell r="A2535" t="str">
            <v>E121</v>
          </cell>
          <cell r="B2535" t="str">
            <v>DISEÑO DE MEZCLAS</v>
          </cell>
          <cell r="C2535" t="str">
            <v>Equipos</v>
          </cell>
          <cell r="D2535" t="str">
            <v>UND</v>
          </cell>
          <cell r="E2535">
            <v>357694</v>
          </cell>
          <cell r="F2535">
            <v>300583</v>
          </cell>
        </row>
        <row r="2536">
          <cell r="A2536" t="str">
            <v>E122</v>
          </cell>
          <cell r="B2536" t="str">
            <v>FLEXION DE VIGAS DE CONCRETO</v>
          </cell>
          <cell r="C2536" t="str">
            <v>Equipos</v>
          </cell>
          <cell r="D2536" t="str">
            <v>UND</v>
          </cell>
          <cell r="E2536">
            <v>23846</v>
          </cell>
          <cell r="F2536">
            <v>20039</v>
          </cell>
        </row>
        <row r="2537">
          <cell r="A2537" t="str">
            <v>E123</v>
          </cell>
          <cell r="B2537" t="str">
            <v>PERFORACIÓN CON EQUIPO SEMIMECÁNICO</v>
          </cell>
          <cell r="C2537" t="str">
            <v>Equipos</v>
          </cell>
          <cell r="D2537" t="str">
            <v>M</v>
          </cell>
          <cell r="E2537">
            <v>49681</v>
          </cell>
          <cell r="F2537">
            <v>41749</v>
          </cell>
        </row>
        <row r="2538">
          <cell r="A2538" t="str">
            <v>E124</v>
          </cell>
          <cell r="B2538" t="str">
            <v>CORTE DIRECTO UU</v>
          </cell>
          <cell r="C2538" t="str">
            <v>Equipos</v>
          </cell>
          <cell r="D2538" t="str">
            <v>UND</v>
          </cell>
          <cell r="E2538">
            <v>149040</v>
          </cell>
          <cell r="F2538">
            <v>125244</v>
          </cell>
        </row>
        <row r="2539">
          <cell r="A2539" t="str">
            <v>E125</v>
          </cell>
          <cell r="B2539" t="str">
            <v>COMPRESION INCONFINADA DE MUESTRAS</v>
          </cell>
          <cell r="C2539" t="str">
            <v>Equipos</v>
          </cell>
          <cell r="D2539" t="str">
            <v>UND</v>
          </cell>
          <cell r="E2539">
            <v>39745</v>
          </cell>
          <cell r="F2539">
            <v>33399</v>
          </cell>
        </row>
        <row r="2540">
          <cell r="A2540" t="str">
            <v>E126</v>
          </cell>
          <cell r="B2540" t="str">
            <v>CLASIFICACION DEL SUELO</v>
          </cell>
          <cell r="C2540" t="str">
            <v>Equipos</v>
          </cell>
          <cell r="D2540" t="str">
            <v>UND</v>
          </cell>
          <cell r="E2540">
            <v>49681</v>
          </cell>
          <cell r="F2540">
            <v>41749</v>
          </cell>
        </row>
        <row r="2541">
          <cell r="A2541" t="str">
            <v>E127</v>
          </cell>
          <cell r="B2541" t="str">
            <v>ALQUILER DE BODEGA PARA CAMPAMENTO</v>
          </cell>
          <cell r="C2541" t="str">
            <v>Equipos</v>
          </cell>
          <cell r="D2541" t="str">
            <v>MES</v>
          </cell>
          <cell r="E2541">
            <v>316179</v>
          </cell>
          <cell r="F2541">
            <v>265697</v>
          </cell>
        </row>
        <row r="2542">
          <cell r="A2542" t="str">
            <v>E128</v>
          </cell>
          <cell r="B2542" t="str">
            <v>CONTENEDOR 24 PIES</v>
          </cell>
          <cell r="C2542" t="str">
            <v>Equipos</v>
          </cell>
          <cell r="D2542" t="str">
            <v>MES</v>
          </cell>
          <cell r="E2542">
            <v>433621</v>
          </cell>
          <cell r="F2542">
            <v>364387</v>
          </cell>
        </row>
        <row r="2543">
          <cell r="A2543" t="str">
            <v>E129</v>
          </cell>
          <cell r="B2543" t="str">
            <v>EQUIPO DE PERFORACIÓN 4"</v>
          </cell>
          <cell r="C2543" t="str">
            <v>Equipos</v>
          </cell>
          <cell r="D2543" t="str">
            <v>HR</v>
          </cell>
          <cell r="E2543">
            <v>178717</v>
          </cell>
          <cell r="F2543">
            <v>150182</v>
          </cell>
        </row>
        <row r="2544">
          <cell r="A2544" t="str">
            <v>E130</v>
          </cell>
          <cell r="B2544" t="str">
            <v>BUS CAPACIDAD 40 PERSONAS</v>
          </cell>
          <cell r="C2544" t="str">
            <v>Equipos</v>
          </cell>
          <cell r="D2544" t="str">
            <v>DIA</v>
          </cell>
          <cell r="E2544">
            <v>398001</v>
          </cell>
          <cell r="F2544">
            <v>394060</v>
          </cell>
        </row>
        <row r="2545">
          <cell r="A2545" t="str">
            <v>C1</v>
          </cell>
          <cell r="B2545" t="str">
            <v>CUADRILLA AA TIPO 1 (1 OFICIAL + 1 AYUDANTE) (Albañileria)</v>
          </cell>
          <cell r="C2545" t="str">
            <v>Cuadrilla</v>
          </cell>
          <cell r="D2545" t="str">
            <v>HR</v>
          </cell>
          <cell r="E2545">
            <v>23915</v>
          </cell>
          <cell r="F2545">
            <v>23915</v>
          </cell>
        </row>
        <row r="2546">
          <cell r="A2546" t="str">
            <v>C2</v>
          </cell>
          <cell r="B2546" t="str">
            <v>CUADRILLA BB TIPO 1 (1 OFICIAL + 1 AYUDANTE) (Instalaciones)</v>
          </cell>
          <cell r="C2546" t="str">
            <v>Cuadrilla</v>
          </cell>
          <cell r="D2546" t="str">
            <v>HR</v>
          </cell>
          <cell r="E2546">
            <v>26303</v>
          </cell>
          <cell r="F2546">
            <v>26303</v>
          </cell>
        </row>
        <row r="2547">
          <cell r="A2547" t="str">
            <v>C3</v>
          </cell>
          <cell r="B2547" t="str">
            <v>CUADRILLA CC TIPO 1 (1 OFICIAL + 1 AYUDANTE) (Pintura)</v>
          </cell>
          <cell r="C2547" t="str">
            <v>Cuadrilla</v>
          </cell>
          <cell r="D2547" t="str">
            <v>HR</v>
          </cell>
          <cell r="E2547">
            <v>27500</v>
          </cell>
          <cell r="F2547">
            <v>27500</v>
          </cell>
        </row>
        <row r="2548">
          <cell r="A2548" t="str">
            <v>C4</v>
          </cell>
          <cell r="B2548" t="str">
            <v>CUADRILLA DD TIPO 1 (1 OFICIAL + 1 AYUDANTE) (Carpinteria)</v>
          </cell>
          <cell r="C2548" t="str">
            <v>Cuadrilla</v>
          </cell>
          <cell r="D2548" t="str">
            <v>HR</v>
          </cell>
          <cell r="E2548">
            <v>27500</v>
          </cell>
          <cell r="F2548">
            <v>27500</v>
          </cell>
        </row>
        <row r="2549">
          <cell r="A2549" t="str">
            <v>C5</v>
          </cell>
          <cell r="B2549" t="str">
            <v>CUADRILLA EE TIPO 1 (1 OFICIAL + 1 AYUDANTE) (Dry Wall)</v>
          </cell>
          <cell r="C2549" t="str">
            <v>Cuadrilla</v>
          </cell>
          <cell r="D2549" t="str">
            <v>HR</v>
          </cell>
          <cell r="E2549">
            <v>26783</v>
          </cell>
          <cell r="F2549">
            <v>26783</v>
          </cell>
        </row>
        <row r="2550">
          <cell r="A2550" t="str">
            <v>C6</v>
          </cell>
          <cell r="B2550" t="str">
            <v>CUADRILLA FF TIPO 1 (1 OFICIAL + 1 AYUDANTE) (ELECTRICAS)</v>
          </cell>
          <cell r="C2550" t="str">
            <v>Cuadrilla</v>
          </cell>
          <cell r="D2550" t="str">
            <v>HR</v>
          </cell>
          <cell r="E2550">
            <v>33923</v>
          </cell>
          <cell r="F2550">
            <v>33923</v>
          </cell>
        </row>
        <row r="2551">
          <cell r="A2551" t="str">
            <v>C7</v>
          </cell>
          <cell r="B2551" t="str">
            <v>CUADRILLA GG TIPO 1 (1 OFICIAL + 1 AYUDANTE) (Alumbrado Publico)</v>
          </cell>
          <cell r="C2551" t="str">
            <v>Cuadrilla</v>
          </cell>
          <cell r="D2551" t="str">
            <v>HR</v>
          </cell>
          <cell r="E2551">
            <v>51940</v>
          </cell>
          <cell r="F2551">
            <v>51940</v>
          </cell>
        </row>
        <row r="2552">
          <cell r="A2552" t="str">
            <v>C8</v>
          </cell>
          <cell r="B2552" t="str">
            <v>CUADRILLA AA TIPO 2 (1 OFICIAL + 2 AYUDANTE) (Albañileria)</v>
          </cell>
          <cell r="C2552" t="str">
            <v>Cuadrilla</v>
          </cell>
          <cell r="D2552" t="str">
            <v>HR</v>
          </cell>
          <cell r="E2552">
            <v>33113</v>
          </cell>
          <cell r="F2552">
            <v>33113</v>
          </cell>
        </row>
        <row r="2553">
          <cell r="A2553" t="str">
            <v>C9</v>
          </cell>
          <cell r="B2553" t="str">
            <v>CUADRILLA BB TIPO 2 (1 OFICIAL + 2 AYUDANTE) (Instalaciones)</v>
          </cell>
          <cell r="C2553" t="str">
            <v>Cuadrilla</v>
          </cell>
          <cell r="D2553" t="str">
            <v>HR</v>
          </cell>
          <cell r="E2553">
            <v>36419</v>
          </cell>
          <cell r="F2553">
            <v>36419</v>
          </cell>
        </row>
        <row r="2554">
          <cell r="A2554" t="str">
            <v>C10</v>
          </cell>
          <cell r="B2554" t="str">
            <v>CUADRILLA CC TIPO 2 (1 OFICIAL + 2 AYUDANTE) (Pintura)</v>
          </cell>
          <cell r="C2554" t="str">
            <v>Cuadrilla</v>
          </cell>
          <cell r="D2554" t="str">
            <v>HR</v>
          </cell>
          <cell r="E2554">
            <v>38076</v>
          </cell>
          <cell r="F2554">
            <v>38076</v>
          </cell>
        </row>
        <row r="2555">
          <cell r="A2555" t="str">
            <v>C11</v>
          </cell>
          <cell r="B2555" t="str">
            <v>CUADRILLA DD TIPO 2 (1 OFICIAL + 2 AYUDANTE) (Carpinteria)</v>
          </cell>
          <cell r="C2555" t="str">
            <v>Cuadrilla</v>
          </cell>
          <cell r="D2555" t="str">
            <v>HR</v>
          </cell>
          <cell r="E2555">
            <v>38076</v>
          </cell>
          <cell r="F2555">
            <v>38076</v>
          </cell>
        </row>
        <row r="2556">
          <cell r="A2556" t="str">
            <v>C12</v>
          </cell>
          <cell r="B2556" t="str">
            <v>CUADRILLA EE TIPO 2 (1 OFICIAL + 2 AYUDANTE) (Dry Wall)</v>
          </cell>
          <cell r="C2556" t="str">
            <v>Cuadrilla</v>
          </cell>
          <cell r="D2556" t="str">
            <v>HR</v>
          </cell>
          <cell r="E2556">
            <v>37084</v>
          </cell>
          <cell r="F2556">
            <v>37084</v>
          </cell>
        </row>
        <row r="2557">
          <cell r="A2557" t="str">
            <v>C13</v>
          </cell>
          <cell r="B2557" t="str">
            <v>CUADRILLA FF TIPO 2 (1 OFICIAL + 2 AYUDANTE) (Electricas)</v>
          </cell>
          <cell r="C2557" t="str">
            <v>Cuadrilla</v>
          </cell>
          <cell r="D2557" t="str">
            <v>HR</v>
          </cell>
          <cell r="E2557">
            <v>47718</v>
          </cell>
          <cell r="F2557">
            <v>47718</v>
          </cell>
        </row>
        <row r="2558">
          <cell r="A2558" t="str">
            <v>C14</v>
          </cell>
          <cell r="B2558" t="str">
            <v>CUADRILLA GG TIPO 2 (1 OFICIAL + 2 AYUDANTE) (Alumbrado Publico)</v>
          </cell>
          <cell r="C2558" t="str">
            <v>Cuadrilla</v>
          </cell>
          <cell r="D2558" t="str">
            <v>HR</v>
          </cell>
          <cell r="E2558">
            <v>70333</v>
          </cell>
          <cell r="F2558">
            <v>70333</v>
          </cell>
        </row>
        <row r="2559">
          <cell r="A2559" t="str">
            <v>C15</v>
          </cell>
          <cell r="B2559" t="str">
            <v>CUADRILLA AA TIPO 3 (1 OFICIAL + 3 AYUDANTE) (Albañileria)</v>
          </cell>
          <cell r="C2559" t="str">
            <v>Cuadrilla</v>
          </cell>
          <cell r="D2559" t="str">
            <v>HR</v>
          </cell>
          <cell r="E2559">
            <v>42311</v>
          </cell>
          <cell r="F2559">
            <v>42311</v>
          </cell>
        </row>
        <row r="2560">
          <cell r="A2560" t="str">
            <v>C16</v>
          </cell>
          <cell r="B2560" t="str">
            <v>CUADRILLA BB TIPO 3 (1 OFICIAL + 3 AYUDANTE) (Instalaciones)</v>
          </cell>
          <cell r="C2560" t="str">
            <v>Cuadrilla</v>
          </cell>
          <cell r="D2560" t="str">
            <v>HR</v>
          </cell>
          <cell r="E2560">
            <v>46535</v>
          </cell>
          <cell r="F2560">
            <v>46535</v>
          </cell>
        </row>
        <row r="2561">
          <cell r="A2561" t="str">
            <v>C17</v>
          </cell>
          <cell r="B2561" t="str">
            <v>CUADRILLA CC TIPO 3 (1 OFICIAL + 3 AYUDANTE) (Pintura)</v>
          </cell>
          <cell r="C2561" t="str">
            <v>Cuadrilla</v>
          </cell>
          <cell r="D2561" t="str">
            <v>HR</v>
          </cell>
          <cell r="E2561">
            <v>48652</v>
          </cell>
          <cell r="F2561">
            <v>48652</v>
          </cell>
        </row>
        <row r="2562">
          <cell r="A2562" t="str">
            <v>C18</v>
          </cell>
          <cell r="B2562" t="str">
            <v>CUADRILLA DD TIPO 3 (1 OFICIAL + 3 AYUDANTE) (Carpinteria)</v>
          </cell>
          <cell r="C2562" t="str">
            <v>Cuadrilla</v>
          </cell>
          <cell r="D2562" t="str">
            <v>HR</v>
          </cell>
          <cell r="E2562">
            <v>48652</v>
          </cell>
          <cell r="F2562">
            <v>48652</v>
          </cell>
        </row>
        <row r="2563">
          <cell r="A2563" t="str">
            <v>C19</v>
          </cell>
          <cell r="B2563" t="str">
            <v>CUADRILLA EE TIPO 3 (1 OFICIAL + 3 AYUDANTE) (Dry Wall)</v>
          </cell>
          <cell r="C2563" t="str">
            <v>Cuadrilla</v>
          </cell>
          <cell r="D2563" t="str">
            <v>HR</v>
          </cell>
          <cell r="E2563">
            <v>47385</v>
          </cell>
          <cell r="F2563">
            <v>47385</v>
          </cell>
        </row>
        <row r="2564">
          <cell r="A2564" t="str">
            <v>C20</v>
          </cell>
          <cell r="B2564" t="str">
            <v>CUADRILLA FF TIPO 3 (1 OFICIAL + 3 AYUDANTE) (Electricas)</v>
          </cell>
          <cell r="C2564" t="str">
            <v>Cuadrilla</v>
          </cell>
          <cell r="D2564" t="str">
            <v>HR</v>
          </cell>
          <cell r="E2564">
            <v>61513</v>
          </cell>
          <cell r="F2564">
            <v>61513</v>
          </cell>
        </row>
        <row r="2565">
          <cell r="A2565" t="str">
            <v>C21</v>
          </cell>
          <cell r="B2565" t="str">
            <v>CUADRILLA GG TIPO 3 (1 OFICIAL + 3 AYUDANTE) (Alumbrado Publico)</v>
          </cell>
          <cell r="C2565" t="str">
            <v>Cuadrilla</v>
          </cell>
          <cell r="D2565" t="str">
            <v>HR</v>
          </cell>
          <cell r="E2565">
            <v>88726</v>
          </cell>
          <cell r="F2565">
            <v>88726</v>
          </cell>
        </row>
        <row r="2566">
          <cell r="A2566" t="str">
            <v>C22</v>
          </cell>
          <cell r="B2566" t="str">
            <v>CUADRILLA AA TIPO 4 (1 OFICIAL + 4 AYUDANTE) (Albañileria)</v>
          </cell>
          <cell r="C2566" t="str">
            <v>Cuadrilla</v>
          </cell>
          <cell r="D2566" t="str">
            <v>HR</v>
          </cell>
          <cell r="E2566">
            <v>51509</v>
          </cell>
          <cell r="F2566">
            <v>51509</v>
          </cell>
        </row>
        <row r="2567">
          <cell r="A2567" t="str">
            <v>C23</v>
          </cell>
          <cell r="B2567" t="str">
            <v>CUADRILLA BB TIPO 4 (1 OFICIAL + 4 AYUDANTE) (Instalaciones)</v>
          </cell>
          <cell r="C2567" t="str">
            <v>Cuadrilla</v>
          </cell>
          <cell r="D2567" t="str">
            <v>HR</v>
          </cell>
          <cell r="E2567">
            <v>56651</v>
          </cell>
          <cell r="F2567">
            <v>56651</v>
          </cell>
        </row>
        <row r="2568">
          <cell r="A2568" t="str">
            <v>C24</v>
          </cell>
          <cell r="B2568" t="str">
            <v>CUADRILLA CC TIPO 4 (1 OFICIAL + 4 AYUDANTE) (Pintura)</v>
          </cell>
          <cell r="C2568" t="str">
            <v>Cuadrilla</v>
          </cell>
          <cell r="D2568" t="str">
            <v>HR</v>
          </cell>
          <cell r="E2568">
            <v>59228</v>
          </cell>
          <cell r="F2568">
            <v>59228</v>
          </cell>
        </row>
        <row r="2569">
          <cell r="A2569" t="str">
            <v>C25</v>
          </cell>
          <cell r="B2569" t="str">
            <v>CUADRILLA DD TIPO 4 (1 OFICIAL + 4 AYUDANTE) (Carpinteria)</v>
          </cell>
          <cell r="C2569" t="str">
            <v>Cuadrilla</v>
          </cell>
          <cell r="D2569" t="str">
            <v>HR</v>
          </cell>
          <cell r="E2569">
            <v>59228</v>
          </cell>
          <cell r="F2569">
            <v>59228</v>
          </cell>
        </row>
        <row r="2570">
          <cell r="A2570" t="str">
            <v>C26</v>
          </cell>
          <cell r="B2570" t="str">
            <v>CUADRILLA EE TIPO 4 (1 OFICIAL + 4 AYUDANTE) (Dry Wall)</v>
          </cell>
          <cell r="C2570" t="str">
            <v>Cuadrilla</v>
          </cell>
          <cell r="D2570" t="str">
            <v>HR</v>
          </cell>
          <cell r="E2570">
            <v>57686</v>
          </cell>
          <cell r="F2570">
            <v>57686</v>
          </cell>
        </row>
        <row r="2571">
          <cell r="A2571" t="str">
            <v>C27</v>
          </cell>
          <cell r="B2571" t="str">
            <v>CUADRILLA FF TIPO 4 (1 OFICIAL + 4 AYUDANTE) (Electricas)</v>
          </cell>
          <cell r="C2571" t="str">
            <v>Cuadrilla</v>
          </cell>
          <cell r="D2571" t="str">
            <v>HR</v>
          </cell>
          <cell r="E2571">
            <v>75308</v>
          </cell>
          <cell r="F2571">
            <v>75308</v>
          </cell>
        </row>
        <row r="2572">
          <cell r="A2572" t="str">
            <v>C28</v>
          </cell>
          <cell r="B2572" t="str">
            <v>CUADRILLA GG TIPO 4 (1 OFICIAL + 4 AYUDANTE) (Alumbrado Publico)</v>
          </cell>
          <cell r="C2572" t="str">
            <v>Cuadrilla</v>
          </cell>
          <cell r="D2572" t="str">
            <v>HR</v>
          </cell>
          <cell r="E2572">
            <v>107119</v>
          </cell>
          <cell r="F2572">
            <v>107119</v>
          </cell>
        </row>
        <row r="2573">
          <cell r="A2573" t="str">
            <v>C29</v>
          </cell>
          <cell r="B2573" t="str">
            <v>CUADRILLA AA TIPO 5 (1 OFICIAL + 5 AYUDANTE) (Albañileria)</v>
          </cell>
          <cell r="C2573" t="str">
            <v>Cuadrilla</v>
          </cell>
          <cell r="D2573" t="str">
            <v>HR</v>
          </cell>
          <cell r="E2573">
            <v>60707</v>
          </cell>
          <cell r="F2573">
            <v>60707</v>
          </cell>
        </row>
        <row r="2574">
          <cell r="A2574" t="str">
            <v>C30</v>
          </cell>
          <cell r="B2574" t="str">
            <v>CUADRILLA BB TIPO 5 (1 OFICIAL + 5 AYUDANTE) (Instalaciones)</v>
          </cell>
          <cell r="C2574" t="str">
            <v>Cuadrilla</v>
          </cell>
          <cell r="D2574" t="str">
            <v>HR</v>
          </cell>
          <cell r="E2574">
            <v>66767</v>
          </cell>
          <cell r="F2574">
            <v>66767</v>
          </cell>
        </row>
        <row r="2575">
          <cell r="A2575" t="str">
            <v>C31</v>
          </cell>
          <cell r="B2575" t="str">
            <v>CUADRILLA CC TIPO 5 (1 OFICIAL + 5 AYUDANTE) (Pintura)</v>
          </cell>
          <cell r="C2575" t="str">
            <v>Cuadrilla</v>
          </cell>
          <cell r="D2575" t="str">
            <v>HR</v>
          </cell>
          <cell r="E2575">
            <v>69804</v>
          </cell>
          <cell r="F2575">
            <v>69804</v>
          </cell>
        </row>
        <row r="2576">
          <cell r="A2576" t="str">
            <v>C32</v>
          </cell>
          <cell r="B2576" t="str">
            <v>CUADRILLA DD TIPO 5 (1 OFICIAL + 5 AYUDANTE) (Carpinteria)</v>
          </cell>
          <cell r="C2576" t="str">
            <v>Cuadrilla</v>
          </cell>
          <cell r="D2576" t="str">
            <v>HR</v>
          </cell>
          <cell r="E2576">
            <v>69804</v>
          </cell>
          <cell r="F2576">
            <v>69804</v>
          </cell>
        </row>
        <row r="2577">
          <cell r="A2577" t="str">
            <v>C33</v>
          </cell>
          <cell r="B2577" t="str">
            <v>CUADRILLA EE TIPO 5 (1 OFICIAL + 5 AYUDANTE) (Dry Wall)</v>
          </cell>
          <cell r="C2577" t="str">
            <v>Cuadrilla</v>
          </cell>
          <cell r="D2577" t="str">
            <v>HR</v>
          </cell>
          <cell r="E2577">
            <v>67987</v>
          </cell>
          <cell r="F2577">
            <v>67987</v>
          </cell>
        </row>
        <row r="2578">
          <cell r="A2578" t="str">
            <v>C34</v>
          </cell>
          <cell r="B2578" t="str">
            <v>CUADRILLA FF TIPO 5 (1 OFICIAL + 5 AYUDANTE) (Electricas)</v>
          </cell>
          <cell r="C2578" t="str">
            <v>Cuadrilla</v>
          </cell>
          <cell r="D2578" t="str">
            <v>HR</v>
          </cell>
          <cell r="E2578">
            <v>89103</v>
          </cell>
          <cell r="F2578">
            <v>89103</v>
          </cell>
        </row>
        <row r="2579">
          <cell r="A2579" t="str">
            <v>C35</v>
          </cell>
          <cell r="B2579" t="str">
            <v>CUADRILLA GG TIPO 5 (1 OFICIAL + 5 AYUDANTE) (Alumbrado Publico)</v>
          </cell>
          <cell r="C2579" t="str">
            <v>Cuadrilla</v>
          </cell>
          <cell r="D2579" t="str">
            <v>HR</v>
          </cell>
          <cell r="E2579">
            <v>125512</v>
          </cell>
          <cell r="F2579">
            <v>125512</v>
          </cell>
        </row>
        <row r="2580">
          <cell r="A2580" t="str">
            <v>C36</v>
          </cell>
          <cell r="B2580" t="str">
            <v>CUADRILLA AA TIPO 6 (1 OFICIAL + 6 AYUDANTE) (Albañileria)</v>
          </cell>
          <cell r="C2580" t="str">
            <v>Cuadrilla</v>
          </cell>
          <cell r="D2580" t="str">
            <v>HR</v>
          </cell>
          <cell r="E2580">
            <v>69905</v>
          </cell>
          <cell r="F2580">
            <v>69905</v>
          </cell>
        </row>
        <row r="2581">
          <cell r="A2581" t="str">
            <v>C37</v>
          </cell>
          <cell r="B2581" t="str">
            <v>CUADRILLA BB TIPO 6 (1 OFICIAL + 6 AYUDANTE) (Instalaciones)</v>
          </cell>
          <cell r="C2581" t="str">
            <v>Cuadrilla</v>
          </cell>
          <cell r="D2581" t="str">
            <v>HR</v>
          </cell>
          <cell r="E2581">
            <v>76883</v>
          </cell>
          <cell r="F2581">
            <v>76883</v>
          </cell>
        </row>
        <row r="2582">
          <cell r="A2582" t="str">
            <v>C38</v>
          </cell>
          <cell r="B2582" t="str">
            <v>CUADRILLA CC TIPO 6 (1 OFICIAL + 6 AYUDANTE) (Pintura)</v>
          </cell>
          <cell r="C2582" t="str">
            <v>Cuadrilla</v>
          </cell>
          <cell r="D2582" t="str">
            <v>HR</v>
          </cell>
          <cell r="E2582">
            <v>80380</v>
          </cell>
          <cell r="F2582">
            <v>80380</v>
          </cell>
        </row>
        <row r="2583">
          <cell r="A2583" t="str">
            <v>C39</v>
          </cell>
          <cell r="B2583" t="str">
            <v>CUADRILLA DD TIPO 6 (1 OFICIAL + 6 AYUDANTE) (Carpinteria)</v>
          </cell>
          <cell r="C2583" t="str">
            <v>Cuadrilla</v>
          </cell>
          <cell r="D2583" t="str">
            <v>HR</v>
          </cell>
          <cell r="E2583">
            <v>80380</v>
          </cell>
          <cell r="F2583">
            <v>80380</v>
          </cell>
        </row>
        <row r="2584">
          <cell r="A2584" t="str">
            <v>C40</v>
          </cell>
          <cell r="B2584" t="str">
            <v>CUADRILLA EE TIPO 6 (1 OFICIAL + 6 AYUDANTE) (Dry Wall)</v>
          </cell>
          <cell r="C2584" t="str">
            <v>Cuadrilla</v>
          </cell>
          <cell r="D2584" t="str">
            <v>HR</v>
          </cell>
          <cell r="E2584">
            <v>78288</v>
          </cell>
          <cell r="F2584">
            <v>78288</v>
          </cell>
        </row>
        <row r="2585">
          <cell r="A2585" t="str">
            <v>C41</v>
          </cell>
          <cell r="B2585" t="str">
            <v>CUADRILLA FF TIPO 6 (1 OFICIAL + 6 AYUDANTE) (Electricas)</v>
          </cell>
          <cell r="C2585" t="str">
            <v>Cuadrilla</v>
          </cell>
          <cell r="D2585" t="str">
            <v>HR</v>
          </cell>
          <cell r="E2585">
            <v>102898</v>
          </cell>
          <cell r="F2585">
            <v>102898</v>
          </cell>
        </row>
        <row r="2586">
          <cell r="A2586" t="str">
            <v>C42</v>
          </cell>
          <cell r="B2586" t="str">
            <v>CUADRILLA GG TIPO 6 (1 OFICIAL + 6 AYUDANTE) (Alumbrado Publico)</v>
          </cell>
          <cell r="C2586" t="str">
            <v>Cuadrilla</v>
          </cell>
          <cell r="D2586" t="str">
            <v>HR</v>
          </cell>
          <cell r="E2586">
            <v>143905</v>
          </cell>
          <cell r="F2586">
            <v>143905</v>
          </cell>
        </row>
        <row r="2587">
          <cell r="A2587" t="str">
            <v>C43</v>
          </cell>
          <cell r="B2587" t="str">
            <v>AYUDANTE AA (ALBAÑILERIA)</v>
          </cell>
          <cell r="C2587" t="str">
            <v>Cuadrilla</v>
          </cell>
          <cell r="D2587" t="str">
            <v>HR</v>
          </cell>
          <cell r="E2587">
            <v>9198</v>
          </cell>
          <cell r="F2587">
            <v>9198</v>
          </cell>
        </row>
        <row r="2588">
          <cell r="A2588" t="str">
            <v>C44</v>
          </cell>
          <cell r="B2588" t="str">
            <v>CUADRILLA AA (2 AYUDANTES)</v>
          </cell>
          <cell r="C2588" t="str">
            <v>Cuadrilla</v>
          </cell>
          <cell r="D2588" t="str">
            <v>HR</v>
          </cell>
          <cell r="E2588">
            <v>18396</v>
          </cell>
          <cell r="F2588">
            <v>18396</v>
          </cell>
        </row>
        <row r="2589">
          <cell r="A2589" t="str">
            <v>C45</v>
          </cell>
          <cell r="B2589" t="str">
            <v>CUADRILLA HH (1 SOLDADOR + 1 AYUDANTE)</v>
          </cell>
          <cell r="C2589" t="str">
            <v>Cuadrilla</v>
          </cell>
          <cell r="D2589" t="str">
            <v>HR</v>
          </cell>
          <cell r="E2589">
            <v>27110</v>
          </cell>
          <cell r="F2589">
            <v>27110</v>
          </cell>
        </row>
        <row r="2590">
          <cell r="A2590" t="str">
            <v>C46</v>
          </cell>
          <cell r="B2590" t="str">
            <v>JORNAL VIGILANTE NOCTURNO Y/O FESTIVOS CON PRESTACIONES</v>
          </cell>
          <cell r="C2590" t="str">
            <v>Cuadrilla</v>
          </cell>
          <cell r="D2590" t="str">
            <v>DIA</v>
          </cell>
          <cell r="E2590">
            <v>132602</v>
          </cell>
          <cell r="F2590">
            <v>132602</v>
          </cell>
        </row>
        <row r="2591">
          <cell r="A2591" t="str">
            <v>C47</v>
          </cell>
          <cell r="B2591" t="str">
            <v>VIGIA DE SALUD (AUXILIAR DE ENFERMERIA)</v>
          </cell>
          <cell r="C2591" t="str">
            <v>Cuadrilla</v>
          </cell>
          <cell r="D2591" t="str">
            <v>DIA</v>
          </cell>
          <cell r="E2591">
            <v>100582</v>
          </cell>
          <cell r="F2591">
            <v>100582</v>
          </cell>
        </row>
        <row r="2592">
          <cell r="A2592" t="str">
            <v>C48</v>
          </cell>
          <cell r="B2592" t="str">
            <v>AYUDANTE PARA DESINFECCION CONTINUA DE ESPACIOS MEDIO TIEMPO</v>
          </cell>
          <cell r="C2592" t="str">
            <v>Cuadrilla</v>
          </cell>
          <cell r="D2592" t="str">
            <v>DIA</v>
          </cell>
          <cell r="E2592">
            <v>36787</v>
          </cell>
          <cell r="F2592">
            <v>36787</v>
          </cell>
        </row>
        <row r="2593">
          <cell r="A2593" t="str">
            <v>P1</v>
          </cell>
          <cell r="B2593" t="str">
            <v>OFICIAL AA (ALBAÑILERIA)</v>
          </cell>
          <cell r="C2593" t="str">
            <v>Personal</v>
          </cell>
          <cell r="D2593" t="str">
            <v>HR</v>
          </cell>
          <cell r="E2593">
            <v>14717</v>
          </cell>
          <cell r="F2593">
            <v>14717</v>
          </cell>
        </row>
        <row r="2594">
          <cell r="A2594" t="str">
            <v>P2</v>
          </cell>
          <cell r="B2594" t="str">
            <v>OFICIAL BB (INSTALACIONES)</v>
          </cell>
          <cell r="C2594" t="str">
            <v>Personal</v>
          </cell>
          <cell r="D2594" t="str">
            <v>HR</v>
          </cell>
          <cell r="E2594">
            <v>16187</v>
          </cell>
          <cell r="F2594">
            <v>16187</v>
          </cell>
        </row>
        <row r="2595">
          <cell r="A2595" t="str">
            <v>P3</v>
          </cell>
          <cell r="B2595" t="str">
            <v>OFICIAL CC (PINTURA)</v>
          </cell>
          <cell r="C2595" t="str">
            <v>Personal</v>
          </cell>
          <cell r="D2595" t="str">
            <v>HR</v>
          </cell>
          <cell r="E2595">
            <v>16924</v>
          </cell>
          <cell r="F2595">
            <v>16924</v>
          </cell>
        </row>
        <row r="2596">
          <cell r="A2596" t="str">
            <v>P4</v>
          </cell>
          <cell r="B2596" t="str">
            <v>OFICIAL DD (CARPINTERIA)</v>
          </cell>
          <cell r="C2596" t="str">
            <v>Personal</v>
          </cell>
          <cell r="D2596" t="str">
            <v>HR</v>
          </cell>
          <cell r="E2596">
            <v>16924</v>
          </cell>
          <cell r="F2596">
            <v>16924</v>
          </cell>
        </row>
        <row r="2597">
          <cell r="A2597" t="str">
            <v>P5</v>
          </cell>
          <cell r="B2597" t="str">
            <v>OFICIAL EE (DRY WALL)</v>
          </cell>
          <cell r="C2597" t="str">
            <v>Personal</v>
          </cell>
          <cell r="D2597" t="str">
            <v>HR</v>
          </cell>
          <cell r="E2597">
            <v>16482</v>
          </cell>
          <cell r="F2597">
            <v>16482</v>
          </cell>
        </row>
        <row r="2598">
          <cell r="A2598" t="str">
            <v>P6</v>
          </cell>
          <cell r="B2598" t="str">
            <v>OFICIAL FF (ELECTRICAS)</v>
          </cell>
          <cell r="C2598" t="str">
            <v>Personal</v>
          </cell>
          <cell r="D2598" t="str">
            <v>HR</v>
          </cell>
          <cell r="E2598">
            <v>20128</v>
          </cell>
          <cell r="F2598">
            <v>20128</v>
          </cell>
        </row>
        <row r="2599">
          <cell r="A2599" t="str">
            <v>P7</v>
          </cell>
          <cell r="B2599" t="str">
            <v>OFICIAL GG (ALUMBRADO PUBLICO)</v>
          </cell>
          <cell r="C2599" t="str">
            <v>Personal</v>
          </cell>
          <cell r="D2599" t="str">
            <v>HR</v>
          </cell>
          <cell r="E2599">
            <v>33547</v>
          </cell>
          <cell r="F2599">
            <v>33547</v>
          </cell>
        </row>
        <row r="2600">
          <cell r="A2600" t="str">
            <v>P8</v>
          </cell>
          <cell r="B2600" t="str">
            <v>AYUDANTE AA (ALBAÑILERIA)</v>
          </cell>
          <cell r="C2600" t="str">
            <v>Personal</v>
          </cell>
          <cell r="D2600" t="str">
            <v>HR</v>
          </cell>
          <cell r="E2600">
            <v>9198</v>
          </cell>
          <cell r="F2600">
            <v>9198</v>
          </cell>
        </row>
        <row r="2601">
          <cell r="A2601" t="str">
            <v>P9</v>
          </cell>
          <cell r="B2601" t="str">
            <v>AYUDANTE BB (INSTALACIONES)</v>
          </cell>
          <cell r="C2601" t="str">
            <v>Personal</v>
          </cell>
          <cell r="D2601" t="str">
            <v>HR</v>
          </cell>
          <cell r="E2601">
            <v>10116</v>
          </cell>
          <cell r="F2601">
            <v>10116</v>
          </cell>
        </row>
        <row r="2602">
          <cell r="A2602" t="str">
            <v>P10</v>
          </cell>
          <cell r="B2602" t="str">
            <v>AYUDANTE CC (PINTURA)</v>
          </cell>
          <cell r="C2602" t="str">
            <v>Personal</v>
          </cell>
          <cell r="D2602" t="str">
            <v>HR</v>
          </cell>
          <cell r="E2602">
            <v>10576</v>
          </cell>
          <cell r="F2602">
            <v>10576</v>
          </cell>
        </row>
        <row r="2603">
          <cell r="A2603" t="str">
            <v>P11</v>
          </cell>
          <cell r="B2603" t="str">
            <v>AYUDANTE DD (CARPINTERIA)</v>
          </cell>
          <cell r="C2603" t="str">
            <v>Personal</v>
          </cell>
          <cell r="D2603" t="str">
            <v>HR</v>
          </cell>
          <cell r="E2603">
            <v>10576</v>
          </cell>
          <cell r="F2603">
            <v>10576</v>
          </cell>
        </row>
        <row r="2604">
          <cell r="A2604" t="str">
            <v>P12</v>
          </cell>
          <cell r="B2604" t="str">
            <v>AYUDANTE EE (DRY WALL)</v>
          </cell>
          <cell r="C2604" t="str">
            <v>Personal</v>
          </cell>
          <cell r="D2604" t="str">
            <v>HR</v>
          </cell>
          <cell r="E2604">
            <v>10301</v>
          </cell>
          <cell r="F2604">
            <v>10301</v>
          </cell>
        </row>
        <row r="2605">
          <cell r="A2605" t="str">
            <v>P13</v>
          </cell>
          <cell r="B2605" t="str">
            <v>AYUDANTE FF (ELECTRICAS)</v>
          </cell>
          <cell r="C2605" t="str">
            <v>Personal</v>
          </cell>
          <cell r="D2605" t="str">
            <v>HR</v>
          </cell>
          <cell r="E2605">
            <v>13795</v>
          </cell>
          <cell r="F2605">
            <v>13795</v>
          </cell>
        </row>
        <row r="2606">
          <cell r="A2606" t="str">
            <v>P14</v>
          </cell>
          <cell r="B2606" t="str">
            <v>AYUDANTE GG (ALUMBRADO PUBLICO)</v>
          </cell>
          <cell r="C2606" t="str">
            <v>Personal</v>
          </cell>
          <cell r="D2606" t="str">
            <v>HR</v>
          </cell>
          <cell r="E2606">
            <v>18393</v>
          </cell>
          <cell r="F2606">
            <v>18393</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17912</v>
          </cell>
          <cell r="F2608">
            <v>17912</v>
          </cell>
        </row>
        <row r="2609">
          <cell r="A2609" t="str">
            <v>P17</v>
          </cell>
          <cell r="B2609" t="str">
            <v>JORNAL VIGILANTE NOCTURNO</v>
          </cell>
          <cell r="C2609" t="str">
            <v>Personal</v>
          </cell>
          <cell r="D2609" t="str">
            <v>DIA</v>
          </cell>
          <cell r="E2609">
            <v>132602</v>
          </cell>
          <cell r="F2609">
            <v>132602</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100582</v>
          </cell>
          <cell r="F2611">
            <v>100582</v>
          </cell>
        </row>
        <row r="2612">
          <cell r="A2612" t="str">
            <v>P20</v>
          </cell>
          <cell r="B2612" t="str">
            <v>VIGIA DE SALUD (AUXILIAR DE ENFERMERIA)</v>
          </cell>
          <cell r="C2612" t="str">
            <v>Personal</v>
          </cell>
          <cell r="D2612" t="str">
            <v>DIA</v>
          </cell>
          <cell r="E2612">
            <v>100582</v>
          </cell>
          <cell r="F2612">
            <v>100582</v>
          </cell>
        </row>
        <row r="2613">
          <cell r="A2613" t="str">
            <v>P21</v>
          </cell>
          <cell r="B2613" t="str">
            <v>AYUDANTE PARA DESINFECCION CONTINUA DE ESPACIOS MEDIO - TIEMPO</v>
          </cell>
          <cell r="C2613" t="str">
            <v>Personal</v>
          </cell>
          <cell r="D2613" t="str">
            <v>DIA</v>
          </cell>
          <cell r="E2613">
            <v>36787</v>
          </cell>
          <cell r="F2613">
            <v>36787</v>
          </cell>
        </row>
        <row r="2614">
          <cell r="A2614" t="str">
            <v>P22</v>
          </cell>
          <cell r="B2614" t="str">
            <v>AYUDANTE PARA DESINFECCION CONTINUA DE ESPACIOS MEDIO TIEMPO</v>
          </cell>
          <cell r="C2614" t="str">
            <v>Personal</v>
          </cell>
          <cell r="D2614" t="str">
            <v>DIA</v>
          </cell>
          <cell r="E2614">
            <v>36787</v>
          </cell>
          <cell r="F2614">
            <v>36787</v>
          </cell>
        </row>
        <row r="2615">
          <cell r="A2615" t="str">
            <v>AB1</v>
          </cell>
          <cell r="B2615" t="str">
            <v>ACERO 60.000 PSI (INCLUYE ALAMBRE NEGRO Y FIGURACIÓN )</v>
          </cell>
          <cell r="C2615" t="str">
            <v>Analisis Basico</v>
          </cell>
          <cell r="D2615" t="str">
            <v>KG</v>
          </cell>
          <cell r="E2615">
            <v>6993</v>
          </cell>
          <cell r="F2615">
            <v>6993</v>
          </cell>
        </row>
        <row r="2616">
          <cell r="A2616" t="str">
            <v>AB2</v>
          </cell>
          <cell r="B2616" t="str">
            <v>CONCRETO 1500 psi - 10.5 Mpa</v>
          </cell>
          <cell r="C2616" t="str">
            <v>Analisis Basico</v>
          </cell>
          <cell r="D2616" t="str">
            <v>M3</v>
          </cell>
          <cell r="E2616">
            <v>431830</v>
          </cell>
          <cell r="F2616">
            <v>431830</v>
          </cell>
        </row>
        <row r="2617">
          <cell r="A2617" t="str">
            <v>AB3</v>
          </cell>
          <cell r="B2617" t="str">
            <v>CONCRETO 2000 PSI - 14 MPA</v>
          </cell>
          <cell r="C2617" t="str">
            <v>Analisis Basico</v>
          </cell>
          <cell r="D2617" t="str">
            <v>M3</v>
          </cell>
          <cell r="E2617">
            <v>445054</v>
          </cell>
          <cell r="F2617">
            <v>445054</v>
          </cell>
        </row>
        <row r="2618">
          <cell r="A2618" t="str">
            <v>AB4</v>
          </cell>
          <cell r="B2618" t="str">
            <v>CONCRETO 2500 psi - 17.5 Mpa</v>
          </cell>
          <cell r="C2618" t="str">
            <v>Analisis Basico</v>
          </cell>
          <cell r="D2618" t="str">
            <v>M3</v>
          </cell>
          <cell r="E2618">
            <v>500691</v>
          </cell>
          <cell r="F2618">
            <v>500691</v>
          </cell>
        </row>
        <row r="2619">
          <cell r="A2619" t="str">
            <v>AB5</v>
          </cell>
          <cell r="B2619" t="str">
            <v>CONCRETO 3000 psi - 21 Mpa</v>
          </cell>
          <cell r="C2619" t="str">
            <v>Analisis Basico</v>
          </cell>
          <cell r="D2619" t="str">
            <v>M3</v>
          </cell>
          <cell r="E2619">
            <v>554104</v>
          </cell>
          <cell r="F2619">
            <v>554104</v>
          </cell>
        </row>
        <row r="2620">
          <cell r="A2620" t="str">
            <v>AB6</v>
          </cell>
          <cell r="B2620" t="str">
            <v>CONCRETO 3500 psi - 24.5 Mpa</v>
          </cell>
          <cell r="C2620" t="str">
            <v>Analisis Basico</v>
          </cell>
          <cell r="D2620" t="str">
            <v>M3</v>
          </cell>
          <cell r="E2620">
            <v>603954</v>
          </cell>
          <cell r="F2620">
            <v>603954</v>
          </cell>
        </row>
        <row r="2621">
          <cell r="A2621" t="str">
            <v>AB7</v>
          </cell>
          <cell r="B2621" t="str">
            <v>CONCRETO 4000 psi - 28 Mpa</v>
          </cell>
          <cell r="C2621" t="str">
            <v>Analisis Basico</v>
          </cell>
          <cell r="D2621" t="str">
            <v>M3</v>
          </cell>
          <cell r="E2621">
            <v>622440</v>
          </cell>
          <cell r="F2621">
            <v>622440</v>
          </cell>
        </row>
        <row r="2622">
          <cell r="A2622" t="str">
            <v>AB8</v>
          </cell>
          <cell r="B2622" t="str">
            <v>CONCRETO 1500 psi - 10.5 Mpa Impermeabilizado</v>
          </cell>
          <cell r="C2622" t="str">
            <v>Analisis Basico</v>
          </cell>
          <cell r="D2622" t="str">
            <v>M3</v>
          </cell>
          <cell r="E2622">
            <v>455010</v>
          </cell>
          <cell r="F2622">
            <v>455010</v>
          </cell>
        </row>
        <row r="2623">
          <cell r="A2623" t="str">
            <v>AB9</v>
          </cell>
          <cell r="B2623" t="str">
            <v>CONCRETO 2000 psi - 14 Mpa Impermeabilizado</v>
          </cell>
          <cell r="C2623" t="str">
            <v>Analisis Basico</v>
          </cell>
          <cell r="D2623" t="str">
            <v>M3</v>
          </cell>
          <cell r="E2623">
            <v>468234</v>
          </cell>
          <cell r="F2623">
            <v>468234</v>
          </cell>
        </row>
        <row r="2624">
          <cell r="A2624" t="str">
            <v>AB10</v>
          </cell>
          <cell r="B2624" t="str">
            <v>CONCRETO 2500 psi - 17.5 Mpa Impermeabilizado</v>
          </cell>
          <cell r="C2624" t="str">
            <v>Analisis Basico</v>
          </cell>
          <cell r="D2624" t="str">
            <v>M3</v>
          </cell>
          <cell r="E2624">
            <v>523872</v>
          </cell>
          <cell r="F2624">
            <v>523872</v>
          </cell>
        </row>
        <row r="2625">
          <cell r="A2625" t="str">
            <v>AB11</v>
          </cell>
          <cell r="B2625" t="str">
            <v>CONCRETO 3000 psi - 21 Mpa Impermeabilizado</v>
          </cell>
          <cell r="C2625" t="str">
            <v>Analisis Basico</v>
          </cell>
          <cell r="D2625" t="str">
            <v>M3</v>
          </cell>
          <cell r="E2625">
            <v>577285</v>
          </cell>
          <cell r="F2625">
            <v>577285</v>
          </cell>
        </row>
        <row r="2626">
          <cell r="A2626" t="str">
            <v>AB12</v>
          </cell>
          <cell r="B2626" t="str">
            <v>CONCRETO 3500 psi - 24.5 Mpa Impermeabilizado</v>
          </cell>
          <cell r="C2626" t="str">
            <v>Analisis Basico</v>
          </cell>
          <cell r="D2626" t="str">
            <v>M3</v>
          </cell>
          <cell r="E2626">
            <v>627134</v>
          </cell>
          <cell r="F2626">
            <v>627134</v>
          </cell>
        </row>
        <row r="2627">
          <cell r="A2627" t="str">
            <v>AB13</v>
          </cell>
          <cell r="B2627" t="str">
            <v>CONCRETO 4000 psi - 28 Mpa Impermeabilizado</v>
          </cell>
          <cell r="C2627" t="str">
            <v>Analisis Basico</v>
          </cell>
          <cell r="D2627" t="str">
            <v>M3</v>
          </cell>
          <cell r="E2627">
            <v>645620</v>
          </cell>
          <cell r="F2627">
            <v>645620</v>
          </cell>
        </row>
        <row r="2628">
          <cell r="A2628" t="str">
            <v>AB14</v>
          </cell>
          <cell r="B2628" t="str">
            <v>CONCRETO MR 41 kg/cm2</v>
          </cell>
          <cell r="C2628" t="str">
            <v>Analisis Basico</v>
          </cell>
          <cell r="D2628" t="str">
            <v>M3</v>
          </cell>
          <cell r="E2628">
            <v>561823</v>
          </cell>
          <cell r="F2628">
            <v>561823</v>
          </cell>
        </row>
        <row r="2629">
          <cell r="A2629" t="str">
            <v>AB15</v>
          </cell>
          <cell r="B2629" t="str">
            <v>CONCRETO MR 42 kg/cm2</v>
          </cell>
          <cell r="C2629" t="str">
            <v>Analisis Basico</v>
          </cell>
          <cell r="D2629" t="str">
            <v>M3</v>
          </cell>
          <cell r="E2629">
            <v>571213</v>
          </cell>
          <cell r="F2629">
            <v>571213</v>
          </cell>
        </row>
        <row r="2630">
          <cell r="A2630" t="str">
            <v>AB16</v>
          </cell>
          <cell r="B2630" t="str">
            <v>CONCRETO MR 45 kg/cm2</v>
          </cell>
          <cell r="C2630" t="str">
            <v>Analisis Basico</v>
          </cell>
          <cell r="D2630" t="str">
            <v>M3</v>
          </cell>
          <cell r="E2630">
            <v>586045</v>
          </cell>
          <cell r="F2630">
            <v>586045</v>
          </cell>
        </row>
        <row r="2631">
          <cell r="A2631" t="str">
            <v>AB17</v>
          </cell>
          <cell r="B2631" t="str">
            <v>CONCRETO 5000 psi - 35 Mpa Impermeabilizado</v>
          </cell>
          <cell r="C2631" t="str">
            <v>Analisis Basico</v>
          </cell>
          <cell r="D2631" t="str">
            <v>M3</v>
          </cell>
          <cell r="E2631">
            <v>739830</v>
          </cell>
          <cell r="F2631">
            <v>739830</v>
          </cell>
        </row>
        <row r="2632">
          <cell r="A2632" t="str">
            <v>AB18</v>
          </cell>
          <cell r="B2632" t="str">
            <v>CONCRETO 5000 psi - 35 Mpa</v>
          </cell>
          <cell r="C2632" t="str">
            <v>Analisis Basico</v>
          </cell>
          <cell r="D2632" t="str">
            <v>M3</v>
          </cell>
          <cell r="E2632">
            <v>716650</v>
          </cell>
          <cell r="F2632">
            <v>716650</v>
          </cell>
        </row>
        <row r="2633">
          <cell r="A2633" t="str">
            <v>AB19</v>
          </cell>
          <cell r="B2633" t="str">
            <v>MORTERO 1:2</v>
          </cell>
          <cell r="C2633" t="str">
            <v>Analisis Basico</v>
          </cell>
          <cell r="D2633" t="str">
            <v>M3</v>
          </cell>
          <cell r="E2633">
            <v>726842</v>
          </cell>
          <cell r="F2633">
            <v>726842</v>
          </cell>
        </row>
        <row r="2634">
          <cell r="A2634" t="str">
            <v>AB20</v>
          </cell>
          <cell r="B2634" t="str">
            <v>MORTERO 1:3</v>
          </cell>
          <cell r="C2634" t="str">
            <v>Analisis Basico</v>
          </cell>
          <cell r="D2634" t="str">
            <v>M3</v>
          </cell>
          <cell r="E2634">
            <v>590583</v>
          </cell>
          <cell r="F2634">
            <v>590583</v>
          </cell>
        </row>
        <row r="2635">
          <cell r="A2635" t="str">
            <v>AB21</v>
          </cell>
          <cell r="B2635" t="str">
            <v>MORTERO 1:4</v>
          </cell>
          <cell r="C2635" t="str">
            <v>Analisis Basico</v>
          </cell>
          <cell r="D2635" t="str">
            <v>M3</v>
          </cell>
          <cell r="E2635">
            <v>512038</v>
          </cell>
          <cell r="F2635">
            <v>512038</v>
          </cell>
        </row>
        <row r="2636">
          <cell r="A2636" t="str">
            <v>AB22</v>
          </cell>
          <cell r="B2636" t="str">
            <v>MORTERO 1:5</v>
          </cell>
          <cell r="C2636" t="str">
            <v>Analisis Basico</v>
          </cell>
          <cell r="D2636" t="str">
            <v>M3</v>
          </cell>
          <cell r="E2636">
            <v>456299</v>
          </cell>
          <cell r="F2636">
            <v>456299</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649455</v>
          </cell>
          <cell r="F2639">
            <v>649455</v>
          </cell>
        </row>
      </sheetData>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 val="PPTO UNIDAD DEPORT"/>
      <sheetName val="AIU UNIDAD DEPORT"/>
      <sheetName val="PPTO TOTAL UNIDAD DEPOR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8">
          <cell r="C28">
            <v>0.84370000000000001</v>
          </cell>
          <cell r="D28">
            <v>0.65560000000000007</v>
          </cell>
          <cell r="E28">
            <v>0.82340000000000002</v>
          </cell>
          <cell r="F28">
            <v>0.6483000000000001</v>
          </cell>
        </row>
      </sheetData>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63"/>
  <sheetViews>
    <sheetView tabSelected="1" topLeftCell="A51" zoomScale="90" zoomScaleNormal="90" workbookViewId="0">
      <selection activeCell="M60" sqref="M60"/>
    </sheetView>
  </sheetViews>
  <sheetFormatPr baseColWidth="10" defaultRowHeight="14.4"/>
  <cols>
    <col min="1" max="2" width="2.88671875" customWidth="1"/>
    <col min="5" max="6" width="0" hidden="1" customWidth="1"/>
    <col min="7" max="7" width="74.33203125" customWidth="1"/>
    <col min="9" max="9" width="11.5546875" style="20"/>
    <col min="10" max="10" width="13.6640625" bestFit="1" customWidth="1"/>
    <col min="11" max="11" width="19.33203125" bestFit="1" customWidth="1"/>
    <col min="12" max="12" width="13.33203125" style="30" bestFit="1" customWidth="1"/>
    <col min="13" max="13" width="32.21875" bestFit="1" customWidth="1"/>
    <col min="14" max="14" width="14.44140625" bestFit="1" customWidth="1"/>
  </cols>
  <sheetData>
    <row r="1" spans="1:12" ht="15.6">
      <c r="A1" s="1"/>
      <c r="B1" s="1"/>
      <c r="C1" s="1"/>
      <c r="D1" s="1"/>
      <c r="E1" s="2"/>
      <c r="F1" s="1"/>
      <c r="G1" s="1"/>
      <c r="H1" s="1"/>
      <c r="I1" s="19"/>
      <c r="J1" s="1"/>
      <c r="K1" s="1"/>
    </row>
    <row r="2" spans="1:12" ht="15.6">
      <c r="A2" s="1"/>
      <c r="B2" s="1"/>
      <c r="C2" s="1"/>
      <c r="D2" s="1"/>
      <c r="E2" s="2"/>
      <c r="F2" s="1"/>
      <c r="G2" s="1"/>
      <c r="H2" s="1"/>
      <c r="I2" s="19"/>
      <c r="J2" s="1"/>
      <c r="K2" s="1"/>
    </row>
    <row r="3" spans="1:12" ht="15.6">
      <c r="A3" s="1"/>
      <c r="B3" s="1"/>
      <c r="C3" s="50" t="s">
        <v>0</v>
      </c>
      <c r="D3" s="51" t="s">
        <v>1</v>
      </c>
      <c r="E3" s="50" t="s">
        <v>2</v>
      </c>
      <c r="F3" s="51">
        <v>2</v>
      </c>
      <c r="G3" s="52"/>
      <c r="H3" s="52"/>
      <c r="I3" s="53"/>
      <c r="J3" s="52"/>
      <c r="K3" s="52"/>
    </row>
    <row r="4" spans="1:12" ht="15.6">
      <c r="A4" s="1"/>
      <c r="B4" s="1"/>
      <c r="C4" s="204" t="s">
        <v>3</v>
      </c>
      <c r="D4" s="204"/>
      <c r="E4" s="204"/>
      <c r="F4" s="204"/>
      <c r="G4" s="204"/>
      <c r="H4" s="204"/>
      <c r="I4" s="204"/>
      <c r="J4" s="204"/>
      <c r="K4" s="204"/>
    </row>
    <row r="5" spans="1:12" ht="15.6">
      <c r="A5" s="1"/>
      <c r="B5" s="1"/>
      <c r="C5" s="205" t="s">
        <v>4</v>
      </c>
      <c r="D5" s="205"/>
      <c r="E5" s="205"/>
      <c r="F5" s="205"/>
      <c r="G5" s="205"/>
      <c r="H5" s="205"/>
      <c r="I5" s="205"/>
      <c r="J5" s="205"/>
      <c r="K5" s="205"/>
    </row>
    <row r="6" spans="1:12" ht="15.6">
      <c r="A6" s="1"/>
      <c r="B6" s="36"/>
      <c r="C6" s="206" t="s">
        <v>5</v>
      </c>
      <c r="D6" s="206"/>
      <c r="E6" s="206"/>
      <c r="F6" s="206"/>
      <c r="G6" s="206"/>
      <c r="H6" s="206"/>
      <c r="I6" s="206"/>
      <c r="J6" s="206"/>
      <c r="K6" s="206"/>
    </row>
    <row r="7" spans="1:12" ht="75.599999999999994" customHeight="1">
      <c r="A7" s="1"/>
      <c r="B7" s="1"/>
      <c r="C7" s="206"/>
      <c r="D7" s="206"/>
      <c r="E7" s="206"/>
      <c r="F7" s="206"/>
      <c r="G7" s="206"/>
      <c r="H7" s="206"/>
      <c r="I7" s="206"/>
      <c r="J7" s="206"/>
      <c r="K7" s="206"/>
    </row>
    <row r="8" spans="1:12" ht="67.95" customHeight="1">
      <c r="A8" s="1"/>
      <c r="B8" s="1"/>
      <c r="C8" s="207" t="s">
        <v>6</v>
      </c>
      <c r="D8" s="207"/>
      <c r="E8" s="207"/>
      <c r="F8" s="207"/>
      <c r="G8" s="207"/>
      <c r="H8" s="207"/>
      <c r="I8" s="207"/>
      <c r="J8" s="207"/>
      <c r="K8" s="207"/>
    </row>
    <row r="9" spans="1:12" ht="18">
      <c r="A9" s="1"/>
      <c r="B9" s="1"/>
      <c r="C9" s="213" t="s">
        <v>294</v>
      </c>
      <c r="D9" s="214"/>
      <c r="E9" s="214"/>
      <c r="F9" s="214"/>
      <c r="G9" s="214"/>
      <c r="H9" s="214"/>
      <c r="I9" s="214"/>
      <c r="J9" s="214"/>
      <c r="K9" s="214"/>
    </row>
    <row r="10" spans="1:12" ht="31.2">
      <c r="A10" s="1"/>
      <c r="B10" s="1"/>
      <c r="C10" s="45"/>
      <c r="D10" s="46" t="s">
        <v>7</v>
      </c>
      <c r="E10" s="211" t="s">
        <v>8</v>
      </c>
      <c r="F10" s="211"/>
      <c r="G10" s="46" t="s">
        <v>9</v>
      </c>
      <c r="H10" s="46" t="s">
        <v>10</v>
      </c>
      <c r="I10" s="47" t="s">
        <v>11</v>
      </c>
      <c r="J10" s="47" t="s">
        <v>12</v>
      </c>
      <c r="K10" s="47" t="s">
        <v>13</v>
      </c>
    </row>
    <row r="11" spans="1:12" ht="15.6">
      <c r="A11" s="1"/>
      <c r="B11" s="1"/>
      <c r="C11" s="66">
        <v>1</v>
      </c>
      <c r="D11" s="57" t="s">
        <v>222</v>
      </c>
      <c r="E11" s="56"/>
      <c r="F11" s="56"/>
      <c r="G11" s="58" t="s">
        <v>240</v>
      </c>
      <c r="H11" s="59" t="s">
        <v>45</v>
      </c>
      <c r="I11" s="60">
        <v>30</v>
      </c>
      <c r="J11" s="61">
        <f>+APU!K4</f>
        <v>222763</v>
      </c>
      <c r="K11" s="62">
        <f t="shared" ref="K11" si="0">IFERROR(ROUND(I11*J11,0),0)</f>
        <v>6682890</v>
      </c>
      <c r="L11" s="30" t="s">
        <v>189</v>
      </c>
    </row>
    <row r="12" spans="1:12" ht="15.6">
      <c r="A12" s="1"/>
      <c r="B12" s="1"/>
      <c r="C12" s="66" t="s">
        <v>382</v>
      </c>
      <c r="D12" s="57" t="s">
        <v>270</v>
      </c>
      <c r="E12" s="65"/>
      <c r="F12" s="65"/>
      <c r="G12" s="58" t="s">
        <v>271</v>
      </c>
      <c r="H12" s="6" t="s">
        <v>49</v>
      </c>
      <c r="I12" s="64">
        <v>70</v>
      </c>
      <c r="J12" s="61">
        <f>+APU!K26</f>
        <v>16360</v>
      </c>
      <c r="K12" s="62">
        <f t="shared" ref="K12" si="1">ROUND(J12*I12,0)</f>
        <v>1145200</v>
      </c>
      <c r="L12" s="30" t="s">
        <v>189</v>
      </c>
    </row>
    <row r="13" spans="1:12" ht="15.6">
      <c r="A13" s="1"/>
      <c r="B13" s="1"/>
      <c r="C13" s="66" t="s">
        <v>383</v>
      </c>
      <c r="D13" s="57" t="s">
        <v>192</v>
      </c>
      <c r="E13" s="56"/>
      <c r="F13" s="56"/>
      <c r="G13" s="58" t="s">
        <v>193</v>
      </c>
      <c r="H13" s="59" t="s">
        <v>50</v>
      </c>
      <c r="I13" s="60">
        <v>54.98</v>
      </c>
      <c r="J13" s="61">
        <f>+APU!K36</f>
        <v>66229</v>
      </c>
      <c r="K13" s="62">
        <f t="shared" ref="K13:K14" si="2">IFERROR(ROUND(I13*J13,0),0)</f>
        <v>3641270</v>
      </c>
      <c r="L13" s="30" t="s">
        <v>189</v>
      </c>
    </row>
    <row r="14" spans="1:12" ht="15.6">
      <c r="A14" s="1"/>
      <c r="B14" s="1"/>
      <c r="C14" s="66" t="s">
        <v>384</v>
      </c>
      <c r="D14" s="57" t="s">
        <v>196</v>
      </c>
      <c r="E14" s="56"/>
      <c r="F14" s="56"/>
      <c r="G14" s="58" t="s">
        <v>197</v>
      </c>
      <c r="H14" s="59" t="s">
        <v>15</v>
      </c>
      <c r="I14" s="60">
        <v>4</v>
      </c>
      <c r="J14" s="61">
        <f>+APU!K47</f>
        <v>277605</v>
      </c>
      <c r="K14" s="62">
        <f t="shared" si="2"/>
        <v>1110420</v>
      </c>
      <c r="L14" s="30" t="s">
        <v>189</v>
      </c>
    </row>
    <row r="15" spans="1:12" ht="31.2">
      <c r="A15" s="1"/>
      <c r="B15" s="1"/>
      <c r="C15" s="66" t="s">
        <v>385</v>
      </c>
      <c r="D15" s="4" t="s">
        <v>147</v>
      </c>
      <c r="E15" s="5"/>
      <c r="F15" s="5"/>
      <c r="G15" s="48" t="s">
        <v>373</v>
      </c>
      <c r="H15" s="6" t="s">
        <v>10</v>
      </c>
      <c r="I15" s="64">
        <v>4</v>
      </c>
      <c r="J15" s="61">
        <f>+APU!K221</f>
        <v>230969</v>
      </c>
      <c r="K15" s="62">
        <f t="shared" ref="K15" si="3">ROUND(J15*I15,0)</f>
        <v>923876</v>
      </c>
      <c r="L15" s="194" t="s">
        <v>189</v>
      </c>
    </row>
    <row r="16" spans="1:12" ht="15.6">
      <c r="A16" s="1"/>
      <c r="B16" s="1"/>
      <c r="C16" s="66" t="s">
        <v>386</v>
      </c>
      <c r="D16" s="4" t="s">
        <v>55</v>
      </c>
      <c r="E16" s="6"/>
      <c r="F16" s="6"/>
      <c r="G16" s="7" t="s">
        <v>56</v>
      </c>
      <c r="H16" s="6" t="s">
        <v>45</v>
      </c>
      <c r="I16" s="63">
        <v>2400</v>
      </c>
      <c r="J16" s="61">
        <f>+APU!K14</f>
        <v>3194</v>
      </c>
      <c r="K16" s="62">
        <f>ROUND(J16*I16,0)</f>
        <v>7665600</v>
      </c>
      <c r="L16" s="30" t="s">
        <v>189</v>
      </c>
    </row>
    <row r="17" spans="1:14" ht="15.6">
      <c r="A17" s="1"/>
      <c r="B17" s="1"/>
      <c r="C17" s="66" t="s">
        <v>387</v>
      </c>
      <c r="D17" s="67"/>
      <c r="E17" s="72"/>
      <c r="F17" s="72"/>
      <c r="G17" s="7" t="s">
        <v>295</v>
      </c>
      <c r="H17" s="59" t="s">
        <v>50</v>
      </c>
      <c r="I17" s="60">
        <f>4217.84*0.1</f>
        <v>421.78400000000005</v>
      </c>
      <c r="J17" s="61">
        <f>+'ITEMS CREADOS'!K5</f>
        <v>72775</v>
      </c>
      <c r="K17" s="62">
        <f t="shared" ref="K17:K22" si="4">IFERROR(ROUND(I17*J17,0),0)</f>
        <v>30695331</v>
      </c>
      <c r="L17" s="30" t="s">
        <v>189</v>
      </c>
    </row>
    <row r="18" spans="1:14" ht="15.6">
      <c r="A18" s="1"/>
      <c r="B18" s="1"/>
      <c r="C18" s="66" t="s">
        <v>388</v>
      </c>
      <c r="D18" s="67" t="s">
        <v>198</v>
      </c>
      <c r="E18" s="72"/>
      <c r="F18" s="72"/>
      <c r="G18" s="73" t="s">
        <v>199</v>
      </c>
      <c r="H18" s="68" t="s">
        <v>50</v>
      </c>
      <c r="I18" s="69">
        <f>((59.3*7)*0.25)+((64.238+56.5266)*0.16)</f>
        <v>123.09733599999998</v>
      </c>
      <c r="J18" s="70">
        <f>+APU!K58</f>
        <v>43683</v>
      </c>
      <c r="K18" s="62">
        <f t="shared" si="4"/>
        <v>5377261</v>
      </c>
      <c r="L18" s="30" t="s">
        <v>189</v>
      </c>
    </row>
    <row r="19" spans="1:14" ht="15.6">
      <c r="A19" s="1"/>
      <c r="B19" s="1"/>
      <c r="C19" s="66" t="s">
        <v>389</v>
      </c>
      <c r="D19" s="67" t="s">
        <v>200</v>
      </c>
      <c r="E19" s="72"/>
      <c r="F19" s="72"/>
      <c r="G19" s="73" t="s">
        <v>201</v>
      </c>
      <c r="H19" s="68" t="s">
        <v>50</v>
      </c>
      <c r="I19" s="69">
        <v>31.13</v>
      </c>
      <c r="J19" s="70">
        <f>+APU!K63</f>
        <v>28176</v>
      </c>
      <c r="K19" s="62">
        <f t="shared" si="4"/>
        <v>877119</v>
      </c>
      <c r="L19" s="30" t="s">
        <v>189</v>
      </c>
    </row>
    <row r="20" spans="1:14" ht="15.6">
      <c r="A20" s="1"/>
      <c r="B20" s="1"/>
      <c r="C20" s="66" t="s">
        <v>390</v>
      </c>
      <c r="D20" s="67" t="s">
        <v>300</v>
      </c>
      <c r="E20" s="72"/>
      <c r="F20" s="72"/>
      <c r="G20" s="73" t="s">
        <v>301</v>
      </c>
      <c r="H20" s="68" t="s">
        <v>50</v>
      </c>
      <c r="I20" s="69">
        <f>I18*0.2</f>
        <v>24.619467199999999</v>
      </c>
      <c r="J20" s="70">
        <f>+APU!K90</f>
        <v>110028</v>
      </c>
      <c r="K20" s="62">
        <f t="shared" si="4"/>
        <v>2708831</v>
      </c>
      <c r="L20" s="30" t="s">
        <v>189</v>
      </c>
    </row>
    <row r="21" spans="1:14" ht="31.2">
      <c r="A21" s="1"/>
      <c r="B21" s="1"/>
      <c r="C21" s="66" t="s">
        <v>391</v>
      </c>
      <c r="D21" s="67" t="s">
        <v>302</v>
      </c>
      <c r="E21" s="72"/>
      <c r="F21" s="72"/>
      <c r="G21" s="73" t="s">
        <v>303</v>
      </c>
      <c r="H21" s="68" t="s">
        <v>49</v>
      </c>
      <c r="I21" s="69">
        <f>59.3*7</f>
        <v>415.09999999999997</v>
      </c>
      <c r="J21" s="70">
        <f>+APU!K106</f>
        <v>114218</v>
      </c>
      <c r="K21" s="62">
        <f t="shared" si="4"/>
        <v>47411892</v>
      </c>
      <c r="L21" s="194" t="s">
        <v>189</v>
      </c>
    </row>
    <row r="22" spans="1:14" ht="31.2">
      <c r="A22" s="1"/>
      <c r="B22" s="1"/>
      <c r="C22" s="66" t="s">
        <v>392</v>
      </c>
      <c r="D22" s="67" t="s">
        <v>304</v>
      </c>
      <c r="E22" s="72"/>
      <c r="F22" s="72"/>
      <c r="G22" s="73" t="s">
        <v>305</v>
      </c>
      <c r="H22" s="68" t="s">
        <v>49</v>
      </c>
      <c r="I22" s="69">
        <f>64.238+56.5266</f>
        <v>120.7646</v>
      </c>
      <c r="J22" s="70">
        <f>+APU!K97</f>
        <v>77915</v>
      </c>
      <c r="K22" s="62">
        <f t="shared" si="4"/>
        <v>9409374</v>
      </c>
      <c r="L22" s="194" t="s">
        <v>189</v>
      </c>
    </row>
    <row r="23" spans="1:14" ht="15.6">
      <c r="A23" s="1"/>
      <c r="B23" s="1"/>
      <c r="C23" s="66" t="s">
        <v>393</v>
      </c>
      <c r="D23" s="67" t="s">
        <v>306</v>
      </c>
      <c r="E23" s="72"/>
      <c r="F23" s="72"/>
      <c r="G23" s="73" t="s">
        <v>307</v>
      </c>
      <c r="H23" s="6" t="s">
        <v>45</v>
      </c>
      <c r="I23" s="60">
        <v>4217.84</v>
      </c>
      <c r="J23" s="61">
        <f>+APU!K67</f>
        <v>6315</v>
      </c>
      <c r="K23" s="62">
        <f>ROUND(J23*I23,0)</f>
        <v>26635660</v>
      </c>
      <c r="L23" s="30" t="s">
        <v>189</v>
      </c>
      <c r="N23">
        <f>71.3098-21.1652-10.1356</f>
        <v>40.009</v>
      </c>
    </row>
    <row r="24" spans="1:14" ht="15.6">
      <c r="A24" s="1"/>
      <c r="B24" s="1"/>
      <c r="C24" s="66" t="s">
        <v>394</v>
      </c>
      <c r="D24" s="179" t="s">
        <v>190</v>
      </c>
      <c r="E24" s="65"/>
      <c r="F24" s="65"/>
      <c r="G24" s="180" t="s">
        <v>191</v>
      </c>
      <c r="H24" s="178" t="s">
        <v>45</v>
      </c>
      <c r="I24" s="69">
        <f>((27.8635+21.1652+10.1356)*3)+((53.531-27.8635)+(71.3098-21.1652-10.1356)*6)*0.15</f>
        <v>217.351125</v>
      </c>
      <c r="J24" s="70">
        <f>+APU!K215</f>
        <v>16198</v>
      </c>
      <c r="K24" s="62">
        <f t="shared" ref="K24:K25" si="5">ROUND(J24*I24,0)</f>
        <v>3520654</v>
      </c>
      <c r="L24" s="30" t="s">
        <v>189</v>
      </c>
      <c r="N24">
        <f>53.531-27.8635</f>
        <v>25.6675</v>
      </c>
    </row>
    <row r="25" spans="1:14" ht="46.8">
      <c r="A25" s="1"/>
      <c r="B25" s="1"/>
      <c r="C25" s="66" t="s">
        <v>395</v>
      </c>
      <c r="D25" s="181">
        <v>21081</v>
      </c>
      <c r="E25" s="65"/>
      <c r="F25" s="65"/>
      <c r="G25" s="73" t="s">
        <v>170</v>
      </c>
      <c r="H25" s="68" t="s">
        <v>15</v>
      </c>
      <c r="I25" s="182">
        <f>M25+N25</f>
        <v>47.171270833333331</v>
      </c>
      <c r="J25" s="70">
        <f>+APU!K200</f>
        <v>421232</v>
      </c>
      <c r="K25" s="62">
        <f t="shared" si="5"/>
        <v>19870049</v>
      </c>
      <c r="L25" s="194" t="s">
        <v>189</v>
      </c>
      <c r="M25">
        <f>I24/6</f>
        <v>36.225187499999997</v>
      </c>
      <c r="N25">
        <f>(N23+N24)/6</f>
        <v>10.946083333333334</v>
      </c>
    </row>
    <row r="26" spans="1:14" ht="46.8">
      <c r="A26" s="1"/>
      <c r="B26" s="1"/>
      <c r="C26" s="66" t="s">
        <v>396</v>
      </c>
      <c r="D26" s="67"/>
      <c r="E26" s="72"/>
      <c r="F26" s="72"/>
      <c r="G26" s="73" t="s">
        <v>308</v>
      </c>
      <c r="H26" s="68" t="s">
        <v>15</v>
      </c>
      <c r="I26" s="69">
        <v>1</v>
      </c>
      <c r="J26" s="70">
        <f>+'ITEMS CREADOS'!K10</f>
        <v>3283101</v>
      </c>
      <c r="K26" s="62">
        <v>2529353</v>
      </c>
      <c r="L26" s="194" t="s">
        <v>189</v>
      </c>
    </row>
    <row r="27" spans="1:14" ht="15.6">
      <c r="A27" s="1"/>
      <c r="B27" s="1"/>
      <c r="C27" s="66" t="s">
        <v>214</v>
      </c>
      <c r="D27" s="67" t="s">
        <v>309</v>
      </c>
      <c r="E27" s="72"/>
      <c r="F27" s="72"/>
      <c r="G27" s="73" t="s">
        <v>310</v>
      </c>
      <c r="H27" s="68" t="s">
        <v>50</v>
      </c>
      <c r="I27" s="69">
        <f>(0.7575*50)+(0.855*20)</f>
        <v>54.975000000000001</v>
      </c>
      <c r="J27" s="70">
        <f>+APU!K228</f>
        <v>196733</v>
      </c>
      <c r="K27" s="62">
        <f t="shared" ref="K27" si="6">IFERROR(ROUND(I27*J27,0),0)</f>
        <v>10815397</v>
      </c>
      <c r="L27" s="30" t="s">
        <v>189</v>
      </c>
    </row>
    <row r="28" spans="1:14" ht="31.2">
      <c r="A28" s="1"/>
      <c r="B28" s="1"/>
      <c r="C28" s="66" t="s">
        <v>215</v>
      </c>
      <c r="D28" s="67" t="s">
        <v>374</v>
      </c>
      <c r="E28" s="72"/>
      <c r="F28" s="72"/>
      <c r="G28" s="73" t="s">
        <v>375</v>
      </c>
      <c r="H28" s="6" t="s">
        <v>45</v>
      </c>
      <c r="I28" s="60">
        <v>125</v>
      </c>
      <c r="J28" s="61">
        <f>+APU!K263</f>
        <v>261574</v>
      </c>
      <c r="K28" s="62">
        <f>ROUND(J28*I28,0)</f>
        <v>32696750</v>
      </c>
      <c r="L28" s="194" t="s">
        <v>189</v>
      </c>
    </row>
    <row r="29" spans="1:14" ht="15.6">
      <c r="A29" s="1"/>
      <c r="B29" s="1"/>
      <c r="C29" s="66" t="s">
        <v>216</v>
      </c>
      <c r="D29" s="67" t="s">
        <v>274</v>
      </c>
      <c r="E29" s="65"/>
      <c r="F29" s="65"/>
      <c r="G29" s="73" t="s">
        <v>275</v>
      </c>
      <c r="H29" s="68" t="s">
        <v>50</v>
      </c>
      <c r="I29" s="69">
        <f>(1.2*1.2*0.4)*25</f>
        <v>14.399999999999999</v>
      </c>
      <c r="J29" s="70">
        <f>+APU!K72</f>
        <v>941947</v>
      </c>
      <c r="K29" s="62">
        <f t="shared" ref="K29:K32" si="7">ROUND(J29*I29,0)</f>
        <v>13564037</v>
      </c>
      <c r="L29" s="30" t="s">
        <v>189</v>
      </c>
      <c r="M29" s="183"/>
    </row>
    <row r="30" spans="1:14" ht="15.6">
      <c r="A30" s="1"/>
      <c r="B30" s="1"/>
      <c r="C30" s="66" t="s">
        <v>217</v>
      </c>
      <c r="D30" s="67" t="s">
        <v>276</v>
      </c>
      <c r="E30" s="65"/>
      <c r="F30" s="65"/>
      <c r="G30" s="73" t="s">
        <v>277</v>
      </c>
      <c r="H30" s="68" t="s">
        <v>50</v>
      </c>
      <c r="I30" s="69">
        <f>(0.3*1.8)*20</f>
        <v>10.8</v>
      </c>
      <c r="J30" s="70">
        <f>+APU!K244</f>
        <v>1634255</v>
      </c>
      <c r="K30" s="62">
        <f t="shared" si="7"/>
        <v>17649954</v>
      </c>
      <c r="L30" s="30" t="s">
        <v>189</v>
      </c>
    </row>
    <row r="31" spans="1:14" ht="31.2">
      <c r="A31" s="1"/>
      <c r="B31" s="1"/>
      <c r="C31" s="66" t="s">
        <v>218</v>
      </c>
      <c r="D31" s="67" t="s">
        <v>258</v>
      </c>
      <c r="E31" s="176"/>
      <c r="F31" s="177"/>
      <c r="G31" s="73" t="s">
        <v>259</v>
      </c>
      <c r="H31" s="178" t="s">
        <v>50</v>
      </c>
      <c r="I31" s="69">
        <f>(50)*0.09</f>
        <v>4.5</v>
      </c>
      <c r="J31" s="70">
        <f>+APU!K80</f>
        <v>1099706</v>
      </c>
      <c r="K31" s="62">
        <f t="shared" si="7"/>
        <v>4948677</v>
      </c>
      <c r="L31" s="194" t="s">
        <v>189</v>
      </c>
    </row>
    <row r="32" spans="1:14" ht="31.2">
      <c r="A32" s="1"/>
      <c r="B32" s="1"/>
      <c r="C32" s="66" t="s">
        <v>219</v>
      </c>
      <c r="D32" s="67" t="s">
        <v>264</v>
      </c>
      <c r="E32" s="176"/>
      <c r="F32" s="177"/>
      <c r="G32" s="73" t="s">
        <v>265</v>
      </c>
      <c r="H32" s="178" t="s">
        <v>88</v>
      </c>
      <c r="I32" s="69">
        <f>(I29+I30+I31)*20</f>
        <v>594</v>
      </c>
      <c r="J32" s="70">
        <f>+APU!K144</f>
        <v>10912</v>
      </c>
      <c r="K32" s="62">
        <f t="shared" si="7"/>
        <v>6481728</v>
      </c>
      <c r="L32" s="194" t="s">
        <v>189</v>
      </c>
    </row>
    <row r="33" spans="1:13" ht="18">
      <c r="A33" s="1"/>
      <c r="B33" s="1"/>
      <c r="C33" s="71" t="s">
        <v>16</v>
      </c>
      <c r="D33" s="6"/>
      <c r="E33" s="6"/>
      <c r="F33" s="6"/>
      <c r="G33" s="48"/>
      <c r="H33" s="6"/>
      <c r="I33" s="8"/>
      <c r="J33" s="9"/>
      <c r="K33" s="49">
        <f>SUM(K11:K32)</f>
        <v>256361323</v>
      </c>
      <c r="M33" s="191">
        <v>205550474</v>
      </c>
    </row>
    <row r="34" spans="1:13" ht="18" customHeight="1">
      <c r="A34" s="1"/>
      <c r="B34" s="1"/>
      <c r="C34" s="220" t="s">
        <v>399</v>
      </c>
      <c r="D34" s="220"/>
      <c r="E34" s="220"/>
      <c r="F34" s="220"/>
      <c r="G34" s="220"/>
      <c r="H34" s="220"/>
      <c r="I34" s="220"/>
      <c r="J34" s="220"/>
      <c r="K34" s="220"/>
    </row>
    <row r="35" spans="1:13" ht="31.2">
      <c r="A35" s="1"/>
      <c r="B35" s="1"/>
      <c r="C35" s="45"/>
      <c r="D35" s="46" t="s">
        <v>7</v>
      </c>
      <c r="E35" s="211" t="s">
        <v>8</v>
      </c>
      <c r="F35" s="211"/>
      <c r="G35" s="46" t="s">
        <v>9</v>
      </c>
      <c r="H35" s="46" t="s">
        <v>10</v>
      </c>
      <c r="I35" s="47" t="s">
        <v>11</v>
      </c>
      <c r="J35" s="47" t="s">
        <v>12</v>
      </c>
      <c r="K35" s="47" t="s">
        <v>13</v>
      </c>
    </row>
    <row r="36" spans="1:13" ht="15.6">
      <c r="A36" s="1"/>
      <c r="B36" s="1"/>
      <c r="C36" s="66" t="s">
        <v>397</v>
      </c>
      <c r="D36" s="179" t="s">
        <v>222</v>
      </c>
      <c r="E36" s="65"/>
      <c r="F36" s="65"/>
      <c r="G36" s="180" t="s">
        <v>240</v>
      </c>
      <c r="H36" s="178" t="s">
        <v>45</v>
      </c>
      <c r="I36" s="184">
        <v>30</v>
      </c>
      <c r="J36" s="70">
        <f>+APU!K4</f>
        <v>222763</v>
      </c>
      <c r="K36" s="185">
        <f>ROUND(J36*I36,0)</f>
        <v>6682890</v>
      </c>
      <c r="L36" s="30" t="s">
        <v>189</v>
      </c>
    </row>
    <row r="37" spans="1:13" ht="15.6">
      <c r="A37" s="1"/>
      <c r="B37" s="1"/>
      <c r="C37" s="66" t="s">
        <v>382</v>
      </c>
      <c r="D37" s="179" t="s">
        <v>270</v>
      </c>
      <c r="E37" s="65"/>
      <c r="F37" s="65"/>
      <c r="G37" s="180" t="s">
        <v>271</v>
      </c>
      <c r="H37" s="178" t="s">
        <v>49</v>
      </c>
      <c r="I37" s="184">
        <v>50</v>
      </c>
      <c r="J37" s="70">
        <f>+APU!K26</f>
        <v>16360</v>
      </c>
      <c r="K37" s="185">
        <f t="shared" ref="K37:K50" si="8">ROUND(J37*I37,0)</f>
        <v>818000</v>
      </c>
      <c r="L37" s="30" t="s">
        <v>189</v>
      </c>
    </row>
    <row r="38" spans="1:13" ht="15.6">
      <c r="A38" s="1"/>
      <c r="B38" s="1"/>
      <c r="C38" s="66" t="s">
        <v>383</v>
      </c>
      <c r="D38" s="179" t="s">
        <v>192</v>
      </c>
      <c r="E38" s="65"/>
      <c r="F38" s="65"/>
      <c r="G38" s="180" t="s">
        <v>193</v>
      </c>
      <c r="H38" s="178" t="s">
        <v>50</v>
      </c>
      <c r="I38" s="184">
        <v>7</v>
      </c>
      <c r="J38" s="70">
        <f>+APU!K36</f>
        <v>66229</v>
      </c>
      <c r="K38" s="185">
        <f t="shared" si="8"/>
        <v>463603</v>
      </c>
      <c r="L38" s="30" t="s">
        <v>189</v>
      </c>
    </row>
    <row r="39" spans="1:13" ht="31.2">
      <c r="A39" s="1"/>
      <c r="B39" s="1"/>
      <c r="C39" s="66" t="s">
        <v>384</v>
      </c>
      <c r="D39" s="179" t="s">
        <v>147</v>
      </c>
      <c r="E39" s="65"/>
      <c r="F39" s="65"/>
      <c r="G39" s="180" t="s">
        <v>148</v>
      </c>
      <c r="H39" s="178" t="s">
        <v>10</v>
      </c>
      <c r="I39" s="184">
        <v>2</v>
      </c>
      <c r="J39" s="70">
        <f>+APU!K221</f>
        <v>230969</v>
      </c>
      <c r="K39" s="185">
        <f t="shared" si="8"/>
        <v>461938</v>
      </c>
      <c r="L39" s="194" t="s">
        <v>189</v>
      </c>
    </row>
    <row r="40" spans="1:13" ht="15.6">
      <c r="A40" s="1"/>
      <c r="B40" s="1"/>
      <c r="C40" s="66" t="s">
        <v>385</v>
      </c>
      <c r="D40" s="179" t="s">
        <v>190</v>
      </c>
      <c r="E40" s="65"/>
      <c r="F40" s="65"/>
      <c r="G40" s="180" t="s">
        <v>191</v>
      </c>
      <c r="H40" s="178" t="s">
        <v>45</v>
      </c>
      <c r="I40" s="184">
        <v>93</v>
      </c>
      <c r="J40" s="70">
        <f>+APU!K215</f>
        <v>16198</v>
      </c>
      <c r="K40" s="185">
        <f t="shared" si="8"/>
        <v>1506414</v>
      </c>
      <c r="L40" s="30" t="s">
        <v>189</v>
      </c>
    </row>
    <row r="41" spans="1:13" ht="15.6">
      <c r="A41" s="1"/>
      <c r="B41" s="1"/>
      <c r="C41" s="66" t="s">
        <v>386</v>
      </c>
      <c r="D41" s="179"/>
      <c r="E41" s="65"/>
      <c r="F41" s="65"/>
      <c r="G41" s="180" t="s">
        <v>159</v>
      </c>
      <c r="H41" s="178" t="s">
        <v>45</v>
      </c>
      <c r="I41" s="184">
        <v>19.2</v>
      </c>
      <c r="J41" s="70">
        <f>+'ITEMS CREADOS'!K2</f>
        <v>3023</v>
      </c>
      <c r="K41" s="185">
        <f t="shared" si="8"/>
        <v>58042</v>
      </c>
      <c r="L41" s="30" t="s">
        <v>189</v>
      </c>
    </row>
    <row r="42" spans="1:13" ht="15.6">
      <c r="A42" s="1"/>
      <c r="B42" s="1"/>
      <c r="C42" s="66" t="s">
        <v>387</v>
      </c>
      <c r="D42" s="196" t="s">
        <v>94</v>
      </c>
      <c r="E42" s="197"/>
      <c r="F42" s="197"/>
      <c r="G42" s="198" t="s">
        <v>95</v>
      </c>
      <c r="H42" s="199" t="s">
        <v>45</v>
      </c>
      <c r="I42" s="200">
        <f>510*0.25</f>
        <v>127.5</v>
      </c>
      <c r="J42" s="201">
        <f>+APU!K235</f>
        <v>36122</v>
      </c>
      <c r="K42" s="202">
        <f t="shared" si="8"/>
        <v>4605555</v>
      </c>
      <c r="L42" s="30" t="s">
        <v>189</v>
      </c>
    </row>
    <row r="43" spans="1:13" ht="31.2">
      <c r="A43" s="1"/>
      <c r="B43" s="1"/>
      <c r="C43" s="66" t="s">
        <v>388</v>
      </c>
      <c r="D43" s="196" t="s">
        <v>164</v>
      </c>
      <c r="E43" s="197"/>
      <c r="F43" s="197"/>
      <c r="G43" s="198" t="s">
        <v>165</v>
      </c>
      <c r="H43" s="199" t="s">
        <v>45</v>
      </c>
      <c r="I43" s="200">
        <f>I42</f>
        <v>127.5</v>
      </c>
      <c r="J43" s="201">
        <f>+APU!K126</f>
        <v>128605</v>
      </c>
      <c r="K43" s="202">
        <f t="shared" si="8"/>
        <v>16397138</v>
      </c>
      <c r="L43" s="194" t="s">
        <v>189</v>
      </c>
    </row>
    <row r="44" spans="1:13" ht="31.2">
      <c r="A44" s="1"/>
      <c r="B44" s="1"/>
      <c r="C44" s="66" t="s">
        <v>389</v>
      </c>
      <c r="D44" s="196" t="s">
        <v>183</v>
      </c>
      <c r="E44" s="197"/>
      <c r="F44" s="197"/>
      <c r="G44" s="198" t="s">
        <v>184</v>
      </c>
      <c r="H44" s="199" t="s">
        <v>49</v>
      </c>
      <c r="I44" s="203">
        <v>10</v>
      </c>
      <c r="J44" s="201">
        <f>+APU!K137</f>
        <v>20142</v>
      </c>
      <c r="K44" s="202">
        <f t="shared" si="8"/>
        <v>201420</v>
      </c>
      <c r="L44" s="194" t="s">
        <v>189</v>
      </c>
    </row>
    <row r="45" spans="1:13" ht="15.6">
      <c r="A45" s="1"/>
      <c r="B45" s="1"/>
      <c r="C45" s="66" t="s">
        <v>390</v>
      </c>
      <c r="D45" s="196" t="s">
        <v>186</v>
      </c>
      <c r="E45" s="197"/>
      <c r="F45" s="197"/>
      <c r="G45" s="198" t="s">
        <v>185</v>
      </c>
      <c r="H45" s="199" t="s">
        <v>49</v>
      </c>
      <c r="I45" s="200">
        <f>I44</f>
        <v>10</v>
      </c>
      <c r="J45" s="201">
        <f>+APU!K278</f>
        <v>10069</v>
      </c>
      <c r="K45" s="202">
        <f t="shared" si="8"/>
        <v>100690</v>
      </c>
      <c r="L45" s="30" t="s">
        <v>189</v>
      </c>
    </row>
    <row r="46" spans="1:13" ht="31.2">
      <c r="A46" s="1"/>
      <c r="B46" s="1"/>
      <c r="C46" s="66" t="s">
        <v>391</v>
      </c>
      <c r="D46" s="196" t="s">
        <v>180</v>
      </c>
      <c r="E46" s="197"/>
      <c r="F46" s="197"/>
      <c r="G46" s="198" t="s">
        <v>179</v>
      </c>
      <c r="H46" s="199" t="s">
        <v>50</v>
      </c>
      <c r="I46" s="200">
        <f>I43</f>
        <v>127.5</v>
      </c>
      <c r="J46" s="201">
        <f>+APU!K117</f>
        <v>168858</v>
      </c>
      <c r="K46" s="202">
        <f t="shared" si="8"/>
        <v>21529395</v>
      </c>
      <c r="L46" s="194" t="s">
        <v>189</v>
      </c>
    </row>
    <row r="47" spans="1:13" ht="46.8">
      <c r="A47" s="1"/>
      <c r="B47" s="1"/>
      <c r="C47" s="66" t="s">
        <v>392</v>
      </c>
      <c r="D47" s="196" t="s">
        <v>166</v>
      </c>
      <c r="E47" s="197"/>
      <c r="F47" s="197"/>
      <c r="G47" s="198" t="s">
        <v>167</v>
      </c>
      <c r="H47" s="199" t="s">
        <v>45</v>
      </c>
      <c r="I47" s="200">
        <f>I43</f>
        <v>127.5</v>
      </c>
      <c r="J47" s="201">
        <f>+APU!K289</f>
        <v>21059</v>
      </c>
      <c r="K47" s="202">
        <f t="shared" si="8"/>
        <v>2685023</v>
      </c>
      <c r="L47" s="194" t="s">
        <v>189</v>
      </c>
      <c r="M47" s="183"/>
    </row>
    <row r="48" spans="1:13" ht="46.8">
      <c r="A48" s="1"/>
      <c r="B48" s="1"/>
      <c r="C48" s="66" t="s">
        <v>393</v>
      </c>
      <c r="D48" s="181">
        <v>21081</v>
      </c>
      <c r="E48" s="65"/>
      <c r="F48" s="65"/>
      <c r="G48" s="180" t="s">
        <v>170</v>
      </c>
      <c r="H48" s="178" t="s">
        <v>15</v>
      </c>
      <c r="I48" s="184">
        <v>16</v>
      </c>
      <c r="J48" s="70">
        <f>+APU!K185</f>
        <v>626646</v>
      </c>
      <c r="K48" s="185">
        <f t="shared" si="8"/>
        <v>10026336</v>
      </c>
      <c r="L48" s="194" t="s">
        <v>189</v>
      </c>
    </row>
    <row r="49" spans="1:13" ht="46.8">
      <c r="A49" s="1"/>
      <c r="B49" s="1"/>
      <c r="C49" s="66" t="s">
        <v>394</v>
      </c>
      <c r="D49" s="179" t="s">
        <v>115</v>
      </c>
      <c r="E49" s="65"/>
      <c r="F49" s="65"/>
      <c r="G49" s="180" t="s">
        <v>116</v>
      </c>
      <c r="H49" s="178" t="s">
        <v>15</v>
      </c>
      <c r="I49" s="184">
        <v>1</v>
      </c>
      <c r="J49" s="70">
        <f>+APU!K154</f>
        <v>996249</v>
      </c>
      <c r="K49" s="185">
        <f t="shared" si="8"/>
        <v>996249</v>
      </c>
      <c r="L49" s="194" t="s">
        <v>189</v>
      </c>
    </row>
    <row r="50" spans="1:13" ht="46.8">
      <c r="A50" s="1"/>
      <c r="B50" s="1"/>
      <c r="C50" s="66" t="s">
        <v>395</v>
      </c>
      <c r="D50" s="179" t="s">
        <v>32</v>
      </c>
      <c r="E50" s="65"/>
      <c r="F50" s="65"/>
      <c r="G50" s="180" t="s">
        <v>126</v>
      </c>
      <c r="H50" s="178" t="s">
        <v>15</v>
      </c>
      <c r="I50" s="184">
        <v>2</v>
      </c>
      <c r="J50" s="70">
        <f>+APU!K164</f>
        <v>3094310</v>
      </c>
      <c r="K50" s="185">
        <f t="shared" si="8"/>
        <v>6188620</v>
      </c>
      <c r="L50" s="194" t="s">
        <v>189</v>
      </c>
    </row>
    <row r="51" spans="1:13" ht="18">
      <c r="A51" s="1"/>
      <c r="B51" s="1"/>
      <c r="C51" s="186" t="s">
        <v>16</v>
      </c>
      <c r="D51" s="68"/>
      <c r="E51" s="68"/>
      <c r="F51" s="68"/>
      <c r="G51" s="187"/>
      <c r="H51" s="68"/>
      <c r="I51" s="188"/>
      <c r="J51" s="189"/>
      <c r="K51" s="190">
        <f>SUM(K36:K50)</f>
        <v>72721313</v>
      </c>
      <c r="M51" s="191">
        <v>63439902</v>
      </c>
    </row>
    <row r="52" spans="1:13" ht="15" thickBot="1"/>
    <row r="53" spans="1:13" s="10" customFormat="1" ht="30" customHeight="1" thickBot="1">
      <c r="A53" s="29"/>
      <c r="B53" s="29"/>
      <c r="C53" s="215" t="s">
        <v>398</v>
      </c>
      <c r="D53" s="216"/>
      <c r="E53" s="216"/>
      <c r="F53" s="216"/>
      <c r="G53" s="216"/>
      <c r="H53" s="216"/>
      <c r="I53" s="216"/>
      <c r="J53" s="216"/>
      <c r="K53" s="168">
        <f>K33+K51</f>
        <v>329082636</v>
      </c>
      <c r="L53" s="31"/>
      <c r="M53" s="11"/>
    </row>
    <row r="55" spans="1:13" s="10" customFormat="1" ht="21.75" customHeight="1" thickBot="1">
      <c r="A55" s="29"/>
      <c r="B55" s="29"/>
      <c r="C55" s="39"/>
      <c r="D55" s="40"/>
      <c r="E55" s="39"/>
      <c r="F55" s="39"/>
      <c r="G55" s="212"/>
      <c r="H55" s="212"/>
      <c r="I55" s="212"/>
      <c r="J55" s="41"/>
      <c r="L55" s="31"/>
      <c r="M55" s="11"/>
    </row>
    <row r="56" spans="1:13" s="10" customFormat="1" ht="23.25" customHeight="1" thickBot="1">
      <c r="A56" s="29"/>
      <c r="B56" s="29"/>
      <c r="C56" s="39"/>
      <c r="D56" s="38"/>
      <c r="E56" s="38"/>
      <c r="F56" s="38"/>
      <c r="G56" s="237" t="s">
        <v>427</v>
      </c>
      <c r="H56" s="238"/>
      <c r="I56" s="238"/>
      <c r="J56" s="239"/>
      <c r="K56" s="170">
        <f>+K53</f>
        <v>329082636</v>
      </c>
      <c r="L56" s="31"/>
      <c r="M56" s="243">
        <f>+K57/(1+K63)</f>
        <v>253530536.20955315</v>
      </c>
    </row>
    <row r="57" spans="1:13" s="10" customFormat="1" ht="21" thickBot="1">
      <c r="A57" s="29"/>
      <c r="B57" s="29"/>
      <c r="C57" s="39"/>
      <c r="D57" s="40"/>
      <c r="E57" s="39"/>
      <c r="F57" s="39"/>
      <c r="G57" s="240" t="s">
        <v>428</v>
      </c>
      <c r="H57" s="241"/>
      <c r="I57" s="241"/>
      <c r="J57" s="242"/>
      <c r="K57" s="169">
        <f>K53</f>
        <v>329082636</v>
      </c>
      <c r="L57" s="31"/>
      <c r="M57" s="11"/>
    </row>
    <row r="58" spans="1:13" s="10" customFormat="1" ht="49.8" customHeight="1" thickBot="1">
      <c r="A58" s="29"/>
      <c r="B58" s="29"/>
      <c r="C58" s="39"/>
      <c r="D58" s="40"/>
      <c r="E58" s="40"/>
      <c r="F58" s="40"/>
      <c r="G58" s="39"/>
      <c r="H58" s="39"/>
      <c r="I58" s="42"/>
      <c r="J58" s="43"/>
      <c r="K58" s="44"/>
      <c r="L58" s="31"/>
      <c r="M58" s="11"/>
    </row>
    <row r="59" spans="1:13" s="10" customFormat="1" ht="15.6">
      <c r="A59" s="29"/>
      <c r="B59" s="29"/>
      <c r="C59" s="217" t="s">
        <v>17</v>
      </c>
      <c r="D59" s="218"/>
      <c r="E59" s="218"/>
      <c r="F59" s="218"/>
      <c r="G59" s="218"/>
      <c r="H59" s="219" t="s">
        <v>9</v>
      </c>
      <c r="I59" s="219"/>
      <c r="J59" s="219"/>
      <c r="K59" s="172" t="s">
        <v>18</v>
      </c>
      <c r="L59" s="31"/>
      <c r="M59" s="11"/>
    </row>
    <row r="60" spans="1:13" s="10" customFormat="1" ht="45.6" customHeight="1">
      <c r="A60" s="29"/>
      <c r="B60" s="29"/>
      <c r="C60" s="208" t="s">
        <v>19</v>
      </c>
      <c r="D60" s="209"/>
      <c r="E60" s="209"/>
      <c r="F60" s="209"/>
      <c r="G60" s="209"/>
      <c r="H60" s="210" t="s">
        <v>20</v>
      </c>
      <c r="I60" s="210"/>
      <c r="J60" s="171" t="s">
        <v>21</v>
      </c>
      <c r="K60" s="173">
        <f>+'AIU (2)'!J49</f>
        <v>0.23799999999999999</v>
      </c>
      <c r="L60" s="31"/>
      <c r="M60" s="11"/>
    </row>
    <row r="61" spans="1:13" s="12" customFormat="1" ht="27.6" customHeight="1">
      <c r="A61" s="29"/>
      <c r="B61" s="29"/>
      <c r="C61" s="208" t="s">
        <v>22</v>
      </c>
      <c r="D61" s="209"/>
      <c r="E61" s="209"/>
      <c r="F61" s="209"/>
      <c r="G61" s="209"/>
      <c r="H61" s="224" t="s">
        <v>23</v>
      </c>
      <c r="I61" s="224"/>
      <c r="J61" s="171" t="s">
        <v>24</v>
      </c>
      <c r="K61" s="173"/>
      <c r="L61" s="32"/>
      <c r="M61" s="11"/>
    </row>
    <row r="62" spans="1:13" s="13" customFormat="1" ht="61.8" customHeight="1">
      <c r="A62" s="29"/>
      <c r="B62" s="29"/>
      <c r="C62" s="225" t="s">
        <v>25</v>
      </c>
      <c r="D62" s="226"/>
      <c r="E62" s="226"/>
      <c r="F62" s="226"/>
      <c r="G62" s="226"/>
      <c r="H62" s="227" t="s">
        <v>26</v>
      </c>
      <c r="I62" s="227"/>
      <c r="J62" s="171" t="s">
        <v>27</v>
      </c>
      <c r="K62" s="173">
        <f>+'AIU (2)'!I51</f>
        <v>0.06</v>
      </c>
      <c r="L62" s="33"/>
      <c r="M62" s="14"/>
    </row>
    <row r="63" spans="1:13" s="13" customFormat="1" ht="64.8" customHeight="1" thickBot="1">
      <c r="A63" s="1"/>
      <c r="B63" s="1"/>
      <c r="C63" s="221" t="s">
        <v>28</v>
      </c>
      <c r="D63" s="222"/>
      <c r="E63" s="222"/>
      <c r="F63" s="222"/>
      <c r="G63" s="222"/>
      <c r="H63" s="223" t="s">
        <v>29</v>
      </c>
      <c r="I63" s="223"/>
      <c r="J63" s="174" t="s">
        <v>30</v>
      </c>
      <c r="K63" s="175">
        <f>K60+K62</f>
        <v>0.29799999999999999</v>
      </c>
      <c r="L63" s="33"/>
      <c r="M63" s="15"/>
    </row>
  </sheetData>
  <mergeCells count="22">
    <mergeCell ref="C63:G63"/>
    <mergeCell ref="H63:I63"/>
    <mergeCell ref="C61:G61"/>
    <mergeCell ref="H61:I61"/>
    <mergeCell ref="C62:G62"/>
    <mergeCell ref="H62:I62"/>
    <mergeCell ref="C4:K4"/>
    <mergeCell ref="C5:K5"/>
    <mergeCell ref="C6:K7"/>
    <mergeCell ref="C8:K8"/>
    <mergeCell ref="C60:G60"/>
    <mergeCell ref="H60:I60"/>
    <mergeCell ref="E10:F10"/>
    <mergeCell ref="G55:I55"/>
    <mergeCell ref="C9:K9"/>
    <mergeCell ref="C53:J53"/>
    <mergeCell ref="C59:G59"/>
    <mergeCell ref="H59:J59"/>
    <mergeCell ref="C34:K34"/>
    <mergeCell ref="E35:F35"/>
    <mergeCell ref="G56:J56"/>
    <mergeCell ref="G57:J57"/>
  </mergeCells>
  <phoneticPr fontId="19" type="noConversion"/>
  <pageMargins left="0.7" right="0.7" top="0.75" bottom="0.75" header="0.3" footer="0.3"/>
  <pageSetup paperSize="9" scale="57" fitToHeight="0" orientation="portrait" r:id="rId1"/>
  <ignoredErrors>
    <ignoredError sqref="D11 D18 D21:D24 D27 D12:D16 D28 D30 D32 C12 C13:C32 C36:C50 D36:D45 D49:D50 D46:D47" numberStoredAsText="1"/>
    <ignoredError sqref="K12" formula="1"/>
  </ignoredError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V294"/>
  <sheetViews>
    <sheetView topLeftCell="A173" zoomScaleNormal="100" workbookViewId="0">
      <selection activeCell="K294" sqref="K294"/>
    </sheetView>
  </sheetViews>
  <sheetFormatPr baseColWidth="10" defaultRowHeight="14.4"/>
  <cols>
    <col min="3" max="3" width="46.33203125" style="23" customWidth="1"/>
  </cols>
  <sheetData>
    <row r="2" spans="1:11">
      <c r="A2" s="16" t="s">
        <v>62</v>
      </c>
      <c r="B2" s="17"/>
      <c r="C2" s="21" t="s">
        <v>63</v>
      </c>
      <c r="D2" s="17" t="s">
        <v>31</v>
      </c>
      <c r="E2" s="17"/>
      <c r="F2" s="17"/>
      <c r="G2" s="17"/>
      <c r="H2" s="17"/>
    </row>
    <row r="3" spans="1:11">
      <c r="A3" s="37"/>
      <c r="B3" s="3"/>
      <c r="C3" s="22"/>
      <c r="D3" s="3"/>
      <c r="E3" s="3"/>
      <c r="F3" s="3"/>
      <c r="G3" s="3"/>
      <c r="H3" s="3"/>
    </row>
    <row r="4" spans="1:11" ht="27">
      <c r="A4" t="s">
        <v>222</v>
      </c>
      <c r="B4" t="s">
        <v>48</v>
      </c>
      <c r="C4" s="22" t="s">
        <v>221</v>
      </c>
      <c r="D4" s="3" t="s">
        <v>42</v>
      </c>
      <c r="E4" s="3" t="s">
        <v>45</v>
      </c>
      <c r="F4" s="3"/>
      <c r="G4" s="3"/>
      <c r="H4" s="54">
        <v>171620</v>
      </c>
      <c r="J4" s="192">
        <f>+'AIU (2)'!G28</f>
        <v>1.298</v>
      </c>
      <c r="K4" s="193">
        <f>ROUND((H4*J4),0)</f>
        <v>222763</v>
      </c>
    </row>
    <row r="5" spans="1:11">
      <c r="A5" t="s">
        <v>222</v>
      </c>
      <c r="B5" t="s">
        <v>204</v>
      </c>
      <c r="C5" s="23" t="s">
        <v>205</v>
      </c>
      <c r="D5" t="s">
        <v>66</v>
      </c>
      <c r="E5" t="s">
        <v>50</v>
      </c>
      <c r="F5">
        <v>0.05</v>
      </c>
      <c r="G5">
        <v>500691</v>
      </c>
      <c r="H5">
        <v>25035</v>
      </c>
    </row>
    <row r="6" spans="1:11" ht="28.8">
      <c r="A6" t="s">
        <v>222</v>
      </c>
      <c r="B6" t="s">
        <v>96</v>
      </c>
      <c r="C6" s="23" t="s">
        <v>97</v>
      </c>
      <c r="D6" t="s">
        <v>43</v>
      </c>
      <c r="E6" t="s">
        <v>44</v>
      </c>
      <c r="F6">
        <v>0.85</v>
      </c>
      <c r="G6">
        <v>42311</v>
      </c>
      <c r="H6">
        <v>35964</v>
      </c>
    </row>
    <row r="7" spans="1:11">
      <c r="A7" t="s">
        <v>222</v>
      </c>
      <c r="B7" t="s">
        <v>223</v>
      </c>
      <c r="C7" s="23" t="s">
        <v>224</v>
      </c>
      <c r="D7" t="s">
        <v>35</v>
      </c>
      <c r="E7" t="s">
        <v>73</v>
      </c>
      <c r="F7">
        <v>2.1000000000000001E-2</v>
      </c>
      <c r="G7">
        <v>45166</v>
      </c>
      <c r="H7">
        <v>948</v>
      </c>
    </row>
    <row r="8" spans="1:11">
      <c r="A8" t="s">
        <v>222</v>
      </c>
      <c r="B8" t="s">
        <v>225</v>
      </c>
      <c r="C8" s="23" t="s">
        <v>226</v>
      </c>
      <c r="D8" t="s">
        <v>38</v>
      </c>
      <c r="E8" t="s">
        <v>15</v>
      </c>
      <c r="F8">
        <v>0.85</v>
      </c>
      <c r="G8">
        <v>3311</v>
      </c>
      <c r="H8">
        <v>2814</v>
      </c>
    </row>
    <row r="9" spans="1:11">
      <c r="A9" t="s">
        <v>222</v>
      </c>
      <c r="B9" t="s">
        <v>227</v>
      </c>
      <c r="C9" s="23" t="s">
        <v>228</v>
      </c>
      <c r="D9" t="s">
        <v>41</v>
      </c>
      <c r="E9" t="s">
        <v>45</v>
      </c>
      <c r="F9">
        <v>0.51500000000000001</v>
      </c>
      <c r="G9">
        <v>4228</v>
      </c>
      <c r="H9">
        <v>2177</v>
      </c>
    </row>
    <row r="10" spans="1:11">
      <c r="A10" t="s">
        <v>222</v>
      </c>
      <c r="B10" t="s">
        <v>229</v>
      </c>
      <c r="C10" s="23" t="s">
        <v>230</v>
      </c>
      <c r="D10" t="s">
        <v>41</v>
      </c>
      <c r="E10" t="s">
        <v>15</v>
      </c>
      <c r="F10">
        <v>1.03</v>
      </c>
      <c r="G10">
        <v>21707</v>
      </c>
      <c r="H10">
        <v>22358</v>
      </c>
    </row>
    <row r="11" spans="1:11" ht="28.8">
      <c r="A11" t="s">
        <v>222</v>
      </c>
      <c r="B11" t="s">
        <v>231</v>
      </c>
      <c r="C11" s="23" t="s">
        <v>232</v>
      </c>
      <c r="D11" t="s">
        <v>41</v>
      </c>
      <c r="E11" t="s">
        <v>45</v>
      </c>
      <c r="F11">
        <v>0.51500000000000001</v>
      </c>
      <c r="G11">
        <v>133122</v>
      </c>
      <c r="H11">
        <v>68558</v>
      </c>
    </row>
    <row r="12" spans="1:11">
      <c r="A12" t="s">
        <v>222</v>
      </c>
      <c r="B12" t="s">
        <v>233</v>
      </c>
      <c r="C12" s="23" t="s">
        <v>234</v>
      </c>
      <c r="D12" t="s">
        <v>41</v>
      </c>
      <c r="E12" t="s">
        <v>15</v>
      </c>
      <c r="F12">
        <v>0.35</v>
      </c>
      <c r="G12">
        <v>39332</v>
      </c>
      <c r="H12">
        <v>13766</v>
      </c>
    </row>
    <row r="13" spans="1:11">
      <c r="A13" s="37"/>
      <c r="B13" s="3"/>
      <c r="C13" s="22"/>
      <c r="D13" s="3"/>
      <c r="E13" s="3"/>
      <c r="F13" s="3"/>
      <c r="G13" s="3"/>
      <c r="H13" s="3"/>
    </row>
    <row r="14" spans="1:11" s="18" customFormat="1">
      <c r="A14" t="s">
        <v>55</v>
      </c>
      <c r="B14" t="s">
        <v>48</v>
      </c>
      <c r="C14" s="22" t="s">
        <v>56</v>
      </c>
      <c r="D14" s="3" t="s">
        <v>42</v>
      </c>
      <c r="E14" s="3" t="s">
        <v>45</v>
      </c>
      <c r="F14" s="3"/>
      <c r="G14" s="3"/>
      <c r="H14" s="54">
        <v>2461</v>
      </c>
      <c r="J14" s="192">
        <f>+'AIU (2)'!G28</f>
        <v>1.298</v>
      </c>
      <c r="K14" s="193">
        <f>ROUND((H14*J14),0)</f>
        <v>3194</v>
      </c>
    </row>
    <row r="15" spans="1:11" s="18" customFormat="1" ht="28.8">
      <c r="A15" t="s">
        <v>55</v>
      </c>
      <c r="B15" t="s">
        <v>53</v>
      </c>
      <c r="C15" s="23" t="s">
        <v>54</v>
      </c>
      <c r="D15" t="s">
        <v>43</v>
      </c>
      <c r="E15" t="s">
        <v>44</v>
      </c>
      <c r="F15">
        <v>7.0000000000000007E-2</v>
      </c>
      <c r="G15">
        <v>23915</v>
      </c>
      <c r="H15">
        <v>1674</v>
      </c>
    </row>
    <row r="16" spans="1:11" s="18" customFormat="1">
      <c r="A16" t="s">
        <v>55</v>
      </c>
      <c r="B16" t="s">
        <v>57</v>
      </c>
      <c r="C16" s="23" t="s">
        <v>58</v>
      </c>
      <c r="D16" t="s">
        <v>35</v>
      </c>
      <c r="E16" t="s">
        <v>59</v>
      </c>
      <c r="F16">
        <v>3.0000000000000001E-3</v>
      </c>
      <c r="G16">
        <v>154179</v>
      </c>
      <c r="H16">
        <v>463</v>
      </c>
    </row>
    <row r="17" spans="1:11" s="18" customFormat="1">
      <c r="A17" t="s">
        <v>55</v>
      </c>
      <c r="B17" t="s">
        <v>36</v>
      </c>
      <c r="C17" s="23" t="s">
        <v>37</v>
      </c>
      <c r="D17" t="s">
        <v>38</v>
      </c>
      <c r="E17" t="s">
        <v>15</v>
      </c>
      <c r="F17">
        <v>7.0000000000000007E-2</v>
      </c>
      <c r="G17">
        <v>3311</v>
      </c>
      <c r="H17">
        <v>232</v>
      </c>
    </row>
    <row r="18" spans="1:11" s="18" customFormat="1">
      <c r="A18" t="s">
        <v>55</v>
      </c>
      <c r="B18" t="s">
        <v>60</v>
      </c>
      <c r="C18" s="23" t="s">
        <v>61</v>
      </c>
      <c r="D18" t="s">
        <v>41</v>
      </c>
      <c r="E18" t="s">
        <v>15</v>
      </c>
      <c r="F18">
        <v>5.2999999999999999E-2</v>
      </c>
      <c r="G18">
        <v>1733</v>
      </c>
      <c r="H18">
        <v>92</v>
      </c>
    </row>
    <row r="19" spans="1:11" s="18" customFormat="1">
      <c r="A19"/>
      <c r="B19"/>
      <c r="C19" s="23"/>
      <c r="D19"/>
      <c r="E19"/>
      <c r="F19"/>
      <c r="G19"/>
      <c r="H19"/>
    </row>
    <row r="20" spans="1:11" s="18" customFormat="1">
      <c r="A20" t="s">
        <v>298</v>
      </c>
      <c r="B20" t="s">
        <v>48</v>
      </c>
      <c r="C20" s="3" t="s">
        <v>299</v>
      </c>
      <c r="D20" s="3" t="s">
        <v>42</v>
      </c>
      <c r="E20" s="3" t="s">
        <v>45</v>
      </c>
      <c r="F20" s="3"/>
      <c r="G20" s="3"/>
      <c r="H20" s="3">
        <v>7422</v>
      </c>
    </row>
    <row r="21" spans="1:11" s="18" customFormat="1">
      <c r="A21" t="s">
        <v>298</v>
      </c>
      <c r="B21" t="s">
        <v>53</v>
      </c>
      <c r="C21" t="s">
        <v>54</v>
      </c>
      <c r="D21" t="s">
        <v>43</v>
      </c>
      <c r="E21" t="s">
        <v>44</v>
      </c>
      <c r="F21">
        <v>0.25</v>
      </c>
      <c r="G21">
        <f>+VLOOKUP(B21,[3]Insumos!$A$2:$F$5000,5,FALSE)</f>
        <v>23915</v>
      </c>
      <c r="H21">
        <f t="shared" ref="H21:H24" si="0">+ROUND(F21*G21,0)</f>
        <v>5979</v>
      </c>
    </row>
    <row r="22" spans="1:11" s="18" customFormat="1">
      <c r="A22" t="s">
        <v>298</v>
      </c>
      <c r="B22" t="s">
        <v>57</v>
      </c>
      <c r="C22" t="s">
        <v>58</v>
      </c>
      <c r="D22" t="s">
        <v>35</v>
      </c>
      <c r="E22" t="s">
        <v>59</v>
      </c>
      <c r="F22">
        <v>1E-3</v>
      </c>
      <c r="G22">
        <f>+VLOOKUP(B22,[3]Insumos!$A$2:$F$5000,5,FALSE)</f>
        <v>154179</v>
      </c>
      <c r="H22">
        <f t="shared" si="0"/>
        <v>154</v>
      </c>
    </row>
    <row r="23" spans="1:11" s="18" customFormat="1">
      <c r="A23" t="s">
        <v>298</v>
      </c>
      <c r="B23" t="s">
        <v>36</v>
      </c>
      <c r="C23" t="s">
        <v>37</v>
      </c>
      <c r="D23" t="s">
        <v>38</v>
      </c>
      <c r="E23" t="s">
        <v>15</v>
      </c>
      <c r="F23">
        <v>0.25</v>
      </c>
      <c r="G23">
        <f>+VLOOKUP(B23,[3]Insumos!$A$2:$F$5000,5,FALSE)</f>
        <v>3311</v>
      </c>
      <c r="H23">
        <f t="shared" si="0"/>
        <v>828</v>
      </c>
    </row>
    <row r="24" spans="1:11" s="18" customFormat="1">
      <c r="A24" t="s">
        <v>298</v>
      </c>
      <c r="B24" t="s">
        <v>60</v>
      </c>
      <c r="C24" t="s">
        <v>61</v>
      </c>
      <c r="D24" t="s">
        <v>41</v>
      </c>
      <c r="E24" t="s">
        <v>15</v>
      </c>
      <c r="F24">
        <v>0.26600000000000001</v>
      </c>
      <c r="G24">
        <f>+VLOOKUP(B24,[3]Insumos!$A$2:$F$5000,5,FALSE)</f>
        <v>1733</v>
      </c>
      <c r="H24">
        <f t="shared" si="0"/>
        <v>461</v>
      </c>
    </row>
    <row r="25" spans="1:11" s="18" customFormat="1">
      <c r="A25"/>
      <c r="B25"/>
      <c r="C25" s="23"/>
      <c r="D25"/>
      <c r="E25"/>
      <c r="F25"/>
      <c r="G25"/>
      <c r="H25"/>
    </row>
    <row r="26" spans="1:11" s="18" customFormat="1">
      <c r="A26" t="s">
        <v>270</v>
      </c>
      <c r="B26" t="s">
        <v>48</v>
      </c>
      <c r="C26" s="3" t="s">
        <v>271</v>
      </c>
      <c r="D26" s="3" t="s">
        <v>42</v>
      </c>
      <c r="E26" s="3" t="s">
        <v>49</v>
      </c>
      <c r="F26" s="3"/>
      <c r="G26" s="3"/>
      <c r="H26" s="54">
        <v>12604</v>
      </c>
      <c r="J26" s="192">
        <f>+'AIU (2)'!G28</f>
        <v>1.298</v>
      </c>
      <c r="K26" s="193">
        <f>ROUND((H26*J26),0)</f>
        <v>16360</v>
      </c>
    </row>
    <row r="27" spans="1:11" s="18" customFormat="1">
      <c r="A27" t="s">
        <v>270</v>
      </c>
      <c r="B27" t="s">
        <v>53</v>
      </c>
      <c r="C27" t="s">
        <v>54</v>
      </c>
      <c r="D27" t="s">
        <v>43</v>
      </c>
      <c r="E27" t="s">
        <v>44</v>
      </c>
      <c r="F27">
        <v>0.16</v>
      </c>
      <c r="G27">
        <f>+VLOOKUP(B27,[3]Insumos!$A$2:$F$5000,5,FALSE)</f>
        <v>23915</v>
      </c>
      <c r="H27">
        <f t="shared" ref="H27:H31" si="1">+ROUND(F27*G27,0)</f>
        <v>3826</v>
      </c>
    </row>
    <row r="28" spans="1:11" s="18" customFormat="1">
      <c r="A28" t="s">
        <v>270</v>
      </c>
      <c r="B28" t="s">
        <v>36</v>
      </c>
      <c r="C28" t="s">
        <v>37</v>
      </c>
      <c r="D28" t="s">
        <v>38</v>
      </c>
      <c r="E28" t="s">
        <v>15</v>
      </c>
      <c r="F28">
        <v>0.16</v>
      </c>
      <c r="G28">
        <f>+VLOOKUP(B28,[3]Insumos!$A$2:$F$5000,5,FALSE)</f>
        <v>3311</v>
      </c>
      <c r="H28">
        <f t="shared" si="1"/>
        <v>530</v>
      </c>
    </row>
    <row r="29" spans="1:11" s="18" customFormat="1">
      <c r="A29" t="s">
        <v>270</v>
      </c>
      <c r="B29" t="s">
        <v>104</v>
      </c>
      <c r="C29" t="s">
        <v>105</v>
      </c>
      <c r="D29" t="s">
        <v>41</v>
      </c>
      <c r="E29" t="s">
        <v>106</v>
      </c>
      <c r="F29">
        <v>0.2</v>
      </c>
      <c r="G29">
        <f>+VLOOKUP(B29,[3]Insumos!$A$2:$F$5000,5,FALSE)</f>
        <v>4680</v>
      </c>
      <c r="H29">
        <f t="shared" si="1"/>
        <v>936</v>
      </c>
    </row>
    <row r="30" spans="1:11" s="18" customFormat="1">
      <c r="A30" t="s">
        <v>270</v>
      </c>
      <c r="B30" t="s">
        <v>241</v>
      </c>
      <c r="C30" t="s">
        <v>242</v>
      </c>
      <c r="D30" t="s">
        <v>41</v>
      </c>
      <c r="E30" t="s">
        <v>91</v>
      </c>
      <c r="F30">
        <v>1</v>
      </c>
      <c r="G30">
        <f>+VLOOKUP(B30,[3]Insumos!$A$2:$F$5000,5,FALSE)</f>
        <v>4117</v>
      </c>
      <c r="H30">
        <f t="shared" si="1"/>
        <v>4117</v>
      </c>
    </row>
    <row r="31" spans="1:11" s="18" customFormat="1">
      <c r="A31" t="s">
        <v>270</v>
      </c>
      <c r="B31" t="s">
        <v>272</v>
      </c>
      <c r="C31" t="s">
        <v>273</v>
      </c>
      <c r="D31" t="s">
        <v>41</v>
      </c>
      <c r="E31" t="s">
        <v>15</v>
      </c>
      <c r="F31">
        <v>0.35</v>
      </c>
      <c r="G31">
        <f>+VLOOKUP(B31,[3]Insumos!$A$2:$F$5000,5,FALSE)</f>
        <v>9128</v>
      </c>
      <c r="H31">
        <f t="shared" si="1"/>
        <v>3195</v>
      </c>
    </row>
    <row r="32" spans="1:11" s="18" customFormat="1">
      <c r="A32"/>
      <c r="B32"/>
      <c r="C32" s="23"/>
      <c r="D32"/>
      <c r="E32"/>
      <c r="F32"/>
      <c r="G32"/>
      <c r="H32"/>
    </row>
    <row r="33" spans="1:11" s="18" customFormat="1">
      <c r="A33" t="s">
        <v>235</v>
      </c>
      <c r="B33" t="s">
        <v>48</v>
      </c>
      <c r="C33" s="22" t="s">
        <v>236</v>
      </c>
      <c r="D33" s="3" t="s">
        <v>42</v>
      </c>
      <c r="E33" s="3" t="s">
        <v>15</v>
      </c>
      <c r="F33" s="3"/>
      <c r="G33" s="3"/>
      <c r="H33" s="3">
        <v>73024</v>
      </c>
    </row>
    <row r="34" spans="1:11" s="18" customFormat="1">
      <c r="A34" t="s">
        <v>235</v>
      </c>
      <c r="B34" t="s">
        <v>237</v>
      </c>
      <c r="C34" s="23" t="s">
        <v>238</v>
      </c>
      <c r="D34" t="s">
        <v>41</v>
      </c>
      <c r="E34" t="s">
        <v>239</v>
      </c>
      <c r="F34">
        <v>1</v>
      </c>
      <c r="G34">
        <v>73024</v>
      </c>
      <c r="H34">
        <v>73024</v>
      </c>
    </row>
    <row r="35" spans="1:11" s="18" customFormat="1">
      <c r="A35"/>
      <c r="B35"/>
      <c r="C35" s="23"/>
      <c r="D35"/>
      <c r="E35"/>
      <c r="F35"/>
      <c r="G35"/>
      <c r="H35"/>
    </row>
    <row r="36" spans="1:11" s="18" customFormat="1">
      <c r="A36" t="s">
        <v>192</v>
      </c>
      <c r="B36" t="s">
        <v>48</v>
      </c>
      <c r="C36" s="3" t="s">
        <v>193</v>
      </c>
      <c r="D36" s="3" t="s">
        <v>42</v>
      </c>
      <c r="E36" s="3" t="s">
        <v>50</v>
      </c>
      <c r="F36" s="3"/>
      <c r="G36" s="3"/>
      <c r="H36" s="54">
        <v>51024</v>
      </c>
      <c r="J36" s="192">
        <f>+'AIU (2)'!G28</f>
        <v>1.298</v>
      </c>
      <c r="K36" s="193">
        <f>ROUND((H36*J36),0)</f>
        <v>66229</v>
      </c>
    </row>
    <row r="37" spans="1:11" s="18" customFormat="1">
      <c r="A37" t="s">
        <v>192</v>
      </c>
      <c r="B37" t="s">
        <v>69</v>
      </c>
      <c r="C37" t="s">
        <v>70</v>
      </c>
      <c r="D37" t="s">
        <v>43</v>
      </c>
      <c r="E37" t="s">
        <v>44</v>
      </c>
      <c r="F37">
        <v>0.3</v>
      </c>
      <c r="G37">
        <f>+VLOOKUP(B37,[4]Insumos!$A$2:$F$5000,5,FALSE)</f>
        <v>33113</v>
      </c>
      <c r="H37">
        <f t="shared" ref="H37:H41" si="2">+ROUND(F37*G37,0)</f>
        <v>9934</v>
      </c>
    </row>
    <row r="38" spans="1:11" s="18" customFormat="1">
      <c r="A38" t="s">
        <v>192</v>
      </c>
      <c r="B38" t="s">
        <v>57</v>
      </c>
      <c r="C38" t="s">
        <v>58</v>
      </c>
      <c r="D38" t="s">
        <v>35</v>
      </c>
      <c r="E38" t="s">
        <v>59</v>
      </c>
      <c r="F38">
        <v>0.25</v>
      </c>
      <c r="G38">
        <f>+VLOOKUP(B38,[4]Insumos!$A$2:$F$5000,5,FALSE)</f>
        <v>154179</v>
      </c>
      <c r="H38">
        <f t="shared" si="2"/>
        <v>38545</v>
      </c>
    </row>
    <row r="39" spans="1:11" s="18" customFormat="1">
      <c r="A39" t="s">
        <v>192</v>
      </c>
      <c r="B39" t="s">
        <v>36</v>
      </c>
      <c r="C39" t="s">
        <v>37</v>
      </c>
      <c r="D39" t="s">
        <v>38</v>
      </c>
      <c r="E39" t="s">
        <v>15</v>
      </c>
      <c r="F39">
        <v>0.3</v>
      </c>
      <c r="G39">
        <f>+VLOOKUP(B39,[4]Insumos!$A$2:$F$5000,5,FALSE)</f>
        <v>3311</v>
      </c>
      <c r="H39">
        <f t="shared" si="2"/>
        <v>993</v>
      </c>
    </row>
    <row r="40" spans="1:11" s="18" customFormat="1">
      <c r="A40" t="s">
        <v>192</v>
      </c>
      <c r="B40" t="s">
        <v>202</v>
      </c>
      <c r="C40" t="s">
        <v>203</v>
      </c>
      <c r="D40" t="s">
        <v>41</v>
      </c>
      <c r="E40" t="s">
        <v>50</v>
      </c>
      <c r="F40">
        <v>1</v>
      </c>
      <c r="G40">
        <f>+VLOOKUP(B40,[4]Insumos!$A$2:$F$5000,5,FALSE)</f>
        <v>911</v>
      </c>
      <c r="H40">
        <f t="shared" si="2"/>
        <v>911</v>
      </c>
    </row>
    <row r="41" spans="1:11" s="18" customFormat="1">
      <c r="A41" t="s">
        <v>192</v>
      </c>
      <c r="B41" t="s">
        <v>60</v>
      </c>
      <c r="C41" t="s">
        <v>61</v>
      </c>
      <c r="D41" t="s">
        <v>41</v>
      </c>
      <c r="E41" t="s">
        <v>15</v>
      </c>
      <c r="F41">
        <v>0.37</v>
      </c>
      <c r="G41">
        <f>+VLOOKUP(B41,[4]Insumos!$A$2:$F$5000,5,FALSE)</f>
        <v>1733</v>
      </c>
      <c r="H41">
        <f t="shared" si="2"/>
        <v>641</v>
      </c>
    </row>
    <row r="42" spans="1:11" s="18" customFormat="1">
      <c r="A42"/>
      <c r="B42"/>
      <c r="C42"/>
      <c r="D42"/>
      <c r="E42"/>
      <c r="F42"/>
      <c r="G42"/>
      <c r="H42"/>
    </row>
    <row r="43" spans="1:11" s="18" customFormat="1">
      <c r="A43" t="s">
        <v>194</v>
      </c>
      <c r="B43" t="s">
        <v>48</v>
      </c>
      <c r="C43" s="3" t="s">
        <v>195</v>
      </c>
      <c r="D43" s="3" t="s">
        <v>42</v>
      </c>
      <c r="E43" s="3" t="s">
        <v>149</v>
      </c>
      <c r="F43" s="3"/>
      <c r="G43" s="3"/>
      <c r="H43" s="3">
        <v>122518</v>
      </c>
    </row>
    <row r="44" spans="1:11" s="18" customFormat="1">
      <c r="A44" t="s">
        <v>194</v>
      </c>
      <c r="B44" t="s">
        <v>53</v>
      </c>
      <c r="C44" t="s">
        <v>54</v>
      </c>
      <c r="D44" t="s">
        <v>43</v>
      </c>
      <c r="E44" t="s">
        <v>44</v>
      </c>
      <c r="F44">
        <v>4.5</v>
      </c>
      <c r="G44">
        <f>+VLOOKUP(B44,[4]Insumos!$A$2:$F$5000,5,FALSE)</f>
        <v>23915</v>
      </c>
      <c r="H44">
        <f t="shared" ref="H44:H45" si="3">+ROUND(F44*G44,0)</f>
        <v>107618</v>
      </c>
    </row>
    <row r="45" spans="1:11" s="18" customFormat="1">
      <c r="A45" t="s">
        <v>194</v>
      </c>
      <c r="B45" t="s">
        <v>36</v>
      </c>
      <c r="C45" t="s">
        <v>37</v>
      </c>
      <c r="D45" t="s">
        <v>38</v>
      </c>
      <c r="E45" t="s">
        <v>15</v>
      </c>
      <c r="F45">
        <v>4.5</v>
      </c>
      <c r="G45">
        <f>+VLOOKUP(B45,[4]Insumos!$A$2:$F$5000,5,FALSE)</f>
        <v>3311</v>
      </c>
      <c r="H45">
        <f t="shared" si="3"/>
        <v>14900</v>
      </c>
    </row>
    <row r="46" spans="1:11" s="18" customFormat="1">
      <c r="A46"/>
      <c r="B46"/>
      <c r="C46"/>
      <c r="D46"/>
      <c r="E46"/>
      <c r="F46"/>
      <c r="G46"/>
      <c r="H46"/>
    </row>
    <row r="47" spans="1:11" s="18" customFormat="1">
      <c r="A47" t="s">
        <v>196</v>
      </c>
      <c r="B47" t="s">
        <v>48</v>
      </c>
      <c r="C47" s="3" t="s">
        <v>197</v>
      </c>
      <c r="D47" s="3" t="s">
        <v>42</v>
      </c>
      <c r="E47" s="3" t="s">
        <v>15</v>
      </c>
      <c r="F47" s="3"/>
      <c r="G47" s="3"/>
      <c r="H47" s="54">
        <v>213871</v>
      </c>
      <c r="J47" s="192">
        <f>+'AIU (2)'!G28</f>
        <v>1.298</v>
      </c>
      <c r="K47" s="193">
        <f>ROUND((H47*J47),0)</f>
        <v>277605</v>
      </c>
    </row>
    <row r="48" spans="1:11" s="18" customFormat="1">
      <c r="A48" t="s">
        <v>196</v>
      </c>
      <c r="B48" t="s">
        <v>204</v>
      </c>
      <c r="C48" t="s">
        <v>205</v>
      </c>
      <c r="D48" t="s">
        <v>66</v>
      </c>
      <c r="E48" t="s">
        <v>50</v>
      </c>
      <c r="F48">
        <v>0.01</v>
      </c>
      <c r="G48">
        <f>+VLOOKUP(B48,[4]Insumos!$A$2:$F$5000,5,FALSE)</f>
        <v>500691</v>
      </c>
      <c r="H48">
        <f t="shared" ref="H48:H54" si="4">+ROUND(F48*G48,0)</f>
        <v>5007</v>
      </c>
    </row>
    <row r="49" spans="1:11" s="18" customFormat="1">
      <c r="A49" t="s">
        <v>196</v>
      </c>
      <c r="B49" t="s">
        <v>53</v>
      </c>
      <c r="C49" t="s">
        <v>54</v>
      </c>
      <c r="D49" t="s">
        <v>43</v>
      </c>
      <c r="E49" t="s">
        <v>44</v>
      </c>
      <c r="F49">
        <v>2</v>
      </c>
      <c r="G49">
        <f>+VLOOKUP(B49,[4]Insumos!$A$2:$F$5000,5,FALSE)</f>
        <v>23915</v>
      </c>
      <c r="H49">
        <f t="shared" si="4"/>
        <v>47830</v>
      </c>
    </row>
    <row r="50" spans="1:11" s="18" customFormat="1">
      <c r="A50" t="s">
        <v>196</v>
      </c>
      <c r="B50" t="s">
        <v>206</v>
      </c>
      <c r="C50" t="s">
        <v>207</v>
      </c>
      <c r="D50" t="s">
        <v>35</v>
      </c>
      <c r="E50" t="s">
        <v>15</v>
      </c>
      <c r="F50">
        <v>0.5</v>
      </c>
      <c r="G50">
        <f>+VLOOKUP(B50,[4]Insumos!$A$2:$F$5000,5,FALSE)</f>
        <v>5419</v>
      </c>
      <c r="H50">
        <f t="shared" si="4"/>
        <v>2710</v>
      </c>
    </row>
    <row r="51" spans="1:11" s="18" customFormat="1">
      <c r="A51" t="s">
        <v>196</v>
      </c>
      <c r="B51" t="s">
        <v>71</v>
      </c>
      <c r="C51" t="s">
        <v>72</v>
      </c>
      <c r="D51" t="s">
        <v>35</v>
      </c>
      <c r="E51" t="s">
        <v>73</v>
      </c>
      <c r="F51">
        <v>0.22800000000000001</v>
      </c>
      <c r="G51">
        <f>+VLOOKUP(B51,[4]Insumos!$A$2:$F$5000,5,FALSE)</f>
        <v>171308</v>
      </c>
      <c r="H51">
        <f t="shared" si="4"/>
        <v>39058</v>
      </c>
    </row>
    <row r="52" spans="1:11" s="18" customFormat="1">
      <c r="A52" t="s">
        <v>196</v>
      </c>
      <c r="B52" t="s">
        <v>36</v>
      </c>
      <c r="C52" t="s">
        <v>37</v>
      </c>
      <c r="D52" t="s">
        <v>38</v>
      </c>
      <c r="E52" t="s">
        <v>15</v>
      </c>
      <c r="F52">
        <v>2</v>
      </c>
      <c r="G52">
        <f>+VLOOKUP(B52,[4]Insumos!$A$2:$F$5000,5,FALSE)</f>
        <v>3311</v>
      </c>
      <c r="H52">
        <f t="shared" si="4"/>
        <v>6622</v>
      </c>
    </row>
    <row r="53" spans="1:11" s="18" customFormat="1">
      <c r="A53" t="s">
        <v>196</v>
      </c>
      <c r="B53" t="s">
        <v>60</v>
      </c>
      <c r="C53" t="s">
        <v>61</v>
      </c>
      <c r="D53" t="s">
        <v>41</v>
      </c>
      <c r="E53" t="s">
        <v>15</v>
      </c>
      <c r="F53">
        <v>0.158</v>
      </c>
      <c r="G53">
        <f>+VLOOKUP(B53,[4]Insumos!$A$2:$F$5000,5,FALSE)</f>
        <v>1733</v>
      </c>
      <c r="H53">
        <f t="shared" si="4"/>
        <v>274</v>
      </c>
    </row>
    <row r="54" spans="1:11" s="18" customFormat="1">
      <c r="A54" t="s">
        <v>196</v>
      </c>
      <c r="B54" t="s">
        <v>208</v>
      </c>
      <c r="C54" t="s">
        <v>209</v>
      </c>
      <c r="D54" t="s">
        <v>41</v>
      </c>
      <c r="E54" t="s">
        <v>15</v>
      </c>
      <c r="F54">
        <v>0.6</v>
      </c>
      <c r="G54">
        <f>+VLOOKUP(B54,[4]Insumos!$A$2:$F$5000,5,FALSE)</f>
        <v>187283</v>
      </c>
      <c r="H54">
        <f t="shared" si="4"/>
        <v>112370</v>
      </c>
    </row>
    <row r="56" spans="1:11">
      <c r="A56" s="16" t="s">
        <v>93</v>
      </c>
      <c r="B56" s="17"/>
      <c r="C56" s="21" t="s">
        <v>92</v>
      </c>
      <c r="D56" s="17" t="s">
        <v>31</v>
      </c>
      <c r="E56" s="17"/>
      <c r="F56" s="17"/>
      <c r="G56" s="17"/>
      <c r="H56" s="17"/>
    </row>
    <row r="57" spans="1:11">
      <c r="A57" s="37"/>
      <c r="B57" s="3"/>
      <c r="C57" s="22"/>
      <c r="D57" s="3"/>
      <c r="E57" s="3"/>
      <c r="F57" s="3"/>
      <c r="G57" s="3"/>
      <c r="H57" s="3"/>
    </row>
    <row r="58" spans="1:11">
      <c r="A58" t="s">
        <v>198</v>
      </c>
      <c r="B58" t="s">
        <v>48</v>
      </c>
      <c r="C58" s="3" t="s">
        <v>199</v>
      </c>
      <c r="D58" s="3" t="s">
        <v>42</v>
      </c>
      <c r="E58" s="3" t="s">
        <v>50</v>
      </c>
      <c r="F58" s="3"/>
      <c r="G58" s="3"/>
      <c r="H58" s="54">
        <v>33654</v>
      </c>
      <c r="J58" s="192">
        <f>+'AIU (2)'!G28</f>
        <v>1.298</v>
      </c>
      <c r="K58" s="193">
        <f>ROUND((H58*J58),0)</f>
        <v>43683</v>
      </c>
    </row>
    <row r="59" spans="1:11">
      <c r="A59" t="s">
        <v>198</v>
      </c>
      <c r="B59" t="s">
        <v>118</v>
      </c>
      <c r="C59" t="s">
        <v>119</v>
      </c>
      <c r="D59" t="s">
        <v>43</v>
      </c>
      <c r="E59" t="s">
        <v>44</v>
      </c>
      <c r="F59">
        <v>0.6</v>
      </c>
      <c r="G59">
        <f>+VLOOKUP(B59,[5]Insumos!$A$2:$F$5000,5,FALSE)</f>
        <v>51509</v>
      </c>
      <c r="H59">
        <f t="shared" ref="H59:H61" si="5">+ROUND(F59*G59,0)</f>
        <v>30905</v>
      </c>
    </row>
    <row r="60" spans="1:11">
      <c r="A60" t="s">
        <v>198</v>
      </c>
      <c r="B60" t="s">
        <v>210</v>
      </c>
      <c r="C60" t="s">
        <v>211</v>
      </c>
      <c r="D60" t="s">
        <v>35</v>
      </c>
      <c r="E60" t="s">
        <v>73</v>
      </c>
      <c r="F60">
        <v>3.3000000000000002E-2</v>
      </c>
      <c r="G60">
        <f>+VLOOKUP(B60,[5]Insumos!$A$2:$F$5000,5,FALSE)</f>
        <v>63233</v>
      </c>
      <c r="H60">
        <f t="shared" si="5"/>
        <v>2087</v>
      </c>
    </row>
    <row r="61" spans="1:11">
      <c r="A61" t="s">
        <v>198</v>
      </c>
      <c r="B61" t="s">
        <v>36</v>
      </c>
      <c r="C61" t="s">
        <v>37</v>
      </c>
      <c r="D61" t="s">
        <v>38</v>
      </c>
      <c r="E61" t="s">
        <v>15</v>
      </c>
      <c r="F61">
        <v>0.2</v>
      </c>
      <c r="G61">
        <f>+VLOOKUP(B61,[5]Insumos!$A$2:$F$5000,5,FALSE)</f>
        <v>3311</v>
      </c>
      <c r="H61">
        <f t="shared" si="5"/>
        <v>662</v>
      </c>
    </row>
    <row r="62" spans="1:11">
      <c r="C62"/>
    </row>
    <row r="63" spans="1:11">
      <c r="A63" t="s">
        <v>200</v>
      </c>
      <c r="B63" t="s">
        <v>48</v>
      </c>
      <c r="C63" s="3" t="s">
        <v>201</v>
      </c>
      <c r="D63" s="3" t="s">
        <v>42</v>
      </c>
      <c r="E63" s="3" t="s">
        <v>50</v>
      </c>
      <c r="F63" s="3"/>
      <c r="G63" s="3"/>
      <c r="H63" s="54">
        <v>21707</v>
      </c>
      <c r="J63" s="192">
        <f>+'AIU (2)'!G28</f>
        <v>1.298</v>
      </c>
      <c r="K63" s="193">
        <f>ROUND((H63*J63),0)</f>
        <v>28176</v>
      </c>
    </row>
    <row r="64" spans="1:11">
      <c r="A64" t="s">
        <v>200</v>
      </c>
      <c r="B64" t="s">
        <v>212</v>
      </c>
      <c r="C64" t="s">
        <v>213</v>
      </c>
      <c r="D64" t="s">
        <v>43</v>
      </c>
      <c r="E64" t="s">
        <v>44</v>
      </c>
      <c r="F64">
        <v>1</v>
      </c>
      <c r="G64">
        <f>+VLOOKUP(B64,[4]Insumos!$A$2:$F$5000,5,FALSE)</f>
        <v>18396</v>
      </c>
      <c r="H64">
        <f t="shared" ref="H64:H65" si="6">+ROUND(F64*G64,0)</f>
        <v>18396</v>
      </c>
    </row>
    <row r="65" spans="1:11">
      <c r="A65" t="s">
        <v>200</v>
      </c>
      <c r="B65" t="s">
        <v>36</v>
      </c>
      <c r="C65" t="s">
        <v>37</v>
      </c>
      <c r="D65" t="s">
        <v>38</v>
      </c>
      <c r="E65" t="s">
        <v>15</v>
      </c>
      <c r="F65">
        <v>1</v>
      </c>
      <c r="G65">
        <f>+VLOOKUP(B65,[4]Insumos!$A$2:$F$5000,5,FALSE)</f>
        <v>3311</v>
      </c>
      <c r="H65">
        <f t="shared" si="6"/>
        <v>3311</v>
      </c>
    </row>
    <row r="66" spans="1:11">
      <c r="C66"/>
    </row>
    <row r="67" spans="1:11">
      <c r="A67" t="s">
        <v>306</v>
      </c>
      <c r="B67" t="s">
        <v>48</v>
      </c>
      <c r="C67" s="3" t="s">
        <v>307</v>
      </c>
      <c r="D67" s="3" t="s">
        <v>42</v>
      </c>
      <c r="E67" s="3" t="s">
        <v>50</v>
      </c>
      <c r="F67" s="3"/>
      <c r="G67" s="3"/>
      <c r="H67" s="54">
        <v>4865</v>
      </c>
      <c r="J67" s="192">
        <f>+'AIU (2)'!G28</f>
        <v>1.298</v>
      </c>
      <c r="K67" s="193">
        <f>ROUND((H67*J67),0)</f>
        <v>6315</v>
      </c>
    </row>
    <row r="68" spans="1:11">
      <c r="A68" t="s">
        <v>306</v>
      </c>
      <c r="B68" t="s">
        <v>118</v>
      </c>
      <c r="C68" t="s">
        <v>119</v>
      </c>
      <c r="D68" t="s">
        <v>43</v>
      </c>
      <c r="E68" t="s">
        <v>44</v>
      </c>
      <c r="F68">
        <v>0.08</v>
      </c>
      <c r="G68">
        <f>+VLOOKUP(B68,[3]Insumos!$A$2:$F$5000,5,FALSE)</f>
        <v>51509</v>
      </c>
      <c r="H68">
        <f t="shared" ref="H68:H70" si="7">+ROUND(F68*G68,0)</f>
        <v>4121</v>
      </c>
    </row>
    <row r="69" spans="1:11">
      <c r="A69" t="s">
        <v>306</v>
      </c>
      <c r="B69" t="s">
        <v>36</v>
      </c>
      <c r="C69" t="s">
        <v>37</v>
      </c>
      <c r="D69" t="s">
        <v>38</v>
      </c>
      <c r="E69" t="s">
        <v>15</v>
      </c>
      <c r="F69">
        <v>0.12</v>
      </c>
      <c r="G69">
        <f>+VLOOKUP(B69,[3]Insumos!$A$2:$F$5000,5,FALSE)</f>
        <v>3311</v>
      </c>
      <c r="H69">
        <f t="shared" si="7"/>
        <v>397</v>
      </c>
    </row>
    <row r="70" spans="1:11">
      <c r="A70" t="s">
        <v>306</v>
      </c>
      <c r="B70" t="s">
        <v>60</v>
      </c>
      <c r="C70" t="s">
        <v>61</v>
      </c>
      <c r="D70" t="s">
        <v>41</v>
      </c>
      <c r="E70" t="s">
        <v>15</v>
      </c>
      <c r="F70">
        <v>0.2</v>
      </c>
      <c r="G70">
        <f>+VLOOKUP(B70,[3]Insumos!$A$2:$F$5000,5,FALSE)</f>
        <v>1733</v>
      </c>
      <c r="H70">
        <f t="shared" si="7"/>
        <v>347</v>
      </c>
    </row>
    <row r="71" spans="1:11">
      <c r="C71"/>
    </row>
    <row r="72" spans="1:11">
      <c r="A72" t="s">
        <v>274</v>
      </c>
      <c r="B72" t="s">
        <v>48</v>
      </c>
      <c r="C72" s="3" t="s">
        <v>275</v>
      </c>
      <c r="D72" s="3" t="s">
        <v>42</v>
      </c>
      <c r="E72" s="3" t="s">
        <v>50</v>
      </c>
      <c r="F72" s="3"/>
      <c r="G72" s="3"/>
      <c r="H72" s="54">
        <v>725691</v>
      </c>
      <c r="J72" s="192">
        <f>+'AIU (2)'!G43</f>
        <v>1.298</v>
      </c>
      <c r="K72" s="193">
        <f>ROUND((H72*J72),0)</f>
        <v>941947</v>
      </c>
    </row>
    <row r="73" spans="1:11">
      <c r="A73" t="s">
        <v>274</v>
      </c>
      <c r="B73" t="s">
        <v>64</v>
      </c>
      <c r="C73" t="s">
        <v>65</v>
      </c>
      <c r="D73" t="s">
        <v>66</v>
      </c>
      <c r="E73" t="s">
        <v>50</v>
      </c>
      <c r="F73">
        <v>1</v>
      </c>
      <c r="G73">
        <f>+VLOOKUP(B73,[3]Insumos!$A$2:$F$5000,5,FALSE)</f>
        <v>554104</v>
      </c>
      <c r="H73">
        <f t="shared" ref="H73:H78" si="8">+ROUND(F73*G73,0)</f>
        <v>554104</v>
      </c>
    </row>
    <row r="74" spans="1:11">
      <c r="A74" t="s">
        <v>274</v>
      </c>
      <c r="B74" t="s">
        <v>118</v>
      </c>
      <c r="C74" t="s">
        <v>119</v>
      </c>
      <c r="D74" t="s">
        <v>43</v>
      </c>
      <c r="E74" t="s">
        <v>44</v>
      </c>
      <c r="F74">
        <v>2.2000000000000002</v>
      </c>
      <c r="G74">
        <f>+VLOOKUP(B74,[3]Insumos!$A$2:$F$5000,5,FALSE)</f>
        <v>51509</v>
      </c>
      <c r="H74">
        <f t="shared" si="8"/>
        <v>113320</v>
      </c>
    </row>
    <row r="75" spans="1:11">
      <c r="A75" t="s">
        <v>274</v>
      </c>
      <c r="B75" t="s">
        <v>71</v>
      </c>
      <c r="C75" t="s">
        <v>72</v>
      </c>
      <c r="D75" t="s">
        <v>35</v>
      </c>
      <c r="E75" t="s">
        <v>73</v>
      </c>
      <c r="F75">
        <v>0.1</v>
      </c>
      <c r="G75">
        <f>+VLOOKUP(B75,[3]Insumos!$A$2:$F$5000,5,FALSE)</f>
        <v>171308</v>
      </c>
      <c r="H75">
        <f t="shared" si="8"/>
        <v>17131</v>
      </c>
    </row>
    <row r="76" spans="1:11">
      <c r="A76" t="s">
        <v>274</v>
      </c>
      <c r="B76" t="s">
        <v>102</v>
      </c>
      <c r="C76" t="s">
        <v>103</v>
      </c>
      <c r="D76" t="s">
        <v>35</v>
      </c>
      <c r="E76" t="s">
        <v>73</v>
      </c>
      <c r="F76">
        <v>0.15</v>
      </c>
      <c r="G76">
        <f>+VLOOKUP(B76,[3]Insumos!$A$2:$F$5000,5,FALSE)</f>
        <v>67825</v>
      </c>
      <c r="H76">
        <f t="shared" si="8"/>
        <v>10174</v>
      </c>
    </row>
    <row r="77" spans="1:11">
      <c r="A77" t="s">
        <v>274</v>
      </c>
      <c r="B77" t="s">
        <v>225</v>
      </c>
      <c r="C77" t="s">
        <v>226</v>
      </c>
      <c r="D77" t="s">
        <v>38</v>
      </c>
      <c r="E77" t="s">
        <v>15</v>
      </c>
      <c r="F77">
        <v>1.5</v>
      </c>
      <c r="G77">
        <f>+VLOOKUP(B77,[3]Insumos!$A$2:$F$5000,5,FALSE)</f>
        <v>3311</v>
      </c>
      <c r="H77">
        <f t="shared" si="8"/>
        <v>4967</v>
      </c>
    </row>
    <row r="78" spans="1:11">
      <c r="A78" t="s">
        <v>274</v>
      </c>
      <c r="B78" t="s">
        <v>60</v>
      </c>
      <c r="C78" t="s">
        <v>61</v>
      </c>
      <c r="D78" t="s">
        <v>41</v>
      </c>
      <c r="E78" t="s">
        <v>15</v>
      </c>
      <c r="F78">
        <v>15</v>
      </c>
      <c r="G78">
        <f>+VLOOKUP(B78,[3]Insumos!$A$2:$F$5000,5,FALSE)</f>
        <v>1733</v>
      </c>
      <c r="H78">
        <f t="shared" si="8"/>
        <v>25995</v>
      </c>
    </row>
    <row r="79" spans="1:11">
      <c r="C79"/>
    </row>
    <row r="80" spans="1:11">
      <c r="A80" t="s">
        <v>258</v>
      </c>
      <c r="B80" t="s">
        <v>48</v>
      </c>
      <c r="C80" s="3" t="s">
        <v>259</v>
      </c>
      <c r="D80" s="3" t="s">
        <v>42</v>
      </c>
      <c r="E80" s="3" t="s">
        <v>50</v>
      </c>
      <c r="F80" s="3"/>
      <c r="G80" s="3"/>
      <c r="H80" s="54">
        <v>847231</v>
      </c>
      <c r="J80" s="192">
        <f>+'AIU (2)'!G28</f>
        <v>1.298</v>
      </c>
      <c r="K80" s="193">
        <f>ROUND((H80*J80),0)</f>
        <v>1099706</v>
      </c>
    </row>
    <row r="81" spans="1:11">
      <c r="A81" t="s">
        <v>258</v>
      </c>
      <c r="B81" t="s">
        <v>260</v>
      </c>
      <c r="C81" t="s">
        <v>261</v>
      </c>
      <c r="D81" t="s">
        <v>66</v>
      </c>
      <c r="E81" t="s">
        <v>50</v>
      </c>
      <c r="F81">
        <v>1</v>
      </c>
      <c r="G81">
        <f>+VLOOKUP(B81,[3]Insumos!$A$2:$F$5000,5,FALSE)</f>
        <v>603954</v>
      </c>
      <c r="H81">
        <f t="shared" ref="H81:H88" si="9">+ROUND(F81*G81,0)</f>
        <v>603954</v>
      </c>
    </row>
    <row r="82" spans="1:11">
      <c r="A82" t="s">
        <v>258</v>
      </c>
      <c r="B82" t="s">
        <v>262</v>
      </c>
      <c r="C82" t="s">
        <v>263</v>
      </c>
      <c r="D82" t="s">
        <v>43</v>
      </c>
      <c r="E82" t="s">
        <v>44</v>
      </c>
      <c r="F82">
        <v>3</v>
      </c>
      <c r="G82">
        <f>+VLOOKUP(B82,[3]Insumos!$A$2:$F$5000,5,FALSE)</f>
        <v>60707</v>
      </c>
      <c r="H82">
        <f t="shared" si="9"/>
        <v>182121</v>
      </c>
    </row>
    <row r="83" spans="1:11">
      <c r="A83" t="s">
        <v>258</v>
      </c>
      <c r="B83" t="s">
        <v>206</v>
      </c>
      <c r="C83" t="s">
        <v>207</v>
      </c>
      <c r="D83" t="s">
        <v>35</v>
      </c>
      <c r="E83" t="s">
        <v>15</v>
      </c>
      <c r="F83">
        <v>3</v>
      </c>
      <c r="G83">
        <f>+VLOOKUP(B83,[3]Insumos!$A$2:$F$5000,5,FALSE)</f>
        <v>5419</v>
      </c>
      <c r="H83">
        <f t="shared" si="9"/>
        <v>16257</v>
      </c>
    </row>
    <row r="84" spans="1:11">
      <c r="A84" t="s">
        <v>258</v>
      </c>
      <c r="B84" t="s">
        <v>71</v>
      </c>
      <c r="C84" t="s">
        <v>72</v>
      </c>
      <c r="D84" t="s">
        <v>35</v>
      </c>
      <c r="E84" t="s">
        <v>73</v>
      </c>
      <c r="F84">
        <v>0.1</v>
      </c>
      <c r="G84">
        <f>+VLOOKUP(B84,[3]Insumos!$A$2:$F$5000,5,FALSE)</f>
        <v>171308</v>
      </c>
      <c r="H84">
        <f t="shared" si="9"/>
        <v>17131</v>
      </c>
    </row>
    <row r="85" spans="1:11">
      <c r="A85" t="s">
        <v>258</v>
      </c>
      <c r="B85" t="s">
        <v>102</v>
      </c>
      <c r="C85" t="s">
        <v>103</v>
      </c>
      <c r="D85" t="s">
        <v>35</v>
      </c>
      <c r="E85" t="s">
        <v>73</v>
      </c>
      <c r="F85">
        <v>0.18</v>
      </c>
      <c r="G85">
        <f>+VLOOKUP(B85,[3]Insumos!$A$2:$F$5000,5,FALSE)</f>
        <v>67825</v>
      </c>
      <c r="H85">
        <f t="shared" si="9"/>
        <v>12209</v>
      </c>
    </row>
    <row r="86" spans="1:11">
      <c r="A86" t="s">
        <v>258</v>
      </c>
      <c r="B86" t="s">
        <v>225</v>
      </c>
      <c r="C86" t="s">
        <v>226</v>
      </c>
      <c r="D86" t="s">
        <v>38</v>
      </c>
      <c r="E86" t="s">
        <v>15</v>
      </c>
      <c r="F86">
        <v>1.5</v>
      </c>
      <c r="G86">
        <f>+VLOOKUP(B86,[3]Insumos!$A$2:$F$5000,5,FALSE)</f>
        <v>3311</v>
      </c>
      <c r="H86">
        <f t="shared" si="9"/>
        <v>4967</v>
      </c>
    </row>
    <row r="87" spans="1:11">
      <c r="A87" t="s">
        <v>258</v>
      </c>
      <c r="B87" t="s">
        <v>36</v>
      </c>
      <c r="C87" t="s">
        <v>37</v>
      </c>
      <c r="D87" t="s">
        <v>38</v>
      </c>
      <c r="E87" t="s">
        <v>15</v>
      </c>
      <c r="F87">
        <v>2.1</v>
      </c>
      <c r="G87">
        <f>+VLOOKUP(B87,[3]Insumos!$A$2:$F$5000,5,FALSE)</f>
        <v>3311</v>
      </c>
      <c r="H87">
        <f t="shared" si="9"/>
        <v>6953</v>
      </c>
    </row>
    <row r="88" spans="1:11">
      <c r="A88" t="s">
        <v>258</v>
      </c>
      <c r="B88" t="s">
        <v>60</v>
      </c>
      <c r="C88" t="s">
        <v>61</v>
      </c>
      <c r="D88" t="s">
        <v>41</v>
      </c>
      <c r="E88" t="s">
        <v>15</v>
      </c>
      <c r="F88">
        <v>2.1</v>
      </c>
      <c r="G88">
        <f>+VLOOKUP(B88,[3]Insumos!$A$2:$F$5000,5,FALSE)</f>
        <v>1733</v>
      </c>
      <c r="H88">
        <f t="shared" si="9"/>
        <v>3639</v>
      </c>
    </row>
    <row r="89" spans="1:11">
      <c r="C89"/>
    </row>
    <row r="90" spans="1:11">
      <c r="A90" t="s">
        <v>300</v>
      </c>
      <c r="B90" t="s">
        <v>48</v>
      </c>
      <c r="C90" s="3" t="s">
        <v>301</v>
      </c>
      <c r="D90" s="3" t="s">
        <v>42</v>
      </c>
      <c r="E90" s="3" t="s">
        <v>50</v>
      </c>
      <c r="F90" s="3"/>
      <c r="G90" s="3"/>
      <c r="H90" s="54">
        <v>84767</v>
      </c>
      <c r="J90" s="192">
        <f>+'AIU (2)'!G28</f>
        <v>1.298</v>
      </c>
      <c r="K90" s="193">
        <f>ROUND((H90*J90),0)</f>
        <v>110028</v>
      </c>
    </row>
    <row r="91" spans="1:11">
      <c r="A91" t="s">
        <v>300</v>
      </c>
      <c r="B91" t="s">
        <v>96</v>
      </c>
      <c r="C91" t="s">
        <v>97</v>
      </c>
      <c r="D91" t="s">
        <v>43</v>
      </c>
      <c r="E91" t="s">
        <v>44</v>
      </c>
      <c r="F91">
        <v>0.3</v>
      </c>
      <c r="G91">
        <f>+VLOOKUP(B91,[3]Insumos!$A$2:$F$5000,5,FALSE)</f>
        <v>42311</v>
      </c>
      <c r="H91">
        <f t="shared" ref="H91:H93" si="10">+ROUND(F91*G91,0)</f>
        <v>12693</v>
      </c>
    </row>
    <row r="92" spans="1:11">
      <c r="A92" t="s">
        <v>300</v>
      </c>
      <c r="B92" t="s">
        <v>36</v>
      </c>
      <c r="C92" t="s">
        <v>37</v>
      </c>
      <c r="D92" t="s">
        <v>38</v>
      </c>
      <c r="E92" t="s">
        <v>15</v>
      </c>
      <c r="F92">
        <v>0.5</v>
      </c>
      <c r="G92">
        <f>+VLOOKUP(B92,[3]Insumos!$A$2:$F$5000,5,FALSE)</f>
        <v>3311</v>
      </c>
      <c r="H92">
        <f t="shared" si="10"/>
        <v>1656</v>
      </c>
    </row>
    <row r="93" spans="1:11">
      <c r="A93" t="s">
        <v>300</v>
      </c>
      <c r="B93" t="s">
        <v>400</v>
      </c>
      <c r="C93" t="s">
        <v>401</v>
      </c>
      <c r="D93" t="s">
        <v>41</v>
      </c>
      <c r="E93" t="s">
        <v>50</v>
      </c>
      <c r="F93">
        <v>1.1299999999999999</v>
      </c>
      <c r="G93">
        <f>+VLOOKUP(B93,[3]Insumos!$A$2:$F$5000,5,FALSE)</f>
        <v>62317</v>
      </c>
      <c r="H93">
        <f t="shared" si="10"/>
        <v>70418</v>
      </c>
    </row>
    <row r="94" spans="1:11" s="18" customFormat="1">
      <c r="A94"/>
      <c r="B94"/>
      <c r="C94" s="23"/>
      <c r="D94"/>
      <c r="E94"/>
      <c r="F94"/>
      <c r="G94"/>
      <c r="H94"/>
    </row>
    <row r="95" spans="1:11">
      <c r="A95" s="16" t="s">
        <v>142</v>
      </c>
      <c r="B95" s="17"/>
      <c r="C95" s="21" t="s">
        <v>143</v>
      </c>
      <c r="D95" s="17" t="s">
        <v>31</v>
      </c>
      <c r="E95" s="17"/>
      <c r="F95" s="17"/>
      <c r="G95" s="17"/>
      <c r="H95" s="17"/>
    </row>
    <row r="96" spans="1:11">
      <c r="A96" s="37"/>
      <c r="B96" s="3"/>
      <c r="C96" s="22"/>
      <c r="D96" s="3"/>
      <c r="E96" s="3"/>
      <c r="F96" s="3"/>
      <c r="G96" s="3"/>
      <c r="H96" s="3"/>
    </row>
    <row r="97" spans="1:11">
      <c r="A97" t="s">
        <v>304</v>
      </c>
      <c r="B97" t="s">
        <v>48</v>
      </c>
      <c r="C97" s="3" t="s">
        <v>305</v>
      </c>
      <c r="D97" s="3" t="s">
        <v>42</v>
      </c>
      <c r="E97" s="3" t="s">
        <v>49</v>
      </c>
      <c r="F97" s="3"/>
      <c r="G97" s="3"/>
      <c r="H97" s="54">
        <v>60027</v>
      </c>
      <c r="J97" s="192">
        <f>+'AIU (2)'!G28</f>
        <v>1.298</v>
      </c>
      <c r="K97" s="193">
        <f>ROUND((H97*J97),0)</f>
        <v>77915</v>
      </c>
    </row>
    <row r="98" spans="1:11">
      <c r="A98" t="s">
        <v>304</v>
      </c>
      <c r="B98" t="s">
        <v>408</v>
      </c>
      <c r="C98" t="s">
        <v>409</v>
      </c>
      <c r="D98" t="s">
        <v>43</v>
      </c>
      <c r="E98" t="s">
        <v>44</v>
      </c>
      <c r="F98">
        <v>0.18</v>
      </c>
      <c r="G98">
        <f>+VLOOKUP(B98,[3]Insumos!$A$2:$F$5000,5,FALSE)</f>
        <v>56651</v>
      </c>
      <c r="H98">
        <f t="shared" ref="H98:H104" si="11">+ROUND(F98*G98,0)</f>
        <v>10197</v>
      </c>
    </row>
    <row r="99" spans="1:11">
      <c r="A99" t="s">
        <v>304</v>
      </c>
      <c r="B99" t="s">
        <v>71</v>
      </c>
      <c r="C99" t="s">
        <v>72</v>
      </c>
      <c r="D99" t="s">
        <v>35</v>
      </c>
      <c r="E99" t="s">
        <v>73</v>
      </c>
      <c r="F99">
        <v>5.0000000000000001E-3</v>
      </c>
      <c r="G99">
        <f>+VLOOKUP(B99,[3]Insumos!$A$2:$F$5000,5,FALSE)</f>
        <v>171308</v>
      </c>
      <c r="H99">
        <f t="shared" si="11"/>
        <v>857</v>
      </c>
    </row>
    <row r="100" spans="1:11">
      <c r="A100" t="s">
        <v>304</v>
      </c>
      <c r="B100" t="s">
        <v>36</v>
      </c>
      <c r="C100" t="s">
        <v>37</v>
      </c>
      <c r="D100" t="s">
        <v>38</v>
      </c>
      <c r="E100" t="s">
        <v>15</v>
      </c>
      <c r="F100">
        <v>0.2</v>
      </c>
      <c r="G100">
        <f>+VLOOKUP(B100,[3]Insumos!$A$2:$F$5000,5,FALSE)</f>
        <v>3311</v>
      </c>
      <c r="H100">
        <f t="shared" si="11"/>
        <v>662</v>
      </c>
    </row>
    <row r="101" spans="1:11">
      <c r="A101" t="s">
        <v>304</v>
      </c>
      <c r="B101" t="s">
        <v>60</v>
      </c>
      <c r="C101" t="s">
        <v>61</v>
      </c>
      <c r="D101" t="s">
        <v>41</v>
      </c>
      <c r="E101" t="s">
        <v>15</v>
      </c>
      <c r="F101">
        <v>0.4</v>
      </c>
      <c r="G101">
        <f>+VLOOKUP(B101,[3]Insumos!$A$2:$F$5000,5,FALSE)</f>
        <v>1733</v>
      </c>
      <c r="H101">
        <f t="shared" si="11"/>
        <v>693</v>
      </c>
    </row>
    <row r="102" spans="1:11">
      <c r="A102" t="s">
        <v>304</v>
      </c>
      <c r="B102" t="s">
        <v>410</v>
      </c>
      <c r="C102" t="s">
        <v>411</v>
      </c>
      <c r="D102" t="s">
        <v>41</v>
      </c>
      <c r="E102" t="s">
        <v>91</v>
      </c>
      <c r="F102">
        <v>1.03</v>
      </c>
      <c r="G102">
        <f>+VLOOKUP(B102,[3]Insumos!$A$2:$F$5000,5,FALSE)</f>
        <v>183</v>
      </c>
      <c r="H102">
        <f t="shared" si="11"/>
        <v>188</v>
      </c>
    </row>
    <row r="103" spans="1:11">
      <c r="A103" t="s">
        <v>304</v>
      </c>
      <c r="B103" t="s">
        <v>412</v>
      </c>
      <c r="C103" t="s">
        <v>413</v>
      </c>
      <c r="D103" t="s">
        <v>41</v>
      </c>
      <c r="E103" t="s">
        <v>15</v>
      </c>
      <c r="F103">
        <v>0.06</v>
      </c>
      <c r="G103">
        <f>+VLOOKUP(B103,[3]Insumos!$A$2:$F$5000,5,FALSE)</f>
        <v>147359</v>
      </c>
      <c r="H103">
        <f t="shared" si="11"/>
        <v>8842</v>
      </c>
    </row>
    <row r="104" spans="1:11">
      <c r="A104" t="s">
        <v>304</v>
      </c>
      <c r="B104" t="s">
        <v>414</v>
      </c>
      <c r="C104" t="s">
        <v>415</v>
      </c>
      <c r="D104" t="s">
        <v>41</v>
      </c>
      <c r="E104" t="s">
        <v>91</v>
      </c>
      <c r="F104">
        <v>1.03</v>
      </c>
      <c r="G104">
        <f>+VLOOKUP(B104,[3]Insumos!$A$2:$F$5000,5,FALSE)</f>
        <v>37464</v>
      </c>
      <c r="H104">
        <f t="shared" si="11"/>
        <v>38588</v>
      </c>
    </row>
    <row r="105" spans="1:11">
      <c r="A105" s="37"/>
      <c r="B105" s="3"/>
      <c r="C105" s="22"/>
      <c r="D105" s="3"/>
      <c r="E105" s="3"/>
      <c r="F105" s="3"/>
      <c r="G105" s="3"/>
      <c r="H105" s="3"/>
    </row>
    <row r="106" spans="1:11">
      <c r="A106" t="s">
        <v>302</v>
      </c>
      <c r="B106" t="s">
        <v>48</v>
      </c>
      <c r="C106" s="3" t="s">
        <v>303</v>
      </c>
      <c r="D106" s="3" t="s">
        <v>42</v>
      </c>
      <c r="E106" s="3" t="s">
        <v>49</v>
      </c>
      <c r="F106" s="3"/>
      <c r="G106" s="3"/>
      <c r="H106" s="54">
        <v>87995</v>
      </c>
      <c r="J106" s="192">
        <f>+'AIU (2)'!G28</f>
        <v>1.298</v>
      </c>
      <c r="K106" s="193">
        <f>ROUND((H106*J106),0)</f>
        <v>114218</v>
      </c>
    </row>
    <row r="107" spans="1:11">
      <c r="A107" t="s">
        <v>302</v>
      </c>
      <c r="B107" t="s">
        <v>46</v>
      </c>
      <c r="C107" t="s">
        <v>47</v>
      </c>
      <c r="D107" t="s">
        <v>43</v>
      </c>
      <c r="E107" t="s">
        <v>44</v>
      </c>
      <c r="F107">
        <v>0.08</v>
      </c>
      <c r="G107">
        <f>+VLOOKUP(B107,[3]Insumos!$A$2:$F$5000,5,FALSE)</f>
        <v>46535</v>
      </c>
      <c r="H107">
        <f t="shared" ref="H107:H113" si="12">+ROUND(F107*G107,0)</f>
        <v>3723</v>
      </c>
    </row>
    <row r="108" spans="1:11">
      <c r="A108" t="s">
        <v>302</v>
      </c>
      <c r="B108" t="s">
        <v>71</v>
      </c>
      <c r="C108" t="s">
        <v>72</v>
      </c>
      <c r="D108" t="s">
        <v>35</v>
      </c>
      <c r="E108" t="s">
        <v>73</v>
      </c>
      <c r="F108">
        <v>8.9999999999999993E-3</v>
      </c>
      <c r="G108">
        <f>+VLOOKUP(B108,[3]Insumos!$A$2:$F$5000,5,FALSE)</f>
        <v>171308</v>
      </c>
      <c r="H108">
        <f t="shared" si="12"/>
        <v>1542</v>
      </c>
    </row>
    <row r="109" spans="1:11">
      <c r="A109" t="s">
        <v>302</v>
      </c>
      <c r="B109" t="s">
        <v>36</v>
      </c>
      <c r="C109" t="s">
        <v>37</v>
      </c>
      <c r="D109" t="s">
        <v>38</v>
      </c>
      <c r="E109" t="s">
        <v>15</v>
      </c>
      <c r="F109">
        <v>0.2</v>
      </c>
      <c r="G109">
        <f>+VLOOKUP(B109,[3]Insumos!$A$2:$F$5000,5,FALSE)</f>
        <v>3311</v>
      </c>
      <c r="H109">
        <f t="shared" si="12"/>
        <v>662</v>
      </c>
    </row>
    <row r="110" spans="1:11">
      <c r="A110" t="s">
        <v>302</v>
      </c>
      <c r="B110" t="s">
        <v>60</v>
      </c>
      <c r="C110" t="s">
        <v>61</v>
      </c>
      <c r="D110" t="s">
        <v>41</v>
      </c>
      <c r="E110" t="s">
        <v>15</v>
      </c>
      <c r="F110">
        <v>0.1</v>
      </c>
      <c r="G110">
        <f>+VLOOKUP(B110,[3]Insumos!$A$2:$F$5000,5,FALSE)</f>
        <v>1733</v>
      </c>
      <c r="H110">
        <f t="shared" si="12"/>
        <v>173</v>
      </c>
    </row>
    <row r="111" spans="1:11">
      <c r="A111" t="s">
        <v>302</v>
      </c>
      <c r="B111" t="s">
        <v>402</v>
      </c>
      <c r="C111" t="s">
        <v>403</v>
      </c>
      <c r="D111" t="s">
        <v>41</v>
      </c>
      <c r="E111" t="s">
        <v>50</v>
      </c>
      <c r="F111">
        <v>0.28749999999999998</v>
      </c>
      <c r="G111">
        <f>+VLOOKUP(B111,[3]Insumos!$A$2:$F$5000,5,FALSE)</f>
        <v>76165</v>
      </c>
      <c r="H111">
        <f t="shared" si="12"/>
        <v>21897</v>
      </c>
    </row>
    <row r="112" spans="1:11">
      <c r="A112" t="s">
        <v>302</v>
      </c>
      <c r="B112" t="s">
        <v>404</v>
      </c>
      <c r="C112" t="s">
        <v>405</v>
      </c>
      <c r="D112" t="s">
        <v>41</v>
      </c>
      <c r="E112" t="s">
        <v>45</v>
      </c>
      <c r="F112">
        <v>2.1</v>
      </c>
      <c r="G112">
        <f>+VLOOKUP(B112,[3]Insumos!$A$2:$F$5000,5,FALSE)</f>
        <v>9637</v>
      </c>
      <c r="H112">
        <f t="shared" si="12"/>
        <v>20238</v>
      </c>
    </row>
    <row r="113" spans="1:256">
      <c r="A113" t="s">
        <v>302</v>
      </c>
      <c r="B113" t="s">
        <v>406</v>
      </c>
      <c r="C113" t="s">
        <v>407</v>
      </c>
      <c r="D113" t="s">
        <v>41</v>
      </c>
      <c r="E113" t="s">
        <v>91</v>
      </c>
      <c r="F113">
        <v>1.01</v>
      </c>
      <c r="G113">
        <f>+VLOOKUP(B113,[3]Insumos!$A$2:$F$5000,5,FALSE)</f>
        <v>39366</v>
      </c>
      <c r="H113">
        <f t="shared" si="12"/>
        <v>39760</v>
      </c>
    </row>
    <row r="114" spans="1:256" s="18" customFormat="1">
      <c r="A114"/>
      <c r="B114"/>
      <c r="C114" s="23"/>
      <c r="D114"/>
      <c r="E114"/>
      <c r="F114"/>
      <c r="G114"/>
      <c r="H114"/>
    </row>
    <row r="115" spans="1:256">
      <c r="A115" s="16" t="s">
        <v>163</v>
      </c>
      <c r="B115" s="17"/>
      <c r="C115" s="21" t="s">
        <v>162</v>
      </c>
      <c r="D115" s="17"/>
      <c r="E115" s="17"/>
      <c r="F115" s="17"/>
      <c r="G115" s="17"/>
      <c r="H115" s="17"/>
    </row>
    <row r="116" spans="1:256">
      <c r="A116" s="37"/>
      <c r="B116" s="3"/>
      <c r="C116" s="22"/>
      <c r="D116" s="3"/>
      <c r="E116" s="3"/>
      <c r="F116" s="3"/>
      <c r="G116" s="3"/>
      <c r="H116" s="3"/>
    </row>
    <row r="117" spans="1:256" s="18" customFormat="1">
      <c r="A117" t="s">
        <v>180</v>
      </c>
      <c r="B117" t="s">
        <v>48</v>
      </c>
      <c r="C117" s="3" t="s">
        <v>179</v>
      </c>
      <c r="D117" s="3" t="s">
        <v>42</v>
      </c>
      <c r="E117" s="3" t="s">
        <v>50</v>
      </c>
      <c r="F117" s="3"/>
      <c r="G117" s="3"/>
      <c r="H117" s="54">
        <v>130091</v>
      </c>
      <c r="J117" s="192">
        <f>+'AIU (2)'!G28</f>
        <v>1.298</v>
      </c>
      <c r="K117" s="193">
        <f>ROUND((H117*J117),0)</f>
        <v>168858</v>
      </c>
    </row>
    <row r="118" spans="1:256" s="18" customFormat="1">
      <c r="A118" t="s">
        <v>180</v>
      </c>
      <c r="B118" t="s">
        <v>96</v>
      </c>
      <c r="C118" t="s">
        <v>97</v>
      </c>
      <c r="D118" t="s">
        <v>43</v>
      </c>
      <c r="E118" t="s">
        <v>44</v>
      </c>
      <c r="F118">
        <v>0.3</v>
      </c>
      <c r="G118">
        <v>42311</v>
      </c>
      <c r="H118">
        <v>12693</v>
      </c>
    </row>
    <row r="119" spans="1:256" s="18" customFormat="1">
      <c r="A119" t="s">
        <v>180</v>
      </c>
      <c r="B119" t="s">
        <v>160</v>
      </c>
      <c r="C119" t="s">
        <v>161</v>
      </c>
      <c r="D119" t="s">
        <v>35</v>
      </c>
      <c r="E119" t="s">
        <v>73</v>
      </c>
      <c r="F119">
        <v>0.4</v>
      </c>
      <c r="G119">
        <v>56533</v>
      </c>
      <c r="H119">
        <v>22613</v>
      </c>
    </row>
    <row r="120" spans="1:256" s="18" customFormat="1">
      <c r="A120" t="s">
        <v>180</v>
      </c>
      <c r="B120" t="s">
        <v>36</v>
      </c>
      <c r="C120" t="s">
        <v>37</v>
      </c>
      <c r="D120" t="s">
        <v>38</v>
      </c>
      <c r="E120" t="s">
        <v>15</v>
      </c>
      <c r="F120">
        <v>0.5</v>
      </c>
      <c r="G120">
        <v>3311</v>
      </c>
      <c r="H120">
        <v>1656</v>
      </c>
    </row>
    <row r="121" spans="1:256" s="18" customFormat="1">
      <c r="A121" t="s">
        <v>180</v>
      </c>
      <c r="B121" t="s">
        <v>60</v>
      </c>
      <c r="C121" t="s">
        <v>61</v>
      </c>
      <c r="D121" t="s">
        <v>41</v>
      </c>
      <c r="E121" t="s">
        <v>15</v>
      </c>
      <c r="F121">
        <v>0.6</v>
      </c>
      <c r="G121">
        <v>1733</v>
      </c>
      <c r="H121">
        <v>1040</v>
      </c>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row>
    <row r="122" spans="1:256" s="18" customFormat="1">
      <c r="A122" t="s">
        <v>180</v>
      </c>
      <c r="B122" t="s">
        <v>181</v>
      </c>
      <c r="C122" t="s">
        <v>182</v>
      </c>
      <c r="D122" t="s">
        <v>41</v>
      </c>
      <c r="E122" t="s">
        <v>50</v>
      </c>
      <c r="F122">
        <v>1.4</v>
      </c>
      <c r="G122">
        <v>65778</v>
      </c>
      <c r="H122">
        <v>92089</v>
      </c>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row>
    <row r="123" spans="1:256" s="18" customFormat="1">
      <c r="A123"/>
      <c r="B123"/>
      <c r="C123" s="23"/>
      <c r="D123"/>
      <c r="E123"/>
      <c r="F123"/>
      <c r="G123"/>
      <c r="H123"/>
    </row>
    <row r="124" spans="1:256" s="18" customFormat="1" ht="26.4">
      <c r="A124" s="16" t="s">
        <v>111</v>
      </c>
      <c r="B124" s="17"/>
      <c r="C124" s="21" t="s">
        <v>112</v>
      </c>
      <c r="D124" s="17" t="s">
        <v>31</v>
      </c>
      <c r="E124" s="17"/>
      <c r="F124" s="17"/>
      <c r="G124" s="17"/>
      <c r="H124" s="17"/>
    </row>
    <row r="125" spans="1:256" s="18" customFormat="1" ht="13.2">
      <c r="A125" s="37"/>
      <c r="B125" s="3"/>
      <c r="C125" s="22"/>
      <c r="D125" s="3"/>
      <c r="E125" s="3"/>
      <c r="F125" s="3"/>
      <c r="G125" s="3"/>
      <c r="H125" s="3"/>
    </row>
    <row r="126" spans="1:256" s="18" customFormat="1" ht="40.200000000000003">
      <c r="A126" s="25" t="s">
        <v>164</v>
      </c>
      <c r="B126" t="s">
        <v>48</v>
      </c>
      <c r="C126" s="22" t="s">
        <v>165</v>
      </c>
      <c r="D126" s="26" t="s">
        <v>42</v>
      </c>
      <c r="E126" s="26" t="s">
        <v>45</v>
      </c>
      <c r="F126" s="26"/>
      <c r="G126" s="26"/>
      <c r="H126" s="195">
        <v>99079</v>
      </c>
      <c r="J126" s="192">
        <f>+'AIU (2)'!G28</f>
        <v>1.298</v>
      </c>
      <c r="K126" s="193">
        <f>ROUND((H126*J126),0)</f>
        <v>128605</v>
      </c>
    </row>
    <row r="127" spans="1:256" s="18" customFormat="1">
      <c r="A127" t="s">
        <v>164</v>
      </c>
      <c r="B127" t="s">
        <v>64</v>
      </c>
      <c r="C127" t="s">
        <v>65</v>
      </c>
      <c r="D127" t="s">
        <v>66</v>
      </c>
      <c r="E127" t="s">
        <v>50</v>
      </c>
      <c r="F127">
        <v>0.10299999999999999</v>
      </c>
      <c r="G127">
        <v>554104</v>
      </c>
      <c r="H127">
        <v>57073</v>
      </c>
    </row>
    <row r="128" spans="1:256" s="18" customFormat="1">
      <c r="A128" t="s">
        <v>164</v>
      </c>
      <c r="B128" t="s">
        <v>100</v>
      </c>
      <c r="C128" t="s">
        <v>101</v>
      </c>
      <c r="D128" t="s">
        <v>43</v>
      </c>
      <c r="E128" t="s">
        <v>44</v>
      </c>
      <c r="F128">
        <v>0.4</v>
      </c>
      <c r="G128">
        <v>69905</v>
      </c>
      <c r="H128">
        <v>27962</v>
      </c>
    </row>
    <row r="129" spans="1:256" s="18" customFormat="1">
      <c r="A129" t="s">
        <v>164</v>
      </c>
      <c r="B129" t="s">
        <v>71</v>
      </c>
      <c r="C129" t="s">
        <v>72</v>
      </c>
      <c r="D129" t="s">
        <v>35</v>
      </c>
      <c r="E129" t="s">
        <v>73</v>
      </c>
      <c r="F129">
        <v>7.4999999999999997E-3</v>
      </c>
      <c r="G129">
        <v>171308</v>
      </c>
      <c r="H129">
        <v>1285</v>
      </c>
    </row>
    <row r="130" spans="1:256" s="18" customFormat="1">
      <c r="A130" t="s">
        <v>164</v>
      </c>
      <c r="B130" t="s">
        <v>102</v>
      </c>
      <c r="C130" t="s">
        <v>103</v>
      </c>
      <c r="D130" t="s">
        <v>35</v>
      </c>
      <c r="E130" t="s">
        <v>73</v>
      </c>
      <c r="F130">
        <v>7.0000000000000001E-3</v>
      </c>
      <c r="G130">
        <v>67825</v>
      </c>
      <c r="H130">
        <v>475</v>
      </c>
    </row>
    <row r="131" spans="1:256" s="18" customFormat="1">
      <c r="A131" t="s">
        <v>164</v>
      </c>
      <c r="B131" t="s">
        <v>36</v>
      </c>
      <c r="C131" t="s">
        <v>37</v>
      </c>
      <c r="D131" t="s">
        <v>38</v>
      </c>
      <c r="E131" t="s">
        <v>15</v>
      </c>
      <c r="F131">
        <v>0.03</v>
      </c>
      <c r="G131">
        <v>3311</v>
      </c>
      <c r="H131">
        <v>99</v>
      </c>
    </row>
    <row r="132" spans="1:256" s="18" customFormat="1">
      <c r="A132" t="s">
        <v>164</v>
      </c>
      <c r="B132" t="s">
        <v>60</v>
      </c>
      <c r="C132" t="s">
        <v>61</v>
      </c>
      <c r="D132" t="s">
        <v>41</v>
      </c>
      <c r="E132" t="s">
        <v>15</v>
      </c>
      <c r="F132">
        <v>1.1000000000000001</v>
      </c>
      <c r="G132">
        <v>1733</v>
      </c>
      <c r="H132">
        <v>1906</v>
      </c>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row>
    <row r="133" spans="1:256" s="18" customFormat="1">
      <c r="A133" t="s">
        <v>164</v>
      </c>
      <c r="B133" t="s">
        <v>104</v>
      </c>
      <c r="C133" t="s">
        <v>105</v>
      </c>
      <c r="D133" t="s">
        <v>41</v>
      </c>
      <c r="E133" t="s">
        <v>106</v>
      </c>
      <c r="F133">
        <v>0.03</v>
      </c>
      <c r="G133">
        <v>4680</v>
      </c>
      <c r="H133">
        <v>140</v>
      </c>
    </row>
    <row r="134" spans="1:256" s="18" customFormat="1">
      <c r="A134" t="s">
        <v>164</v>
      </c>
      <c r="B134" t="s">
        <v>107</v>
      </c>
      <c r="C134" t="s">
        <v>108</v>
      </c>
      <c r="D134" t="s">
        <v>41</v>
      </c>
      <c r="E134" t="s">
        <v>91</v>
      </c>
      <c r="F134">
        <v>1</v>
      </c>
      <c r="G134">
        <v>4235</v>
      </c>
      <c r="H134">
        <v>4235</v>
      </c>
    </row>
    <row r="135" spans="1:256" s="18" customFormat="1">
      <c r="A135" t="s">
        <v>164</v>
      </c>
      <c r="B135" t="s">
        <v>109</v>
      </c>
      <c r="C135" t="s">
        <v>110</v>
      </c>
      <c r="D135" t="s">
        <v>41</v>
      </c>
      <c r="E135" t="s">
        <v>15</v>
      </c>
      <c r="F135">
        <v>0.33</v>
      </c>
      <c r="G135">
        <v>17890</v>
      </c>
      <c r="H135">
        <v>5904</v>
      </c>
    </row>
    <row r="136" spans="1:256" s="18" customFormat="1">
      <c r="A136"/>
      <c r="B136"/>
      <c r="C136" s="23"/>
      <c r="D136"/>
      <c r="E136"/>
      <c r="F136"/>
      <c r="G136"/>
      <c r="H136"/>
    </row>
    <row r="137" spans="1:256" s="18" customFormat="1" ht="40.200000000000003">
      <c r="A137" t="s">
        <v>183</v>
      </c>
      <c r="B137" t="s">
        <v>48</v>
      </c>
      <c r="C137" s="22" t="s">
        <v>184</v>
      </c>
      <c r="D137" s="3" t="s">
        <v>42</v>
      </c>
      <c r="E137" s="3" t="s">
        <v>49</v>
      </c>
      <c r="F137" s="3"/>
      <c r="G137" s="3"/>
      <c r="H137" s="54">
        <v>15518</v>
      </c>
      <c r="J137" s="192">
        <f>+'AIU (2)'!G28</f>
        <v>1.298</v>
      </c>
      <c r="K137" s="193">
        <f>ROUND((H137*J137),0)</f>
        <v>20142</v>
      </c>
    </row>
    <row r="138" spans="1:256" s="18" customFormat="1">
      <c r="A138" t="s">
        <v>183</v>
      </c>
      <c r="B138" t="s">
        <v>69</v>
      </c>
      <c r="C138" t="s">
        <v>70</v>
      </c>
      <c r="D138" t="s">
        <v>43</v>
      </c>
      <c r="E138" t="s">
        <v>44</v>
      </c>
      <c r="F138">
        <v>0.35</v>
      </c>
      <c r="G138">
        <v>33113</v>
      </c>
      <c r="H138">
        <v>11590</v>
      </c>
    </row>
    <row r="139" spans="1:256" s="18" customFormat="1">
      <c r="A139" t="s">
        <v>183</v>
      </c>
      <c r="B139" t="s">
        <v>71</v>
      </c>
      <c r="C139" t="s">
        <v>72</v>
      </c>
      <c r="D139" t="s">
        <v>35</v>
      </c>
      <c r="E139" t="s">
        <v>73</v>
      </c>
      <c r="F139">
        <v>2.9999999999999997E-4</v>
      </c>
      <c r="G139">
        <v>171308</v>
      </c>
      <c r="H139">
        <v>51</v>
      </c>
    </row>
    <row r="140" spans="1:256" s="18" customFormat="1">
      <c r="A140" t="s">
        <v>183</v>
      </c>
      <c r="B140" t="s">
        <v>36</v>
      </c>
      <c r="C140" t="s">
        <v>37</v>
      </c>
      <c r="D140" t="s">
        <v>38</v>
      </c>
      <c r="E140" t="s">
        <v>15</v>
      </c>
      <c r="F140">
        <v>7.0000000000000001E-3</v>
      </c>
      <c r="G140">
        <v>3311</v>
      </c>
      <c r="H140">
        <v>23</v>
      </c>
    </row>
    <row r="141" spans="1:256" s="18" customFormat="1">
      <c r="A141" t="s">
        <v>183</v>
      </c>
      <c r="B141" t="s">
        <v>60</v>
      </c>
      <c r="C141" t="s">
        <v>61</v>
      </c>
      <c r="D141" t="s">
        <v>41</v>
      </c>
      <c r="E141" t="s">
        <v>15</v>
      </c>
      <c r="F141">
        <v>0.49</v>
      </c>
      <c r="G141">
        <v>1733</v>
      </c>
      <c r="H141">
        <v>849</v>
      </c>
    </row>
    <row r="142" spans="1:256" s="18" customFormat="1">
      <c r="A142" t="s">
        <v>183</v>
      </c>
      <c r="B142" t="s">
        <v>187</v>
      </c>
      <c r="C142" t="s">
        <v>188</v>
      </c>
      <c r="D142" t="s">
        <v>41</v>
      </c>
      <c r="E142" t="s">
        <v>15</v>
      </c>
      <c r="F142">
        <v>0.03</v>
      </c>
      <c r="G142">
        <v>100150</v>
      </c>
      <c r="H142">
        <v>3005</v>
      </c>
    </row>
    <row r="143" spans="1:256" s="18" customFormat="1">
      <c r="A143"/>
      <c r="B143"/>
      <c r="C143" s="2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row>
    <row r="144" spans="1:256" s="18" customFormat="1">
      <c r="A144" t="s">
        <v>264</v>
      </c>
      <c r="B144" t="s">
        <v>48</v>
      </c>
      <c r="C144" s="3" t="s">
        <v>265</v>
      </c>
      <c r="D144" s="3" t="s">
        <v>42</v>
      </c>
      <c r="E144" s="3" t="s">
        <v>88</v>
      </c>
      <c r="F144" s="3"/>
      <c r="G144" s="3"/>
      <c r="H144" s="54">
        <v>8407</v>
      </c>
      <c r="I144"/>
      <c r="J144" s="192">
        <f>+'AIU (2)'!G28</f>
        <v>1.298</v>
      </c>
      <c r="K144" s="193">
        <f>ROUND((H144*J144),0)</f>
        <v>10912</v>
      </c>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row>
    <row r="145" spans="1:256" s="18" customFormat="1">
      <c r="A145" t="s">
        <v>264</v>
      </c>
      <c r="B145" t="s">
        <v>53</v>
      </c>
      <c r="C145" t="s">
        <v>54</v>
      </c>
      <c r="D145" t="s">
        <v>43</v>
      </c>
      <c r="E145" t="s">
        <v>44</v>
      </c>
      <c r="F145">
        <v>5.5E-2</v>
      </c>
      <c r="G145">
        <f>+VLOOKUP(B145,[3]Insumos!$A$2:$F$5000,5,FALSE)</f>
        <v>23915</v>
      </c>
      <c r="H145">
        <f t="shared" ref="H145:H149" si="13">+ROUND(F145*G145,0)</f>
        <v>1315</v>
      </c>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row>
    <row r="146" spans="1:256" s="18" customFormat="1">
      <c r="A146" t="s">
        <v>264</v>
      </c>
      <c r="B146" t="s">
        <v>71</v>
      </c>
      <c r="C146" t="s">
        <v>72</v>
      </c>
      <c r="D146" t="s">
        <v>35</v>
      </c>
      <c r="E146" t="s">
        <v>73</v>
      </c>
      <c r="F146">
        <v>3.5999999999999999E-3</v>
      </c>
      <c r="G146">
        <f>+VLOOKUP(B146,[3]Insumos!$A$2:$F$5000,5,FALSE)</f>
        <v>171308</v>
      </c>
      <c r="H146">
        <f t="shared" si="13"/>
        <v>617</v>
      </c>
      <c r="I146"/>
      <c r="J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row>
    <row r="147" spans="1:256" s="18" customFormat="1">
      <c r="A147" t="s">
        <v>264</v>
      </c>
      <c r="B147" t="s">
        <v>36</v>
      </c>
      <c r="C147" t="s">
        <v>37</v>
      </c>
      <c r="D147" t="s">
        <v>38</v>
      </c>
      <c r="E147" t="s">
        <v>15</v>
      </c>
      <c r="F147">
        <v>0.05</v>
      </c>
      <c r="G147">
        <f>+VLOOKUP(B147,[3]Insumos!$A$2:$F$5000,5,FALSE)</f>
        <v>3311</v>
      </c>
      <c r="H147">
        <f t="shared" si="13"/>
        <v>166</v>
      </c>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row>
    <row r="148" spans="1:256" s="18" customFormat="1">
      <c r="A148" t="s">
        <v>264</v>
      </c>
      <c r="B148" t="s">
        <v>266</v>
      </c>
      <c r="C148" t="s">
        <v>267</v>
      </c>
      <c r="D148" t="s">
        <v>41</v>
      </c>
      <c r="E148" t="s">
        <v>88</v>
      </c>
      <c r="F148">
        <v>1.05</v>
      </c>
      <c r="G148">
        <f>+VLOOKUP(B148,[3]Insumos!$A$2:$F$5000,5,FALSE)</f>
        <v>5745</v>
      </c>
      <c r="H148">
        <f t="shared" si="13"/>
        <v>6032</v>
      </c>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row>
    <row r="149" spans="1:256" s="18" customFormat="1">
      <c r="A149" t="s">
        <v>264</v>
      </c>
      <c r="B149" t="s">
        <v>268</v>
      </c>
      <c r="C149" t="s">
        <v>269</v>
      </c>
      <c r="D149" t="s">
        <v>41</v>
      </c>
      <c r="E149" t="s">
        <v>88</v>
      </c>
      <c r="F149">
        <v>0.03</v>
      </c>
      <c r="G149">
        <f>+VLOOKUP(B149,[3]Insumos!$A$2:$F$5000,5,FALSE)</f>
        <v>9221</v>
      </c>
      <c r="H149">
        <f t="shared" si="13"/>
        <v>277</v>
      </c>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row>
    <row r="150" spans="1:256" s="18" customFormat="1">
      <c r="A150"/>
      <c r="B150"/>
      <c r="C150" s="23"/>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row>
    <row r="151" spans="1:256">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c r="IP151" s="18"/>
      <c r="IQ151" s="18"/>
      <c r="IR151" s="18"/>
      <c r="IS151" s="18"/>
      <c r="IT151" s="18"/>
      <c r="IU151" s="18"/>
      <c r="IV151" s="18"/>
    </row>
    <row r="152" spans="1:256" s="18" customFormat="1" ht="13.2">
      <c r="A152" s="16" t="s">
        <v>117</v>
      </c>
      <c r="B152" s="17"/>
      <c r="C152" s="21" t="s">
        <v>14</v>
      </c>
      <c r="D152" s="17" t="s">
        <v>31</v>
      </c>
      <c r="E152" s="17"/>
      <c r="F152" s="17"/>
      <c r="G152" s="17"/>
      <c r="H152" s="17"/>
    </row>
    <row r="153" spans="1:256">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c r="IP153" s="18"/>
      <c r="IQ153" s="18"/>
      <c r="IR153" s="18"/>
      <c r="IS153" s="18"/>
      <c r="IT153" s="18"/>
      <c r="IU153" s="18"/>
      <c r="IV153" s="18"/>
    </row>
    <row r="154" spans="1:256" ht="66.599999999999994">
      <c r="A154" t="s">
        <v>115</v>
      </c>
      <c r="B154" t="s">
        <v>48</v>
      </c>
      <c r="C154" s="22" t="s">
        <v>116</v>
      </c>
      <c r="D154" s="3" t="s">
        <v>42</v>
      </c>
      <c r="E154" s="3" t="s">
        <v>15</v>
      </c>
      <c r="F154" s="3"/>
      <c r="G154" s="3"/>
      <c r="H154" s="54">
        <v>767526</v>
      </c>
      <c r="I154" s="18"/>
      <c r="J154" s="192">
        <f>+'AIU (2)'!G28</f>
        <v>1.298</v>
      </c>
      <c r="K154" s="193">
        <f>ROUND((H154*J154),0)</f>
        <v>996249</v>
      </c>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c r="IP154" s="18"/>
      <c r="IQ154" s="18"/>
      <c r="IR154" s="18"/>
      <c r="IS154" s="18"/>
      <c r="IT154" s="18"/>
      <c r="IU154" s="18"/>
      <c r="IV154" s="18"/>
    </row>
    <row r="155" spans="1:256" ht="28.8">
      <c r="A155" t="s">
        <v>115</v>
      </c>
      <c r="B155" t="s">
        <v>96</v>
      </c>
      <c r="C155" s="23" t="s">
        <v>97</v>
      </c>
      <c r="D155" t="s">
        <v>43</v>
      </c>
      <c r="E155" t="s">
        <v>44</v>
      </c>
      <c r="F155">
        <v>9.6</v>
      </c>
      <c r="G155">
        <v>42311</v>
      </c>
      <c r="H155">
        <v>406186</v>
      </c>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c r="IP155" s="18"/>
      <c r="IQ155" s="18"/>
      <c r="IR155" s="18"/>
      <c r="IS155" s="18"/>
      <c r="IT155" s="18"/>
      <c r="IU155" s="18"/>
      <c r="IV155" s="18"/>
    </row>
    <row r="156" spans="1:256">
      <c r="A156" t="s">
        <v>115</v>
      </c>
      <c r="B156" t="s">
        <v>71</v>
      </c>
      <c r="C156" s="23" t="s">
        <v>72</v>
      </c>
      <c r="D156" t="s">
        <v>35</v>
      </c>
      <c r="E156" t="s">
        <v>73</v>
      </c>
      <c r="F156">
        <v>2.5999999999999999E-2</v>
      </c>
      <c r="G156">
        <v>171308</v>
      </c>
      <c r="H156">
        <v>4454</v>
      </c>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c r="IP156" s="18"/>
      <c r="IQ156" s="18"/>
      <c r="IR156" s="18"/>
      <c r="IS156" s="18"/>
      <c r="IT156" s="18"/>
      <c r="IU156" s="18"/>
      <c r="IV156" s="18"/>
    </row>
    <row r="157" spans="1:256">
      <c r="A157" t="s">
        <v>115</v>
      </c>
      <c r="B157" t="s">
        <v>36</v>
      </c>
      <c r="C157" s="23" t="s">
        <v>37</v>
      </c>
      <c r="D157" t="s">
        <v>38</v>
      </c>
      <c r="E157" t="s">
        <v>15</v>
      </c>
      <c r="F157">
        <v>0.5</v>
      </c>
      <c r="G157">
        <v>3311</v>
      </c>
      <c r="H157">
        <v>1656</v>
      </c>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c r="IP157" s="18"/>
      <c r="IQ157" s="18"/>
      <c r="IR157" s="18"/>
      <c r="IS157" s="18"/>
      <c r="IT157" s="18"/>
      <c r="IU157" s="18"/>
      <c r="IV157" s="18"/>
    </row>
    <row r="158" spans="1:256" s="18" customFormat="1" ht="57.6">
      <c r="A158" t="s">
        <v>115</v>
      </c>
      <c r="B158" t="s">
        <v>76</v>
      </c>
      <c r="C158" s="23" t="s">
        <v>77</v>
      </c>
      <c r="D158" t="s">
        <v>41</v>
      </c>
      <c r="E158" t="s">
        <v>78</v>
      </c>
      <c r="F158">
        <v>2.66</v>
      </c>
      <c r="G158">
        <v>119675</v>
      </c>
      <c r="H158">
        <v>318336</v>
      </c>
    </row>
    <row r="159" spans="1:256" s="18" customFormat="1">
      <c r="A159" t="s">
        <v>115</v>
      </c>
      <c r="B159" t="s">
        <v>60</v>
      </c>
      <c r="C159" s="23" t="s">
        <v>61</v>
      </c>
      <c r="D159" t="s">
        <v>41</v>
      </c>
      <c r="E159" t="s">
        <v>15</v>
      </c>
      <c r="F159">
        <v>4</v>
      </c>
      <c r="G159">
        <v>1733</v>
      </c>
      <c r="H159">
        <v>6932</v>
      </c>
    </row>
    <row r="160" spans="1:256" s="18" customFormat="1">
      <c r="A160" t="s">
        <v>115</v>
      </c>
      <c r="B160" t="s">
        <v>83</v>
      </c>
      <c r="C160" s="23" t="s">
        <v>84</v>
      </c>
      <c r="D160" t="s">
        <v>41</v>
      </c>
      <c r="E160" t="s">
        <v>85</v>
      </c>
      <c r="F160">
        <v>2</v>
      </c>
      <c r="G160">
        <v>14981</v>
      </c>
      <c r="H160">
        <v>29962</v>
      </c>
    </row>
    <row r="161" spans="1:256" s="18" customFormat="1">
      <c r="A161"/>
      <c r="B161"/>
      <c r="C161" s="23"/>
      <c r="D161"/>
      <c r="E161"/>
      <c r="F161"/>
      <c r="G161"/>
      <c r="H161"/>
    </row>
    <row r="162" spans="1:256" s="18" customFormat="1" ht="13.2">
      <c r="A162" s="16" t="s">
        <v>124</v>
      </c>
      <c r="B162" s="17"/>
      <c r="C162" s="21" t="s">
        <v>125</v>
      </c>
      <c r="D162" s="17" t="s">
        <v>31</v>
      </c>
      <c r="E162" s="17"/>
      <c r="F162" s="17"/>
      <c r="G162" s="17"/>
      <c r="H162" s="17"/>
    </row>
    <row r="163" spans="1:256" s="18" customFormat="1" ht="13.2">
      <c r="A163" s="37"/>
      <c r="B163" s="3"/>
      <c r="C163" s="22"/>
      <c r="D163" s="3"/>
      <c r="E163" s="3"/>
      <c r="F163" s="3"/>
      <c r="G163" s="3"/>
      <c r="H163" s="3"/>
    </row>
    <row r="164" spans="1:256" s="18" customFormat="1" ht="53.4">
      <c r="A164" t="s">
        <v>32</v>
      </c>
      <c r="B164" t="s">
        <v>48</v>
      </c>
      <c r="C164" s="22" t="s">
        <v>126</v>
      </c>
      <c r="D164" s="3" t="s">
        <v>42</v>
      </c>
      <c r="E164" s="3" t="s">
        <v>15</v>
      </c>
      <c r="F164" s="3"/>
      <c r="G164" s="3"/>
      <c r="H164" s="54">
        <v>2383906</v>
      </c>
      <c r="J164" s="192">
        <f>+'AIU (2)'!G28</f>
        <v>1.298</v>
      </c>
      <c r="K164" s="193">
        <f>ROUND((H164*J164),0)</f>
        <v>3094310</v>
      </c>
    </row>
    <row r="165" spans="1:256" s="18" customFormat="1">
      <c r="A165" t="s">
        <v>32</v>
      </c>
      <c r="B165" t="s">
        <v>64</v>
      </c>
      <c r="C165" s="23" t="s">
        <v>65</v>
      </c>
      <c r="D165" t="s">
        <v>66</v>
      </c>
      <c r="E165" t="s">
        <v>50</v>
      </c>
      <c r="F165">
        <v>0.05</v>
      </c>
      <c r="G165">
        <v>554104</v>
      </c>
      <c r="H165">
        <v>27705</v>
      </c>
    </row>
    <row r="166" spans="1:256" ht="28.8">
      <c r="A166" t="s">
        <v>32</v>
      </c>
      <c r="B166" t="s">
        <v>67</v>
      </c>
      <c r="C166" s="23" t="s">
        <v>68</v>
      </c>
      <c r="D166" t="s">
        <v>43</v>
      </c>
      <c r="E166" t="s">
        <v>44</v>
      </c>
      <c r="F166">
        <v>11</v>
      </c>
      <c r="G166">
        <v>48652</v>
      </c>
      <c r="H166">
        <v>535172</v>
      </c>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c r="IP166" s="18"/>
      <c r="IQ166" s="18"/>
      <c r="IR166" s="18"/>
      <c r="IS166" s="18"/>
      <c r="IT166" s="18"/>
      <c r="IU166" s="18"/>
      <c r="IV166" s="18"/>
    </row>
    <row r="167" spans="1:256" ht="43.2">
      <c r="A167" t="s">
        <v>32</v>
      </c>
      <c r="B167" t="s">
        <v>33</v>
      </c>
      <c r="C167" s="23" t="s">
        <v>34</v>
      </c>
      <c r="D167" t="s">
        <v>35</v>
      </c>
      <c r="E167" t="s">
        <v>15</v>
      </c>
      <c r="F167">
        <v>0.5</v>
      </c>
      <c r="G167">
        <v>9475</v>
      </c>
      <c r="H167">
        <v>4738</v>
      </c>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c r="IP167" s="18"/>
      <c r="IQ167" s="18"/>
      <c r="IR167" s="18"/>
      <c r="IS167" s="18"/>
      <c r="IT167" s="18"/>
      <c r="IU167" s="18"/>
      <c r="IV167" s="18"/>
    </row>
    <row r="168" spans="1:256">
      <c r="A168" t="s">
        <v>32</v>
      </c>
      <c r="B168" t="s">
        <v>71</v>
      </c>
      <c r="C168" s="23" t="s">
        <v>72</v>
      </c>
      <c r="D168" t="s">
        <v>35</v>
      </c>
      <c r="E168" t="s">
        <v>73</v>
      </c>
      <c r="F168">
        <v>0.2</v>
      </c>
      <c r="G168">
        <v>171308</v>
      </c>
      <c r="H168">
        <v>34262</v>
      </c>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c r="IP168" s="18"/>
      <c r="IQ168" s="18"/>
      <c r="IR168" s="18"/>
      <c r="IS168" s="18"/>
      <c r="IT168" s="18"/>
      <c r="IU168" s="18"/>
      <c r="IV168" s="18"/>
    </row>
    <row r="169" spans="1:256">
      <c r="A169" t="s">
        <v>32</v>
      </c>
      <c r="B169" t="s">
        <v>127</v>
      </c>
      <c r="C169" s="23" t="s">
        <v>128</v>
      </c>
      <c r="D169" t="s">
        <v>35</v>
      </c>
      <c r="E169" t="s">
        <v>59</v>
      </c>
      <c r="F169">
        <v>1</v>
      </c>
      <c r="G169">
        <v>216810</v>
      </c>
      <c r="H169">
        <v>216810</v>
      </c>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c r="IP169" s="18"/>
      <c r="IQ169" s="18"/>
      <c r="IR169" s="18"/>
      <c r="IS169" s="18"/>
      <c r="IT169" s="18"/>
      <c r="IU169" s="18"/>
      <c r="IV169" s="18"/>
    </row>
    <row r="170" spans="1:256">
      <c r="A170" t="s">
        <v>32</v>
      </c>
      <c r="B170" t="s">
        <v>74</v>
      </c>
      <c r="C170" s="23" t="s">
        <v>75</v>
      </c>
      <c r="D170" t="s">
        <v>35</v>
      </c>
      <c r="E170" t="s">
        <v>44</v>
      </c>
      <c r="F170">
        <v>4</v>
      </c>
      <c r="G170">
        <v>42825</v>
      </c>
      <c r="H170">
        <v>171300</v>
      </c>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c r="IP170" s="18"/>
      <c r="IQ170" s="18"/>
      <c r="IR170" s="18"/>
      <c r="IS170" s="18"/>
      <c r="IT170" s="18"/>
      <c r="IU170" s="18"/>
      <c r="IV170" s="18"/>
    </row>
    <row r="171" spans="1:256">
      <c r="A171" t="s">
        <v>32</v>
      </c>
      <c r="B171" t="s">
        <v>36</v>
      </c>
      <c r="C171" s="23" t="s">
        <v>37</v>
      </c>
      <c r="D171" t="s">
        <v>38</v>
      </c>
      <c r="E171" t="s">
        <v>15</v>
      </c>
      <c r="F171">
        <v>3</v>
      </c>
      <c r="G171">
        <v>3311</v>
      </c>
      <c r="H171">
        <v>9933</v>
      </c>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c r="IP171" s="18"/>
      <c r="IQ171" s="18"/>
      <c r="IR171" s="18"/>
      <c r="IS171" s="18"/>
      <c r="IT171" s="18"/>
      <c r="IU171" s="18"/>
      <c r="IV171" s="18"/>
    </row>
    <row r="172" spans="1:256" ht="57.6">
      <c r="A172" t="s">
        <v>32</v>
      </c>
      <c r="B172" t="s">
        <v>76</v>
      </c>
      <c r="C172" s="23" t="s">
        <v>77</v>
      </c>
      <c r="D172" t="s">
        <v>41</v>
      </c>
      <c r="E172" t="s">
        <v>78</v>
      </c>
      <c r="F172">
        <v>1</v>
      </c>
      <c r="G172">
        <v>119675</v>
      </c>
      <c r="H172">
        <v>119675</v>
      </c>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c r="IP172" s="18"/>
      <c r="IQ172" s="18"/>
      <c r="IR172" s="18"/>
      <c r="IS172" s="18"/>
      <c r="IT172" s="18"/>
      <c r="IU172" s="18"/>
      <c r="IV172" s="18"/>
    </row>
    <row r="173" spans="1:256">
      <c r="A173" t="s">
        <v>32</v>
      </c>
      <c r="B173" t="s">
        <v>79</v>
      </c>
      <c r="C173" s="23" t="s">
        <v>80</v>
      </c>
      <c r="D173" t="s">
        <v>41</v>
      </c>
      <c r="E173" t="s">
        <v>78</v>
      </c>
      <c r="F173">
        <v>1</v>
      </c>
      <c r="G173">
        <v>205994</v>
      </c>
      <c r="H173">
        <v>205994</v>
      </c>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c r="IP173" s="18"/>
      <c r="IQ173" s="18"/>
      <c r="IR173" s="18"/>
      <c r="IS173" s="18"/>
      <c r="IT173" s="18"/>
      <c r="IU173" s="18"/>
      <c r="IV173" s="18"/>
    </row>
    <row r="174" spans="1:256">
      <c r="A174" t="s">
        <v>32</v>
      </c>
      <c r="B174" t="s">
        <v>60</v>
      </c>
      <c r="C174" s="23" t="s">
        <v>61</v>
      </c>
      <c r="D174" t="s">
        <v>41</v>
      </c>
      <c r="E174" t="s">
        <v>15</v>
      </c>
      <c r="F174">
        <v>3</v>
      </c>
      <c r="G174">
        <v>1733</v>
      </c>
      <c r="H174">
        <v>5199</v>
      </c>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c r="IP174" s="18"/>
      <c r="IQ174" s="18"/>
      <c r="IR174" s="18"/>
      <c r="IS174" s="18"/>
      <c r="IT174" s="18"/>
      <c r="IU174" s="18"/>
      <c r="IV174" s="18"/>
    </row>
    <row r="175" spans="1:256">
      <c r="A175" t="s">
        <v>32</v>
      </c>
      <c r="B175" t="s">
        <v>81</v>
      </c>
      <c r="C175" s="23" t="s">
        <v>82</v>
      </c>
      <c r="D175" t="s">
        <v>41</v>
      </c>
      <c r="E175" t="s">
        <v>45</v>
      </c>
      <c r="F175">
        <v>11</v>
      </c>
      <c r="G175">
        <v>22612</v>
      </c>
      <c r="H175">
        <v>248732</v>
      </c>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c r="IP175" s="18"/>
      <c r="IQ175" s="18"/>
      <c r="IR175" s="18"/>
      <c r="IS175" s="18"/>
      <c r="IT175" s="18"/>
      <c r="IU175" s="18"/>
      <c r="IV175" s="18"/>
    </row>
    <row r="176" spans="1:256">
      <c r="A176" t="s">
        <v>32</v>
      </c>
      <c r="B176" t="s">
        <v>39</v>
      </c>
      <c r="C176" s="23" t="s">
        <v>40</v>
      </c>
      <c r="D176" t="s">
        <v>41</v>
      </c>
      <c r="E176" t="s">
        <v>15</v>
      </c>
      <c r="F176">
        <v>1</v>
      </c>
      <c r="G176">
        <v>29357</v>
      </c>
      <c r="H176">
        <v>29357</v>
      </c>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c r="IP176" s="18"/>
      <c r="IQ176" s="18"/>
      <c r="IR176" s="18"/>
      <c r="IS176" s="18"/>
      <c r="IT176" s="18"/>
      <c r="IU176" s="18"/>
      <c r="IV176" s="18"/>
    </row>
    <row r="177" spans="1:256">
      <c r="A177" t="s">
        <v>32</v>
      </c>
      <c r="B177" t="s">
        <v>129</v>
      </c>
      <c r="C177" s="23" t="s">
        <v>130</v>
      </c>
      <c r="D177" t="s">
        <v>41</v>
      </c>
      <c r="E177" t="s">
        <v>15</v>
      </c>
      <c r="F177">
        <v>1</v>
      </c>
      <c r="G177">
        <v>117210</v>
      </c>
      <c r="H177">
        <v>117210</v>
      </c>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c r="IP177" s="18"/>
      <c r="IQ177" s="18"/>
      <c r="IR177" s="18"/>
      <c r="IS177" s="18"/>
      <c r="IT177" s="18"/>
      <c r="IU177" s="18"/>
      <c r="IV177" s="18"/>
    </row>
    <row r="178" spans="1:256">
      <c r="A178" t="s">
        <v>32</v>
      </c>
      <c r="B178" t="s">
        <v>131</v>
      </c>
      <c r="C178" s="23" t="s">
        <v>132</v>
      </c>
      <c r="D178" t="s">
        <v>41</v>
      </c>
      <c r="E178" t="s">
        <v>15</v>
      </c>
      <c r="F178">
        <v>1</v>
      </c>
      <c r="G178">
        <v>195527</v>
      </c>
      <c r="H178">
        <v>195527</v>
      </c>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c r="IP178" s="18"/>
      <c r="IQ178" s="18"/>
      <c r="IR178" s="18"/>
      <c r="IS178" s="18"/>
      <c r="IT178" s="18"/>
      <c r="IU178" s="18"/>
      <c r="IV178" s="18"/>
    </row>
    <row r="179" spans="1:256">
      <c r="A179" t="s">
        <v>32</v>
      </c>
      <c r="B179" t="s">
        <v>133</v>
      </c>
      <c r="C179" s="23" t="s">
        <v>134</v>
      </c>
      <c r="D179" t="s">
        <v>41</v>
      </c>
      <c r="E179" t="s">
        <v>91</v>
      </c>
      <c r="F179">
        <v>15</v>
      </c>
      <c r="G179">
        <v>17921</v>
      </c>
      <c r="H179">
        <v>268815</v>
      </c>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c r="IP179" s="18"/>
      <c r="IQ179" s="18"/>
      <c r="IR179" s="18"/>
      <c r="IS179" s="18"/>
      <c r="IT179" s="18"/>
      <c r="IU179" s="18"/>
      <c r="IV179" s="18"/>
    </row>
    <row r="180" spans="1:256">
      <c r="A180" t="s">
        <v>32</v>
      </c>
      <c r="B180" t="s">
        <v>83</v>
      </c>
      <c r="C180" s="23" t="s">
        <v>84</v>
      </c>
      <c r="D180" t="s">
        <v>41</v>
      </c>
      <c r="E180" t="s">
        <v>85</v>
      </c>
      <c r="F180">
        <v>0.2</v>
      </c>
      <c r="G180">
        <v>14981</v>
      </c>
      <c r="H180">
        <v>2996</v>
      </c>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c r="IP180" s="18"/>
      <c r="IQ180" s="18"/>
      <c r="IR180" s="18"/>
      <c r="IS180" s="18"/>
      <c r="IT180" s="18"/>
      <c r="IU180" s="18"/>
      <c r="IV180" s="18"/>
    </row>
    <row r="181" spans="1:256">
      <c r="A181" t="s">
        <v>32</v>
      </c>
      <c r="B181" t="s">
        <v>135</v>
      </c>
      <c r="C181" s="23" t="s">
        <v>136</v>
      </c>
      <c r="D181" t="s">
        <v>41</v>
      </c>
      <c r="E181" t="s">
        <v>88</v>
      </c>
      <c r="F181">
        <v>7</v>
      </c>
      <c r="G181">
        <v>4163</v>
      </c>
      <c r="H181">
        <v>29141</v>
      </c>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c r="IP181" s="18"/>
      <c r="IQ181" s="18"/>
      <c r="IR181" s="18"/>
      <c r="IS181" s="18"/>
      <c r="IT181" s="18"/>
      <c r="IU181" s="18"/>
      <c r="IV181" s="18"/>
    </row>
    <row r="182" spans="1:256" ht="28.8">
      <c r="A182" t="s">
        <v>32</v>
      </c>
      <c r="B182" t="s">
        <v>86</v>
      </c>
      <c r="C182" s="23" t="s">
        <v>87</v>
      </c>
      <c r="D182" t="s">
        <v>41</v>
      </c>
      <c r="E182" t="s">
        <v>88</v>
      </c>
      <c r="F182">
        <v>3</v>
      </c>
      <c r="G182">
        <v>14042</v>
      </c>
      <c r="H182">
        <v>42126</v>
      </c>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c r="IP182" s="18"/>
      <c r="IQ182" s="18"/>
      <c r="IR182" s="18"/>
      <c r="IS182" s="18"/>
      <c r="IT182" s="18"/>
      <c r="IU182" s="18"/>
      <c r="IV182" s="18"/>
    </row>
    <row r="183" spans="1:256">
      <c r="A183" t="s">
        <v>32</v>
      </c>
      <c r="B183" t="s">
        <v>89</v>
      </c>
      <c r="C183" s="23" t="s">
        <v>90</v>
      </c>
      <c r="D183" t="s">
        <v>41</v>
      </c>
      <c r="E183" t="s">
        <v>91</v>
      </c>
      <c r="F183">
        <v>6</v>
      </c>
      <c r="G183">
        <v>19869</v>
      </c>
      <c r="H183">
        <v>119214</v>
      </c>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c r="IP183" s="18"/>
      <c r="IQ183" s="18"/>
      <c r="IR183" s="18"/>
      <c r="IS183" s="18"/>
      <c r="IT183" s="18"/>
      <c r="IU183" s="18"/>
      <c r="IV183" s="18"/>
    </row>
    <row r="184" spans="1:256" s="18" customFormat="1">
      <c r="A184"/>
      <c r="B184"/>
      <c r="C184" s="23"/>
      <c r="D184"/>
      <c r="E184"/>
      <c r="F184"/>
      <c r="G184"/>
      <c r="H184"/>
    </row>
    <row r="185" spans="1:256" s="18" customFormat="1" ht="66.599999999999994">
      <c r="A185" s="28">
        <v>21081</v>
      </c>
      <c r="B185" t="s">
        <v>48</v>
      </c>
      <c r="C185" s="22" t="s">
        <v>170</v>
      </c>
      <c r="D185" s="26" t="s">
        <v>42</v>
      </c>
      <c r="E185" s="26" t="s">
        <v>15</v>
      </c>
      <c r="F185" s="26"/>
      <c r="G185" s="26"/>
      <c r="H185" s="195">
        <v>482778</v>
      </c>
      <c r="J185" s="192">
        <f>+'AIU (2)'!G28</f>
        <v>1.298</v>
      </c>
      <c r="K185" s="193">
        <f>ROUND((H185*J185),0)</f>
        <v>626646</v>
      </c>
    </row>
    <row r="186" spans="1:256" s="18" customFormat="1" ht="28.8">
      <c r="A186"/>
      <c r="B186" t="s">
        <v>144</v>
      </c>
      <c r="C186" s="23" t="s">
        <v>171</v>
      </c>
      <c r="D186" t="s">
        <v>43</v>
      </c>
      <c r="E186" t="s">
        <v>44</v>
      </c>
      <c r="F186">
        <v>2</v>
      </c>
      <c r="G186">
        <v>38076</v>
      </c>
      <c r="H186">
        <v>76152</v>
      </c>
    </row>
    <row r="187" spans="1:256" s="18" customFormat="1">
      <c r="A187"/>
      <c r="B187" t="s">
        <v>71</v>
      </c>
      <c r="C187" s="23" t="s">
        <v>72</v>
      </c>
      <c r="D187" t="s">
        <v>35</v>
      </c>
      <c r="E187" t="s">
        <v>73</v>
      </c>
      <c r="F187">
        <v>0.01</v>
      </c>
      <c r="G187">
        <v>171308</v>
      </c>
      <c r="H187">
        <v>1713</v>
      </c>
    </row>
    <row r="188" spans="1:256">
      <c r="B188" t="s">
        <v>74</v>
      </c>
      <c r="C188" s="23" t="s">
        <v>172</v>
      </c>
      <c r="D188" t="s">
        <v>35</v>
      </c>
      <c r="E188" t="s">
        <v>44</v>
      </c>
      <c r="F188">
        <v>0.02</v>
      </c>
      <c r="G188">
        <v>42825</v>
      </c>
      <c r="H188">
        <v>857</v>
      </c>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c r="IP188" s="18"/>
      <c r="IQ188" s="18"/>
      <c r="IR188" s="18"/>
      <c r="IS188" s="18"/>
      <c r="IT188" s="18"/>
      <c r="IU188" s="18"/>
      <c r="IV188" s="18"/>
    </row>
    <row r="189" spans="1:256">
      <c r="B189" t="s">
        <v>36</v>
      </c>
      <c r="C189" s="23" t="s">
        <v>37</v>
      </c>
      <c r="D189" t="s">
        <v>38</v>
      </c>
      <c r="E189" t="s">
        <v>15</v>
      </c>
      <c r="F189">
        <v>0.2</v>
      </c>
      <c r="G189">
        <v>3311</v>
      </c>
      <c r="H189">
        <v>662</v>
      </c>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c r="IP189" s="18"/>
      <c r="IQ189" s="18"/>
      <c r="IR189" s="18"/>
      <c r="IS189" s="18"/>
      <c r="IT189" s="18"/>
      <c r="IU189" s="18"/>
      <c r="IV189" s="18"/>
    </row>
    <row r="190" spans="1:256">
      <c r="B190" t="s">
        <v>60</v>
      </c>
      <c r="C190" s="23" t="s">
        <v>61</v>
      </c>
      <c r="D190" t="s">
        <v>41</v>
      </c>
      <c r="E190" t="s">
        <v>15</v>
      </c>
      <c r="F190">
        <v>0.02</v>
      </c>
      <c r="G190">
        <v>1733</v>
      </c>
      <c r="H190">
        <v>35</v>
      </c>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c r="IP190" s="18"/>
      <c r="IQ190" s="18"/>
      <c r="IR190" s="18"/>
      <c r="IS190" s="18"/>
      <c r="IT190" s="18"/>
      <c r="IU190" s="18"/>
      <c r="IV190" s="18"/>
    </row>
    <row r="191" spans="1:256">
      <c r="B191" t="s">
        <v>133</v>
      </c>
      <c r="C191" s="23" t="s">
        <v>173</v>
      </c>
      <c r="D191" t="s">
        <v>41</v>
      </c>
      <c r="E191" t="s">
        <v>91</v>
      </c>
      <c r="F191">
        <v>10.3</v>
      </c>
      <c r="G191">
        <v>17921</v>
      </c>
      <c r="H191">
        <v>184586</v>
      </c>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c r="IP191" s="18"/>
      <c r="IQ191" s="18"/>
      <c r="IR191" s="18"/>
      <c r="IS191" s="18"/>
      <c r="IT191" s="18"/>
      <c r="IU191" s="18"/>
      <c r="IV191" s="18"/>
    </row>
    <row r="192" spans="1:256" ht="28.8">
      <c r="B192" t="s">
        <v>120</v>
      </c>
      <c r="C192" s="23" t="s">
        <v>121</v>
      </c>
      <c r="D192" t="s">
        <v>41</v>
      </c>
      <c r="E192" t="s">
        <v>78</v>
      </c>
      <c r="F192">
        <v>0.15</v>
      </c>
      <c r="G192">
        <v>79948</v>
      </c>
      <c r="H192">
        <v>11992</v>
      </c>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c r="IP192" s="18"/>
      <c r="IQ192" s="18"/>
      <c r="IR192" s="18"/>
      <c r="IS192" s="18"/>
      <c r="IT192" s="18"/>
      <c r="IU192" s="18"/>
      <c r="IV192" s="18"/>
    </row>
    <row r="193" spans="1:256" ht="28.8">
      <c r="B193" t="s">
        <v>140</v>
      </c>
      <c r="C193" s="23" t="s">
        <v>141</v>
      </c>
      <c r="D193" t="s">
        <v>41</v>
      </c>
      <c r="E193" t="s">
        <v>78</v>
      </c>
      <c r="F193">
        <v>0.03</v>
      </c>
      <c r="G193">
        <v>115927</v>
      </c>
      <c r="H193">
        <v>3478</v>
      </c>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c r="IP193" s="18"/>
      <c r="IQ193" s="18"/>
      <c r="IR193" s="18"/>
      <c r="IS193" s="18"/>
      <c r="IT193" s="18"/>
      <c r="IU193" s="18"/>
      <c r="IV193" s="18"/>
    </row>
    <row r="194" spans="1:256" s="18" customFormat="1">
      <c r="A194"/>
      <c r="B194" t="s">
        <v>135</v>
      </c>
      <c r="C194" s="23" t="s">
        <v>174</v>
      </c>
      <c r="D194" t="s">
        <v>41</v>
      </c>
      <c r="E194" t="s">
        <v>88</v>
      </c>
      <c r="F194">
        <v>2.2000000000000002</v>
      </c>
      <c r="G194">
        <v>4163</v>
      </c>
      <c r="H194">
        <v>9159</v>
      </c>
    </row>
    <row r="195" spans="1:256" s="18" customFormat="1">
      <c r="A195"/>
      <c r="B195" t="s">
        <v>81</v>
      </c>
      <c r="C195" s="23" t="s">
        <v>82</v>
      </c>
      <c r="D195" t="s">
        <v>41</v>
      </c>
      <c r="E195" t="s">
        <v>45</v>
      </c>
      <c r="F195">
        <v>6.18</v>
      </c>
      <c r="G195">
        <v>22612</v>
      </c>
      <c r="H195">
        <v>139742</v>
      </c>
    </row>
    <row r="196" spans="1:256" s="18" customFormat="1" ht="28.8">
      <c r="A196"/>
      <c r="B196" t="s">
        <v>86</v>
      </c>
      <c r="C196" s="23" t="s">
        <v>87</v>
      </c>
      <c r="D196" t="s">
        <v>41</v>
      </c>
      <c r="E196" t="s">
        <v>88</v>
      </c>
      <c r="F196">
        <v>0.7</v>
      </c>
      <c r="G196">
        <v>14042</v>
      </c>
      <c r="H196">
        <v>9829</v>
      </c>
    </row>
    <row r="197" spans="1:256" s="18" customFormat="1" ht="28.8">
      <c r="A197"/>
      <c r="B197" t="s">
        <v>175</v>
      </c>
      <c r="C197" s="23" t="s">
        <v>178</v>
      </c>
      <c r="D197" t="s">
        <v>41</v>
      </c>
      <c r="E197" t="s">
        <v>91</v>
      </c>
      <c r="F197">
        <v>7.43</v>
      </c>
      <c r="G197">
        <v>5500</v>
      </c>
      <c r="H197">
        <v>40865</v>
      </c>
    </row>
    <row r="198" spans="1:256" s="18" customFormat="1" ht="28.8">
      <c r="A198"/>
      <c r="B198" t="s">
        <v>145</v>
      </c>
      <c r="C198" s="23" t="s">
        <v>146</v>
      </c>
      <c r="D198" t="s">
        <v>41</v>
      </c>
      <c r="E198" t="s">
        <v>15</v>
      </c>
      <c r="F198">
        <v>0.1</v>
      </c>
      <c r="G198">
        <v>37079</v>
      </c>
      <c r="H198">
        <v>3708</v>
      </c>
    </row>
    <row r="199" spans="1:256" s="18" customFormat="1">
      <c r="A199"/>
      <c r="B199"/>
      <c r="C199" s="23"/>
      <c r="D199"/>
      <c r="E199"/>
      <c r="F199"/>
      <c r="G199"/>
      <c r="H199"/>
    </row>
    <row r="200" spans="1:256" s="18" customFormat="1" ht="53.4">
      <c r="A200" s="28">
        <v>21081</v>
      </c>
      <c r="B200" t="s">
        <v>48</v>
      </c>
      <c r="C200" s="22" t="s">
        <v>176</v>
      </c>
      <c r="D200" s="26" t="s">
        <v>42</v>
      </c>
      <c r="E200" s="26" t="s">
        <v>15</v>
      </c>
      <c r="F200" s="26"/>
      <c r="G200" s="26"/>
      <c r="H200" s="195">
        <v>324524</v>
      </c>
      <c r="J200" s="192">
        <f>+'AIU (2)'!G28</f>
        <v>1.298</v>
      </c>
      <c r="K200" s="193">
        <f>ROUND((H200*J200),0)</f>
        <v>421232</v>
      </c>
    </row>
    <row r="201" spans="1:256" ht="28.8">
      <c r="B201" t="s">
        <v>144</v>
      </c>
      <c r="C201" s="23" t="s">
        <v>171</v>
      </c>
      <c r="D201" t="s">
        <v>43</v>
      </c>
      <c r="E201" t="s">
        <v>44</v>
      </c>
      <c r="F201">
        <v>1.5</v>
      </c>
      <c r="G201">
        <v>38076</v>
      </c>
      <c r="H201">
        <v>57114</v>
      </c>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c r="IP201" s="18"/>
      <c r="IQ201" s="18"/>
      <c r="IR201" s="18"/>
      <c r="IS201" s="18"/>
      <c r="IT201" s="18"/>
      <c r="IU201" s="18"/>
      <c r="IV201" s="18"/>
    </row>
    <row r="202" spans="1:256">
      <c r="B202" t="s">
        <v>71</v>
      </c>
      <c r="C202" s="23" t="s">
        <v>72</v>
      </c>
      <c r="D202" t="s">
        <v>35</v>
      </c>
      <c r="E202" t="s">
        <v>73</v>
      </c>
      <c r="F202">
        <v>0.01</v>
      </c>
      <c r="G202">
        <v>171308</v>
      </c>
      <c r="H202">
        <v>1713</v>
      </c>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c r="IP202" s="18"/>
      <c r="IQ202" s="18"/>
      <c r="IR202" s="18"/>
      <c r="IS202" s="18"/>
      <c r="IT202" s="18"/>
      <c r="IU202" s="18"/>
      <c r="IV202" s="18"/>
    </row>
    <row r="203" spans="1:256">
      <c r="B203" t="s">
        <v>74</v>
      </c>
      <c r="C203" s="23" t="s">
        <v>172</v>
      </c>
      <c r="D203" t="s">
        <v>35</v>
      </c>
      <c r="E203" t="s">
        <v>44</v>
      </c>
      <c r="F203">
        <v>0.02</v>
      </c>
      <c r="G203">
        <v>42825</v>
      </c>
      <c r="H203">
        <v>857</v>
      </c>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c r="IP203" s="18"/>
      <c r="IQ203" s="18"/>
      <c r="IR203" s="18"/>
      <c r="IS203" s="18"/>
      <c r="IT203" s="18"/>
      <c r="IU203" s="18"/>
      <c r="IV203" s="18"/>
    </row>
    <row r="204" spans="1:256">
      <c r="B204" t="s">
        <v>36</v>
      </c>
      <c r="C204" s="23" t="s">
        <v>37</v>
      </c>
      <c r="D204" t="s">
        <v>38</v>
      </c>
      <c r="E204" t="s">
        <v>15</v>
      </c>
      <c r="F204">
        <v>0.2</v>
      </c>
      <c r="G204">
        <v>3311</v>
      </c>
      <c r="H204">
        <v>662</v>
      </c>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c r="IP204" s="18"/>
      <c r="IQ204" s="18"/>
      <c r="IR204" s="18"/>
      <c r="IS204" s="18"/>
      <c r="IT204" s="18"/>
      <c r="IU204" s="18"/>
      <c r="IV204" s="18"/>
    </row>
    <row r="205" spans="1:256">
      <c r="B205" t="s">
        <v>60</v>
      </c>
      <c r="C205" s="23" t="s">
        <v>61</v>
      </c>
      <c r="D205" t="s">
        <v>41</v>
      </c>
      <c r="E205" t="s">
        <v>15</v>
      </c>
      <c r="F205">
        <v>0.2</v>
      </c>
      <c r="G205">
        <v>1733</v>
      </c>
      <c r="H205">
        <v>347</v>
      </c>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c r="IP205" s="18"/>
      <c r="IQ205" s="18"/>
      <c r="IR205" s="18"/>
      <c r="IS205" s="18"/>
      <c r="IT205" s="18"/>
      <c r="IU205" s="18"/>
      <c r="IV205" s="18"/>
    </row>
    <row r="206" spans="1:256">
      <c r="B206" t="s">
        <v>133</v>
      </c>
      <c r="C206" s="23" t="s">
        <v>177</v>
      </c>
      <c r="D206" t="s">
        <v>41</v>
      </c>
      <c r="E206" t="s">
        <v>91</v>
      </c>
      <c r="F206">
        <v>8.24</v>
      </c>
      <c r="G206">
        <v>17921</v>
      </c>
      <c r="H206">
        <v>147669</v>
      </c>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c r="IP206" s="18"/>
      <c r="IQ206" s="18"/>
      <c r="IR206" s="18"/>
      <c r="IS206" s="18"/>
      <c r="IT206" s="18"/>
      <c r="IU206" s="18"/>
      <c r="IV206" s="18"/>
    </row>
    <row r="207" spans="1:256" s="18" customFormat="1" ht="28.8">
      <c r="A207"/>
      <c r="B207" t="s">
        <v>120</v>
      </c>
      <c r="C207" s="23" t="s">
        <v>121</v>
      </c>
      <c r="D207" t="s">
        <v>41</v>
      </c>
      <c r="E207" t="s">
        <v>78</v>
      </c>
      <c r="F207">
        <v>0.11</v>
      </c>
      <c r="G207">
        <v>79948</v>
      </c>
      <c r="H207">
        <v>8794</v>
      </c>
    </row>
    <row r="208" spans="1:256" s="18" customFormat="1" ht="28.8">
      <c r="A208"/>
      <c r="B208" t="s">
        <v>140</v>
      </c>
      <c r="C208" s="23" t="s">
        <v>141</v>
      </c>
      <c r="D208" t="s">
        <v>41</v>
      </c>
      <c r="E208" t="s">
        <v>78</v>
      </c>
      <c r="F208">
        <v>0.03</v>
      </c>
      <c r="G208">
        <v>115927</v>
      </c>
      <c r="H208">
        <v>3478</v>
      </c>
    </row>
    <row r="209" spans="1:256" s="18" customFormat="1">
      <c r="A209"/>
      <c r="B209" t="s">
        <v>81</v>
      </c>
      <c r="C209" s="23" t="s">
        <v>82</v>
      </c>
      <c r="D209" t="s">
        <v>41</v>
      </c>
      <c r="E209" t="s">
        <v>45</v>
      </c>
      <c r="F209">
        <v>4.12</v>
      </c>
      <c r="G209">
        <v>22612</v>
      </c>
      <c r="H209">
        <v>93161</v>
      </c>
    </row>
    <row r="210" spans="1:256" s="18" customFormat="1" ht="28.8">
      <c r="A210"/>
      <c r="B210" t="s">
        <v>86</v>
      </c>
      <c r="C210" s="23" t="s">
        <v>87</v>
      </c>
      <c r="D210" t="s">
        <v>41</v>
      </c>
      <c r="E210" t="s">
        <v>88</v>
      </c>
      <c r="F210">
        <v>0.5</v>
      </c>
      <c r="G210">
        <v>14042</v>
      </c>
      <c r="H210">
        <v>7021</v>
      </c>
    </row>
    <row r="211" spans="1:256" s="18" customFormat="1" ht="28.8">
      <c r="A211"/>
      <c r="B211" t="s">
        <v>145</v>
      </c>
      <c r="C211" s="23" t="s">
        <v>146</v>
      </c>
      <c r="D211" t="s">
        <v>41</v>
      </c>
      <c r="E211" t="s">
        <v>15</v>
      </c>
      <c r="F211">
        <v>0.1</v>
      </c>
      <c r="G211">
        <v>37079</v>
      </c>
      <c r="H211">
        <v>3708</v>
      </c>
    </row>
    <row r="212" spans="1:256">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c r="IP212" s="18"/>
      <c r="IQ212" s="18"/>
      <c r="IR212" s="18"/>
      <c r="IS212" s="18"/>
      <c r="IT212" s="18"/>
      <c r="IU212" s="18"/>
      <c r="IV212" s="18"/>
    </row>
    <row r="213" spans="1:256">
      <c r="A213" s="16" t="s">
        <v>137</v>
      </c>
      <c r="B213" s="17"/>
      <c r="C213" s="21" t="s">
        <v>138</v>
      </c>
      <c r="D213" s="17" t="s">
        <v>31</v>
      </c>
      <c r="E213" s="17"/>
      <c r="F213" s="17"/>
      <c r="G213" s="17"/>
      <c r="H213" s="17"/>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c r="IP213" s="18"/>
      <c r="IQ213" s="18"/>
      <c r="IR213" s="18"/>
      <c r="IS213" s="18"/>
      <c r="IT213" s="18"/>
      <c r="IU213" s="18"/>
      <c r="IV213" s="18"/>
    </row>
    <row r="214" spans="1:256">
      <c r="A214" s="37"/>
      <c r="B214" s="3"/>
      <c r="C214" s="22"/>
      <c r="D214" s="3"/>
      <c r="E214" s="3"/>
      <c r="F214" s="3"/>
      <c r="G214" s="3"/>
      <c r="H214" s="3"/>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c r="IP214" s="18"/>
      <c r="IQ214" s="18"/>
      <c r="IR214" s="18"/>
      <c r="IS214" s="18"/>
      <c r="IT214" s="18"/>
      <c r="IU214" s="18"/>
      <c r="IV214" s="18"/>
    </row>
    <row r="215" spans="1:256">
      <c r="A215" t="s">
        <v>190</v>
      </c>
      <c r="B215" t="s">
        <v>48</v>
      </c>
      <c r="C215" s="3" t="s">
        <v>191</v>
      </c>
      <c r="D215" s="3" t="s">
        <v>42</v>
      </c>
      <c r="E215" s="3" t="s">
        <v>45</v>
      </c>
      <c r="F215" s="3"/>
      <c r="G215" s="3"/>
      <c r="H215" s="54">
        <v>12479</v>
      </c>
      <c r="I215" s="18"/>
      <c r="J215" s="192">
        <f>+'AIU (2)'!G28</f>
        <v>1.298</v>
      </c>
      <c r="K215" s="193">
        <f>ROUND((H215*J215),0)</f>
        <v>16198</v>
      </c>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c r="IP215" s="18"/>
      <c r="IQ215" s="18"/>
      <c r="IR215" s="18"/>
      <c r="IS215" s="18"/>
      <c r="IT215" s="18"/>
      <c r="IU215" s="18"/>
      <c r="IV215" s="18"/>
    </row>
    <row r="216" spans="1:256">
      <c r="A216" t="s">
        <v>190</v>
      </c>
      <c r="B216" t="s">
        <v>69</v>
      </c>
      <c r="C216" t="s">
        <v>70</v>
      </c>
      <c r="D216" t="s">
        <v>43</v>
      </c>
      <c r="E216" t="s">
        <v>44</v>
      </c>
      <c r="F216">
        <v>0.2</v>
      </c>
      <c r="G216">
        <f>+VLOOKUP(B216,[5]Insumos!$A$2:$F$5000,5,FALSE)</f>
        <v>33113</v>
      </c>
      <c r="H216">
        <f t="shared" ref="H216:H219" si="14">+ROUND(F216*G216,0)</f>
        <v>6623</v>
      </c>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c r="IP216" s="18"/>
      <c r="IQ216" s="18"/>
      <c r="IR216" s="18"/>
      <c r="IS216" s="18"/>
      <c r="IT216" s="18"/>
      <c r="IU216" s="18"/>
      <c r="IV216" s="18"/>
    </row>
    <row r="217" spans="1:256">
      <c r="A217" t="s">
        <v>190</v>
      </c>
      <c r="B217" t="s">
        <v>57</v>
      </c>
      <c r="C217" t="s">
        <v>58</v>
      </c>
      <c r="D217" t="s">
        <v>35</v>
      </c>
      <c r="E217" t="s">
        <v>59</v>
      </c>
      <c r="F217">
        <v>0.03</v>
      </c>
      <c r="G217">
        <f>+VLOOKUP(B217,[5]Insumos!$A$2:$F$5000,5,FALSE)</f>
        <v>154179</v>
      </c>
      <c r="H217">
        <f t="shared" si="14"/>
        <v>4625</v>
      </c>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c r="IP217" s="18"/>
      <c r="IQ217" s="18"/>
      <c r="IR217" s="18"/>
      <c r="IS217" s="18"/>
      <c r="IT217" s="18"/>
      <c r="IU217" s="18"/>
      <c r="IV217" s="18"/>
    </row>
    <row r="218" spans="1:256">
      <c r="A218" t="s">
        <v>190</v>
      </c>
      <c r="B218" t="s">
        <v>36</v>
      </c>
      <c r="C218" t="s">
        <v>37</v>
      </c>
      <c r="D218" t="s">
        <v>38</v>
      </c>
      <c r="E218" t="s">
        <v>15</v>
      </c>
      <c r="F218">
        <v>0.2</v>
      </c>
      <c r="G218">
        <f>+VLOOKUP(B218,[5]Insumos!$A$2:$F$5000,5,FALSE)</f>
        <v>3311</v>
      </c>
      <c r="H218">
        <f t="shared" si="14"/>
        <v>662</v>
      </c>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c r="IP218" s="18"/>
      <c r="IQ218" s="18"/>
      <c r="IR218" s="18"/>
      <c r="IS218" s="18"/>
      <c r="IT218" s="18"/>
      <c r="IU218" s="18"/>
      <c r="IV218" s="18"/>
    </row>
    <row r="219" spans="1:256">
      <c r="A219" t="s">
        <v>190</v>
      </c>
      <c r="B219" t="s">
        <v>60</v>
      </c>
      <c r="C219" t="s">
        <v>61</v>
      </c>
      <c r="D219" t="s">
        <v>41</v>
      </c>
      <c r="E219" t="s">
        <v>15</v>
      </c>
      <c r="F219">
        <v>0.32819999999999999</v>
      </c>
      <c r="G219">
        <f>+VLOOKUP(B219,[5]Insumos!$A$2:$F$5000,5,FALSE)</f>
        <v>1733</v>
      </c>
      <c r="H219">
        <f t="shared" si="14"/>
        <v>569</v>
      </c>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c r="IP219" s="18"/>
      <c r="IQ219" s="18"/>
      <c r="IR219" s="18"/>
      <c r="IS219" s="18"/>
      <c r="IT219" s="18"/>
      <c r="IU219" s="18"/>
      <c r="IV219" s="18"/>
    </row>
    <row r="220" spans="1:256">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c r="IP220" s="18"/>
      <c r="IQ220" s="18"/>
      <c r="IR220" s="18"/>
      <c r="IS220" s="18"/>
      <c r="IT220" s="18"/>
      <c r="IU220" s="18"/>
      <c r="IV220" s="18"/>
    </row>
    <row r="221" spans="1:256" ht="40.200000000000003">
      <c r="A221" t="s">
        <v>147</v>
      </c>
      <c r="B221" t="s">
        <v>48</v>
      </c>
      <c r="C221" s="22" t="s">
        <v>148</v>
      </c>
      <c r="D221" s="3" t="s">
        <v>42</v>
      </c>
      <c r="E221" s="3" t="s">
        <v>15</v>
      </c>
      <c r="F221" s="3"/>
      <c r="G221" s="3"/>
      <c r="H221" s="54">
        <v>177942</v>
      </c>
      <c r="I221" s="18"/>
      <c r="J221" s="192">
        <f>+'AIU (2)'!G28</f>
        <v>1.298</v>
      </c>
      <c r="K221" s="193">
        <f>ROUND((H221*J221),0)</f>
        <v>230969</v>
      </c>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c r="IP221" s="18"/>
      <c r="IQ221" s="18"/>
      <c r="IR221" s="18"/>
      <c r="IS221" s="18"/>
      <c r="IT221" s="18"/>
      <c r="IU221" s="18"/>
      <c r="IV221" s="18"/>
    </row>
    <row r="222" spans="1:256" ht="28.8">
      <c r="A222" t="s">
        <v>147</v>
      </c>
      <c r="B222" t="s">
        <v>69</v>
      </c>
      <c r="C222" s="23" t="s">
        <v>70</v>
      </c>
      <c r="D222" t="s">
        <v>43</v>
      </c>
      <c r="E222" t="s">
        <v>44</v>
      </c>
      <c r="F222">
        <v>2</v>
      </c>
      <c r="G222">
        <v>33113</v>
      </c>
      <c r="H222">
        <v>66226</v>
      </c>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c r="IP222" s="18"/>
      <c r="IQ222" s="18"/>
      <c r="IR222" s="18"/>
      <c r="IS222" s="18"/>
      <c r="IT222" s="18"/>
      <c r="IU222" s="18"/>
      <c r="IV222" s="18"/>
    </row>
    <row r="223" spans="1:256">
      <c r="A223" t="s">
        <v>147</v>
      </c>
      <c r="B223" t="s">
        <v>127</v>
      </c>
      <c r="C223" s="23" t="s">
        <v>128</v>
      </c>
      <c r="D223" t="s">
        <v>35</v>
      </c>
      <c r="E223" t="s">
        <v>59</v>
      </c>
      <c r="F223">
        <v>0.5</v>
      </c>
      <c r="G223">
        <v>216810</v>
      </c>
      <c r="H223">
        <v>108405</v>
      </c>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c r="IP223" s="18"/>
      <c r="IQ223" s="18"/>
      <c r="IR223" s="18"/>
      <c r="IS223" s="18"/>
      <c r="IT223" s="18"/>
      <c r="IU223" s="18"/>
      <c r="IV223" s="18"/>
    </row>
    <row r="224" spans="1:256">
      <c r="A224" t="s">
        <v>147</v>
      </c>
      <c r="B224" t="s">
        <v>36</v>
      </c>
      <c r="C224" s="23" t="s">
        <v>37</v>
      </c>
      <c r="D224" t="s">
        <v>38</v>
      </c>
      <c r="E224" t="s">
        <v>15</v>
      </c>
      <c r="F224">
        <v>1</v>
      </c>
      <c r="G224">
        <v>3311</v>
      </c>
      <c r="H224">
        <v>3311</v>
      </c>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c r="IP224" s="18"/>
      <c r="IQ224" s="18"/>
      <c r="IR224" s="18"/>
      <c r="IS224" s="18"/>
      <c r="IT224" s="18"/>
      <c r="IU224" s="18"/>
      <c r="IV224" s="18"/>
    </row>
    <row r="225" spans="1:256">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c r="IP225" s="18"/>
      <c r="IQ225" s="18"/>
      <c r="IR225" s="18"/>
      <c r="IS225" s="18"/>
      <c r="IT225" s="18"/>
      <c r="IU225" s="18"/>
      <c r="IV225" s="18"/>
    </row>
    <row r="226" spans="1:256">
      <c r="A226" s="16" t="s">
        <v>51</v>
      </c>
      <c r="B226" s="17"/>
      <c r="C226" s="21" t="s">
        <v>52</v>
      </c>
      <c r="D226" s="17" t="s">
        <v>31</v>
      </c>
      <c r="E226" s="17"/>
      <c r="F226" s="17"/>
      <c r="G226" s="17"/>
      <c r="H226" s="17"/>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c r="IP226" s="18"/>
      <c r="IQ226" s="18"/>
      <c r="IR226" s="18"/>
      <c r="IS226" s="18"/>
      <c r="IT226" s="18"/>
      <c r="IU226" s="18"/>
      <c r="IV226" s="18"/>
    </row>
    <row r="227" spans="1:256">
      <c r="A227" s="37"/>
      <c r="B227" s="3"/>
      <c r="C227" s="22"/>
      <c r="D227" s="3"/>
      <c r="E227" s="3"/>
      <c r="F227" s="3"/>
      <c r="G227" s="3"/>
      <c r="H227" s="3"/>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c r="IP227" s="18"/>
      <c r="IQ227" s="18"/>
      <c r="IR227" s="18"/>
      <c r="IS227" s="18"/>
      <c r="IT227" s="18"/>
      <c r="IU227" s="18"/>
      <c r="IV227" s="18"/>
    </row>
    <row r="228" spans="1:256">
      <c r="A228" t="s">
        <v>309</v>
      </c>
      <c r="B228" t="s">
        <v>48</v>
      </c>
      <c r="C228" s="3" t="s">
        <v>310</v>
      </c>
      <c r="D228" s="3" t="s">
        <v>42</v>
      </c>
      <c r="E228" s="3" t="s">
        <v>50</v>
      </c>
      <c r="F228" s="3"/>
      <c r="G228" s="3"/>
      <c r="H228" s="54">
        <v>151566</v>
      </c>
      <c r="I228" s="18"/>
      <c r="J228" s="192">
        <f>+'AIU (2)'!G28</f>
        <v>1.298</v>
      </c>
      <c r="K228" s="193">
        <f>ROUND((H228*J228),0)</f>
        <v>196733</v>
      </c>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c r="IP228" s="18"/>
      <c r="IQ228" s="18"/>
      <c r="IR228" s="18"/>
      <c r="IS228" s="18"/>
      <c r="IT228" s="18"/>
      <c r="IU228" s="18"/>
      <c r="IV228" s="18"/>
    </row>
    <row r="229" spans="1:256">
      <c r="A229" t="s">
        <v>309</v>
      </c>
      <c r="B229" t="s">
        <v>118</v>
      </c>
      <c r="C229" t="s">
        <v>119</v>
      </c>
      <c r="D229" t="s">
        <v>43</v>
      </c>
      <c r="E229" t="s">
        <v>44</v>
      </c>
      <c r="F229">
        <v>0.4</v>
      </c>
      <c r="G229">
        <f>+VLOOKUP(B229,[3]Insumos!$A$2:$F$5000,5,FALSE)</f>
        <v>51509</v>
      </c>
      <c r="H229">
        <f t="shared" ref="H229:H233" si="15">+ROUND(F229*G229,0)</f>
        <v>20604</v>
      </c>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c r="IP229" s="18"/>
      <c r="IQ229" s="18"/>
      <c r="IR229" s="18"/>
      <c r="IS229" s="18"/>
      <c r="IT229" s="18"/>
      <c r="IU229" s="18"/>
      <c r="IV229" s="18"/>
    </row>
    <row r="230" spans="1:256">
      <c r="A230" t="s">
        <v>309</v>
      </c>
      <c r="B230" t="s">
        <v>57</v>
      </c>
      <c r="C230" t="s">
        <v>58</v>
      </c>
      <c r="D230" t="s">
        <v>35</v>
      </c>
      <c r="E230" t="s">
        <v>59</v>
      </c>
      <c r="F230">
        <v>0.25</v>
      </c>
      <c r="G230">
        <f>+VLOOKUP(B230,[3]Insumos!$A$2:$F$5000,5,FALSE)</f>
        <v>154179</v>
      </c>
      <c r="H230">
        <f t="shared" si="15"/>
        <v>38545</v>
      </c>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c r="IP230" s="18"/>
      <c r="IQ230" s="18"/>
      <c r="IR230" s="18"/>
      <c r="IS230" s="18"/>
      <c r="IT230" s="18"/>
      <c r="IU230" s="18"/>
      <c r="IV230" s="18"/>
    </row>
    <row r="231" spans="1:256">
      <c r="A231" t="s">
        <v>309</v>
      </c>
      <c r="B231" t="s">
        <v>98</v>
      </c>
      <c r="C231" t="s">
        <v>99</v>
      </c>
      <c r="D231" t="s">
        <v>35</v>
      </c>
      <c r="E231" t="s">
        <v>44</v>
      </c>
      <c r="F231">
        <v>0.9</v>
      </c>
      <c r="G231">
        <f>+VLOOKUP(B231,[3]Insumos!$A$2:$F$5000,5,FALSE)</f>
        <v>99367</v>
      </c>
      <c r="H231">
        <f t="shared" si="15"/>
        <v>89430</v>
      </c>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c r="IP231" s="18"/>
      <c r="IQ231" s="18"/>
      <c r="IR231" s="18"/>
      <c r="IS231" s="18"/>
      <c r="IT231" s="18"/>
      <c r="IU231" s="18"/>
      <c r="IV231" s="18"/>
    </row>
    <row r="232" spans="1:256">
      <c r="A232" t="s">
        <v>309</v>
      </c>
      <c r="B232" t="s">
        <v>36</v>
      </c>
      <c r="C232" t="s">
        <v>37</v>
      </c>
      <c r="D232" t="s">
        <v>38</v>
      </c>
      <c r="E232" t="s">
        <v>15</v>
      </c>
      <c r="F232">
        <v>0.4</v>
      </c>
      <c r="G232">
        <f>+VLOOKUP(B232,[3]Insumos!$A$2:$F$5000,5,FALSE)</f>
        <v>3311</v>
      </c>
      <c r="H232">
        <f t="shared" si="15"/>
        <v>1324</v>
      </c>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c r="IP232" s="18"/>
      <c r="IQ232" s="18"/>
      <c r="IR232" s="18"/>
      <c r="IS232" s="18"/>
      <c r="IT232" s="18"/>
      <c r="IU232" s="18"/>
      <c r="IV232" s="18"/>
    </row>
    <row r="233" spans="1:256">
      <c r="A233" t="s">
        <v>309</v>
      </c>
      <c r="B233" t="s">
        <v>60</v>
      </c>
      <c r="C233" t="s">
        <v>61</v>
      </c>
      <c r="D233" t="s">
        <v>41</v>
      </c>
      <c r="E233" t="s">
        <v>15</v>
      </c>
      <c r="F233">
        <v>0.95960000000000001</v>
      </c>
      <c r="G233">
        <f>+VLOOKUP(B233,[3]Insumos!$A$2:$F$5000,5,FALSE)</f>
        <v>1733</v>
      </c>
      <c r="H233">
        <f t="shared" si="15"/>
        <v>1663</v>
      </c>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c r="IP233" s="18"/>
      <c r="IQ233" s="18"/>
      <c r="IR233" s="18"/>
      <c r="IS233" s="18"/>
      <c r="IT233" s="18"/>
      <c r="IU233" s="18"/>
      <c r="IV233" s="18"/>
    </row>
    <row r="234" spans="1:256">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c r="IP234" s="18"/>
      <c r="IQ234" s="18"/>
      <c r="IR234" s="18"/>
      <c r="IS234" s="18"/>
      <c r="IT234" s="18"/>
      <c r="IU234" s="18"/>
      <c r="IV234" s="18"/>
    </row>
    <row r="235" spans="1:256" ht="27">
      <c r="A235" t="s">
        <v>94</v>
      </c>
      <c r="B235" t="s">
        <v>48</v>
      </c>
      <c r="C235" s="22" t="s">
        <v>95</v>
      </c>
      <c r="D235" s="3" t="s">
        <v>42</v>
      </c>
      <c r="E235" s="3" t="s">
        <v>45</v>
      </c>
      <c r="F235" s="3"/>
      <c r="G235" s="3"/>
      <c r="H235" s="54">
        <v>27829</v>
      </c>
      <c r="J235" s="192">
        <f>+'AIU (2)'!G28</f>
        <v>1.298</v>
      </c>
      <c r="K235" s="193">
        <f>ROUND((H235*J235),0)</f>
        <v>36122</v>
      </c>
    </row>
    <row r="236" spans="1:256" ht="28.8">
      <c r="A236" t="s">
        <v>94</v>
      </c>
      <c r="B236" t="s">
        <v>96</v>
      </c>
      <c r="C236" s="23" t="s">
        <v>97</v>
      </c>
      <c r="D236" t="s">
        <v>43</v>
      </c>
      <c r="E236" t="s">
        <v>44</v>
      </c>
      <c r="F236">
        <v>0.14000000000000001</v>
      </c>
      <c r="G236">
        <v>42311</v>
      </c>
      <c r="H236">
        <v>5924</v>
      </c>
    </row>
    <row r="237" spans="1:256">
      <c r="A237" t="s">
        <v>94</v>
      </c>
      <c r="B237" t="s">
        <v>57</v>
      </c>
      <c r="C237" s="23" t="s">
        <v>58</v>
      </c>
      <c r="D237" t="s">
        <v>35</v>
      </c>
      <c r="E237" t="s">
        <v>59</v>
      </c>
      <c r="F237">
        <v>0.04</v>
      </c>
      <c r="G237">
        <v>154179</v>
      </c>
      <c r="H237">
        <v>6167</v>
      </c>
    </row>
    <row r="238" spans="1:256" ht="28.8">
      <c r="A238" t="s">
        <v>94</v>
      </c>
      <c r="B238" t="s">
        <v>98</v>
      </c>
      <c r="C238" s="23" t="s">
        <v>99</v>
      </c>
      <c r="D238" t="s">
        <v>35</v>
      </c>
      <c r="E238" t="s">
        <v>44</v>
      </c>
      <c r="F238">
        <v>0.15</v>
      </c>
      <c r="G238">
        <v>99367</v>
      </c>
      <c r="H238">
        <v>14905</v>
      </c>
    </row>
    <row r="239" spans="1:256">
      <c r="A239" t="s">
        <v>94</v>
      </c>
      <c r="B239" t="s">
        <v>36</v>
      </c>
      <c r="C239" s="23" t="s">
        <v>37</v>
      </c>
      <c r="D239" t="s">
        <v>38</v>
      </c>
      <c r="E239" t="s">
        <v>15</v>
      </c>
      <c r="F239">
        <v>0.14000000000000001</v>
      </c>
      <c r="G239">
        <v>3311</v>
      </c>
      <c r="H239">
        <v>464</v>
      </c>
    </row>
    <row r="240" spans="1:256">
      <c r="A240" t="s">
        <v>94</v>
      </c>
      <c r="B240" t="s">
        <v>60</v>
      </c>
      <c r="C240" s="23" t="s">
        <v>61</v>
      </c>
      <c r="D240" t="s">
        <v>41</v>
      </c>
      <c r="E240" t="s">
        <v>15</v>
      </c>
      <c r="F240">
        <v>0.21299999999999999</v>
      </c>
      <c r="G240">
        <v>1733</v>
      </c>
      <c r="H240">
        <v>369</v>
      </c>
    </row>
    <row r="242" spans="1:11">
      <c r="A242" s="16" t="s">
        <v>113</v>
      </c>
      <c r="B242" s="17"/>
      <c r="C242" s="21" t="s">
        <v>114</v>
      </c>
      <c r="D242" s="17" t="s">
        <v>31</v>
      </c>
      <c r="E242" s="17"/>
      <c r="F242" s="17"/>
      <c r="G242" s="17"/>
      <c r="H242" s="17"/>
    </row>
    <row r="243" spans="1:11">
      <c r="A243" s="37"/>
      <c r="B243" s="3"/>
      <c r="C243" s="22"/>
      <c r="D243" s="3"/>
      <c r="E243" s="3"/>
      <c r="F243" s="3"/>
      <c r="G243" s="3"/>
      <c r="H243" s="3"/>
    </row>
    <row r="244" spans="1:11">
      <c r="A244" t="s">
        <v>276</v>
      </c>
      <c r="B244" t="s">
        <v>48</v>
      </c>
      <c r="C244" s="3" t="s">
        <v>277</v>
      </c>
      <c r="D244" s="3" t="s">
        <v>42</v>
      </c>
      <c r="E244" s="3" t="s">
        <v>50</v>
      </c>
      <c r="F244" s="3"/>
      <c r="G244" s="3"/>
      <c r="H244" s="54">
        <v>1259056</v>
      </c>
      <c r="J244" s="192">
        <f>+'AIU (2)'!G28</f>
        <v>1.298</v>
      </c>
      <c r="K244" s="193">
        <f>ROUND((H244*J244),0)</f>
        <v>1634255</v>
      </c>
    </row>
    <row r="245" spans="1:11">
      <c r="A245" t="s">
        <v>276</v>
      </c>
      <c r="B245" t="s">
        <v>64</v>
      </c>
      <c r="C245" t="s">
        <v>65</v>
      </c>
      <c r="D245" t="s">
        <v>66</v>
      </c>
      <c r="E245" t="s">
        <v>50</v>
      </c>
      <c r="F245">
        <v>1.05</v>
      </c>
      <c r="G245">
        <f>+VLOOKUP(B245,[3]Insumos!$A$2:$F$5000,5,FALSE)</f>
        <v>554104</v>
      </c>
      <c r="H245">
        <f t="shared" ref="H245:H261" si="16">+ROUND(F245*G245,0)</f>
        <v>581809</v>
      </c>
    </row>
    <row r="246" spans="1:11">
      <c r="A246" t="s">
        <v>276</v>
      </c>
      <c r="B246" t="s">
        <v>100</v>
      </c>
      <c r="C246" t="s">
        <v>101</v>
      </c>
      <c r="D246" t="s">
        <v>43</v>
      </c>
      <c r="E246" t="s">
        <v>44</v>
      </c>
      <c r="F246">
        <v>4.5999999999999996</v>
      </c>
      <c r="G246">
        <f>+VLOOKUP(B246,[3]Insumos!$A$2:$F$5000,5,FALSE)</f>
        <v>69905</v>
      </c>
      <c r="H246">
        <f t="shared" si="16"/>
        <v>321563</v>
      </c>
    </row>
    <row r="247" spans="1:11">
      <c r="A247" t="s">
        <v>276</v>
      </c>
      <c r="B247" t="s">
        <v>33</v>
      </c>
      <c r="C247" t="s">
        <v>34</v>
      </c>
      <c r="D247" t="s">
        <v>35</v>
      </c>
      <c r="E247" t="s">
        <v>15</v>
      </c>
      <c r="F247">
        <v>3</v>
      </c>
      <c r="G247">
        <f>+VLOOKUP(B247,[3]Insumos!$A$2:$F$5000,5,FALSE)</f>
        <v>9475</v>
      </c>
      <c r="H247">
        <f t="shared" si="16"/>
        <v>28425</v>
      </c>
    </row>
    <row r="248" spans="1:11">
      <c r="A248" t="s">
        <v>276</v>
      </c>
      <c r="B248" t="s">
        <v>278</v>
      </c>
      <c r="C248" t="s">
        <v>279</v>
      </c>
      <c r="D248" t="s">
        <v>35</v>
      </c>
      <c r="E248" t="s">
        <v>73</v>
      </c>
      <c r="F248">
        <v>6</v>
      </c>
      <c r="G248">
        <f>+VLOOKUP(B248,[3]Insumos!$A$2:$F$5000,5,FALSE)</f>
        <v>136</v>
      </c>
      <c r="H248">
        <f t="shared" si="16"/>
        <v>816</v>
      </c>
    </row>
    <row r="249" spans="1:11">
      <c r="A249" t="s">
        <v>276</v>
      </c>
      <c r="B249" t="s">
        <v>280</v>
      </c>
      <c r="C249" t="s">
        <v>281</v>
      </c>
      <c r="D249" t="s">
        <v>35</v>
      </c>
      <c r="E249" t="s">
        <v>73</v>
      </c>
      <c r="F249">
        <v>3</v>
      </c>
      <c r="G249">
        <f>+VLOOKUP(B249,[3]Insumos!$A$2:$F$5000,5,FALSE)</f>
        <v>225</v>
      </c>
      <c r="H249">
        <f t="shared" si="16"/>
        <v>675</v>
      </c>
    </row>
    <row r="250" spans="1:11">
      <c r="A250" t="s">
        <v>276</v>
      </c>
      <c r="B250" t="s">
        <v>71</v>
      </c>
      <c r="C250" t="s">
        <v>72</v>
      </c>
      <c r="D250" t="s">
        <v>35</v>
      </c>
      <c r="E250" t="s">
        <v>73</v>
      </c>
      <c r="F250">
        <v>9.8500000000000004E-2</v>
      </c>
      <c r="G250">
        <f>+VLOOKUP(B250,[3]Insumos!$A$2:$F$5000,5,FALSE)</f>
        <v>171308</v>
      </c>
      <c r="H250">
        <f t="shared" si="16"/>
        <v>16874</v>
      </c>
    </row>
    <row r="251" spans="1:11">
      <c r="A251" t="s">
        <v>276</v>
      </c>
      <c r="B251" t="s">
        <v>102</v>
      </c>
      <c r="C251" t="s">
        <v>103</v>
      </c>
      <c r="D251" t="s">
        <v>35</v>
      </c>
      <c r="E251" t="s">
        <v>73</v>
      </c>
      <c r="F251">
        <v>7.0000000000000007E-2</v>
      </c>
      <c r="G251">
        <f>+VLOOKUP(B251,[3]Insumos!$A$2:$F$5000,5,FALSE)</f>
        <v>67825</v>
      </c>
      <c r="H251">
        <f t="shared" si="16"/>
        <v>4748</v>
      </c>
    </row>
    <row r="252" spans="1:11">
      <c r="A252" t="s">
        <v>276</v>
      </c>
      <c r="B252" t="s">
        <v>252</v>
      </c>
      <c r="C252" t="s">
        <v>253</v>
      </c>
      <c r="D252" t="s">
        <v>35</v>
      </c>
      <c r="E252" t="s">
        <v>73</v>
      </c>
      <c r="F252">
        <v>1</v>
      </c>
      <c r="G252">
        <f>+VLOOKUP(B252,[3]Insumos!$A$2:$F$5000,5,FALSE)</f>
        <v>39745</v>
      </c>
      <c r="H252">
        <f t="shared" si="16"/>
        <v>39745</v>
      </c>
    </row>
    <row r="253" spans="1:11">
      <c r="A253" t="s">
        <v>276</v>
      </c>
      <c r="B253" t="s">
        <v>36</v>
      </c>
      <c r="C253" t="s">
        <v>37</v>
      </c>
      <c r="D253" t="s">
        <v>38</v>
      </c>
      <c r="E253" t="s">
        <v>15</v>
      </c>
      <c r="F253">
        <v>4.5999999999999996</v>
      </c>
      <c r="G253">
        <f>+VLOOKUP(B253,[3]Insumos!$A$2:$F$5000,5,FALSE)</f>
        <v>3311</v>
      </c>
      <c r="H253">
        <f t="shared" si="16"/>
        <v>15231</v>
      </c>
    </row>
    <row r="254" spans="1:11">
      <c r="A254" t="s">
        <v>276</v>
      </c>
      <c r="B254" t="s">
        <v>60</v>
      </c>
      <c r="C254" t="s">
        <v>61</v>
      </c>
      <c r="D254" t="s">
        <v>41</v>
      </c>
      <c r="E254" t="s">
        <v>15</v>
      </c>
      <c r="F254">
        <v>12</v>
      </c>
      <c r="G254">
        <f>+VLOOKUP(B254,[3]Insumos!$A$2:$F$5000,5,FALSE)</f>
        <v>1733</v>
      </c>
      <c r="H254">
        <f t="shared" si="16"/>
        <v>20796</v>
      </c>
    </row>
    <row r="255" spans="1:11">
      <c r="A255" t="s">
        <v>276</v>
      </c>
      <c r="B255" t="s">
        <v>104</v>
      </c>
      <c r="C255" t="s">
        <v>105</v>
      </c>
      <c r="D255" t="s">
        <v>41</v>
      </c>
      <c r="E255" t="s">
        <v>106</v>
      </c>
      <c r="F255">
        <v>1</v>
      </c>
      <c r="G255">
        <f>+VLOOKUP(B255,[3]Insumos!$A$2:$F$5000,5,FALSE)</f>
        <v>4680</v>
      </c>
      <c r="H255">
        <f t="shared" si="16"/>
        <v>4680</v>
      </c>
    </row>
    <row r="256" spans="1:11">
      <c r="A256" t="s">
        <v>276</v>
      </c>
      <c r="B256" t="s">
        <v>282</v>
      </c>
      <c r="C256" t="s">
        <v>283</v>
      </c>
      <c r="D256" t="s">
        <v>41</v>
      </c>
      <c r="E256" t="s">
        <v>88</v>
      </c>
      <c r="F256">
        <v>2.2200000000000002</v>
      </c>
      <c r="G256">
        <f>+VLOOKUP(B256,[3]Insumos!$A$2:$F$5000,5,FALSE)</f>
        <v>19441</v>
      </c>
      <c r="H256">
        <f t="shared" si="16"/>
        <v>43159</v>
      </c>
    </row>
    <row r="257" spans="1:11">
      <c r="A257" t="s">
        <v>276</v>
      </c>
      <c r="B257" t="s">
        <v>284</v>
      </c>
      <c r="C257" t="s">
        <v>285</v>
      </c>
      <c r="D257" t="s">
        <v>41</v>
      </c>
      <c r="E257" t="s">
        <v>88</v>
      </c>
      <c r="F257">
        <v>0.67</v>
      </c>
      <c r="G257">
        <f>+VLOOKUP(B257,[3]Insumos!$A$2:$F$5000,5,FALSE)</f>
        <v>25202</v>
      </c>
      <c r="H257">
        <f t="shared" si="16"/>
        <v>16885</v>
      </c>
    </row>
    <row r="258" spans="1:11">
      <c r="A258" t="s">
        <v>276</v>
      </c>
      <c r="B258" t="s">
        <v>286</v>
      </c>
      <c r="C258" t="s">
        <v>287</v>
      </c>
      <c r="D258" t="s">
        <v>41</v>
      </c>
      <c r="E258" t="s">
        <v>91</v>
      </c>
      <c r="F258">
        <v>3.5</v>
      </c>
      <c r="G258">
        <f>+VLOOKUP(B258,[3]Insumos!$A$2:$F$5000,5,FALSE)</f>
        <v>6928</v>
      </c>
      <c r="H258">
        <f t="shared" si="16"/>
        <v>24248</v>
      </c>
    </row>
    <row r="259" spans="1:11">
      <c r="A259" t="s">
        <v>276</v>
      </c>
      <c r="B259" t="s">
        <v>288</v>
      </c>
      <c r="C259" t="s">
        <v>289</v>
      </c>
      <c r="D259" t="s">
        <v>41</v>
      </c>
      <c r="E259" t="s">
        <v>91</v>
      </c>
      <c r="F259">
        <v>24</v>
      </c>
      <c r="G259">
        <f>+VLOOKUP(B259,[3]Insumos!$A$2:$F$5000,5,FALSE)</f>
        <v>4447</v>
      </c>
      <c r="H259">
        <f t="shared" si="16"/>
        <v>106728</v>
      </c>
    </row>
    <row r="260" spans="1:11">
      <c r="A260" t="s">
        <v>276</v>
      </c>
      <c r="B260" t="s">
        <v>290</v>
      </c>
      <c r="C260" t="s">
        <v>291</v>
      </c>
      <c r="D260" t="s">
        <v>41</v>
      </c>
      <c r="E260" t="s">
        <v>91</v>
      </c>
      <c r="F260">
        <v>2</v>
      </c>
      <c r="G260">
        <f>+VLOOKUP(B260,[3]Insumos!$A$2:$F$5000,5,FALSE)</f>
        <v>3317</v>
      </c>
      <c r="H260">
        <f t="shared" si="16"/>
        <v>6634</v>
      </c>
    </row>
    <row r="261" spans="1:11">
      <c r="A261" t="s">
        <v>276</v>
      </c>
      <c r="B261" t="s">
        <v>292</v>
      </c>
      <c r="C261" t="s">
        <v>293</v>
      </c>
      <c r="D261" t="s">
        <v>41</v>
      </c>
      <c r="E261" t="s">
        <v>91</v>
      </c>
      <c r="F261">
        <v>4</v>
      </c>
      <c r="G261">
        <f>+VLOOKUP(B261,[3]Insumos!$A$2:$F$5000,5,FALSE)</f>
        <v>6510</v>
      </c>
      <c r="H261">
        <f t="shared" si="16"/>
        <v>26040</v>
      </c>
    </row>
    <row r="262" spans="1:11">
      <c r="C262"/>
    </row>
    <row r="263" spans="1:11">
      <c r="A263" t="s">
        <v>374</v>
      </c>
      <c r="B263" t="s">
        <v>48</v>
      </c>
      <c r="C263" s="3" t="s">
        <v>375</v>
      </c>
      <c r="D263" s="3" t="s">
        <v>42</v>
      </c>
      <c r="E263" s="3" t="s">
        <v>45</v>
      </c>
      <c r="F263" s="3"/>
      <c r="G263" s="3"/>
      <c r="H263" s="54">
        <v>201521</v>
      </c>
      <c r="J263" s="192">
        <f>+'AIU (2)'!G28</f>
        <v>1.298</v>
      </c>
      <c r="K263" s="193">
        <f>ROUND((H263*J263),0)</f>
        <v>261574</v>
      </c>
    </row>
    <row r="264" spans="1:11">
      <c r="A264" t="s">
        <v>374</v>
      </c>
      <c r="B264" t="s">
        <v>64</v>
      </c>
      <c r="C264" t="s">
        <v>65</v>
      </c>
      <c r="D264" t="s">
        <v>66</v>
      </c>
      <c r="E264" t="s">
        <v>50</v>
      </c>
      <c r="F264">
        <v>0.16300000000000001</v>
      </c>
      <c r="G264">
        <f>+VLOOKUP(B264,[3]Insumos!$A$2:$F$5000,5,FALSE)</f>
        <v>554104</v>
      </c>
      <c r="H264">
        <f t="shared" ref="H264:H276" si="17">+ROUND(F264*G264,0)</f>
        <v>90319</v>
      </c>
    </row>
    <row r="265" spans="1:11">
      <c r="A265" t="s">
        <v>374</v>
      </c>
      <c r="B265" t="s">
        <v>100</v>
      </c>
      <c r="C265" t="s">
        <v>101</v>
      </c>
      <c r="D265" t="s">
        <v>43</v>
      </c>
      <c r="E265" t="s">
        <v>44</v>
      </c>
      <c r="F265">
        <v>0.77500000000000002</v>
      </c>
      <c r="G265">
        <f>+VLOOKUP(B265,[3]Insumos!$A$2:$F$5000,5,FALSE)</f>
        <v>69905</v>
      </c>
      <c r="H265">
        <f t="shared" si="17"/>
        <v>54176</v>
      </c>
    </row>
    <row r="266" spans="1:11">
      <c r="A266" t="s">
        <v>374</v>
      </c>
      <c r="B266" t="s">
        <v>280</v>
      </c>
      <c r="C266" t="s">
        <v>281</v>
      </c>
      <c r="D266" t="s">
        <v>35</v>
      </c>
      <c r="E266" t="s">
        <v>73</v>
      </c>
      <c r="F266">
        <v>1.395</v>
      </c>
      <c r="G266">
        <f>+VLOOKUP(B266,[3]Insumos!$A$2:$F$5000,5,FALSE)</f>
        <v>225</v>
      </c>
      <c r="H266">
        <f t="shared" si="17"/>
        <v>314</v>
      </c>
    </row>
    <row r="267" spans="1:11">
      <c r="A267" t="s">
        <v>374</v>
      </c>
      <c r="B267" t="s">
        <v>71</v>
      </c>
      <c r="C267" t="s">
        <v>72</v>
      </c>
      <c r="D267" t="s">
        <v>35</v>
      </c>
      <c r="E267" t="s">
        <v>73</v>
      </c>
      <c r="F267">
        <v>1.6E-2</v>
      </c>
      <c r="G267">
        <f>+VLOOKUP(B267,[3]Insumos!$A$2:$F$5000,5,FALSE)</f>
        <v>171308</v>
      </c>
      <c r="H267">
        <f t="shared" si="17"/>
        <v>2741</v>
      </c>
    </row>
    <row r="268" spans="1:11">
      <c r="A268" t="s">
        <v>374</v>
      </c>
      <c r="B268" t="s">
        <v>102</v>
      </c>
      <c r="C268" t="s">
        <v>103</v>
      </c>
      <c r="D268" t="s">
        <v>35</v>
      </c>
      <c r="E268" t="s">
        <v>73</v>
      </c>
      <c r="F268">
        <v>6.0000000000000001E-3</v>
      </c>
      <c r="G268">
        <f>+VLOOKUP(B268,[3]Insumos!$A$2:$F$5000,5,FALSE)</f>
        <v>67825</v>
      </c>
      <c r="H268">
        <f t="shared" si="17"/>
        <v>407</v>
      </c>
    </row>
    <row r="269" spans="1:11">
      <c r="A269" t="s">
        <v>374</v>
      </c>
      <c r="B269" t="s">
        <v>376</v>
      </c>
      <c r="C269" t="s">
        <v>377</v>
      </c>
      <c r="D269" t="s">
        <v>35</v>
      </c>
      <c r="E269" t="s">
        <v>73</v>
      </c>
      <c r="F269">
        <v>1.395</v>
      </c>
      <c r="G269">
        <f>+VLOOKUP(B269,[3]Insumos!$A$2:$F$5000,5,FALSE)</f>
        <v>447</v>
      </c>
      <c r="H269">
        <f t="shared" si="17"/>
        <v>624</v>
      </c>
    </row>
    <row r="270" spans="1:11">
      <c r="A270" t="s">
        <v>374</v>
      </c>
      <c r="B270" t="s">
        <v>378</v>
      </c>
      <c r="C270" t="s">
        <v>379</v>
      </c>
      <c r="D270" t="s">
        <v>35</v>
      </c>
      <c r="E270" t="s">
        <v>73</v>
      </c>
      <c r="F270">
        <v>1.395</v>
      </c>
      <c r="G270">
        <f>+VLOOKUP(B270,[3]Insumos!$A$2:$F$5000,5,FALSE)</f>
        <v>200</v>
      </c>
      <c r="H270">
        <f t="shared" si="17"/>
        <v>279</v>
      </c>
    </row>
    <row r="271" spans="1:11">
      <c r="A271" t="s">
        <v>374</v>
      </c>
      <c r="B271" t="s">
        <v>36</v>
      </c>
      <c r="C271" t="s">
        <v>37</v>
      </c>
      <c r="D271" t="s">
        <v>38</v>
      </c>
      <c r="E271" t="s">
        <v>15</v>
      </c>
      <c r="F271">
        <v>2.2069999999999999</v>
      </c>
      <c r="G271">
        <f>+VLOOKUP(B271,[3]Insumos!$A$2:$F$5000,5,FALSE)</f>
        <v>3311</v>
      </c>
      <c r="H271">
        <f t="shared" si="17"/>
        <v>7307</v>
      </c>
    </row>
    <row r="272" spans="1:11">
      <c r="A272" t="s">
        <v>374</v>
      </c>
      <c r="B272" t="s">
        <v>60</v>
      </c>
      <c r="C272" t="s">
        <v>61</v>
      </c>
      <c r="D272" t="s">
        <v>41</v>
      </c>
      <c r="E272" t="s">
        <v>15</v>
      </c>
      <c r="F272">
        <v>2.3405</v>
      </c>
      <c r="G272">
        <f>+VLOOKUP(B272,[3]Insumos!$A$2:$F$5000,5,FALSE)</f>
        <v>1733</v>
      </c>
      <c r="H272">
        <f t="shared" si="17"/>
        <v>4056</v>
      </c>
    </row>
    <row r="273" spans="1:11">
      <c r="A273" t="s">
        <v>374</v>
      </c>
      <c r="B273" t="s">
        <v>153</v>
      </c>
      <c r="C273" t="s">
        <v>154</v>
      </c>
      <c r="D273" t="s">
        <v>41</v>
      </c>
      <c r="E273" t="s">
        <v>88</v>
      </c>
      <c r="F273">
        <v>7.7499999999999999E-2</v>
      </c>
      <c r="G273">
        <f>+VLOOKUP(B273,[3]Insumos!$A$2:$F$5000,5,FALSE)</f>
        <v>5644</v>
      </c>
      <c r="H273">
        <f t="shared" si="17"/>
        <v>437</v>
      </c>
    </row>
    <row r="274" spans="1:11">
      <c r="A274" t="s">
        <v>374</v>
      </c>
      <c r="B274" t="s">
        <v>104</v>
      </c>
      <c r="C274" t="s">
        <v>105</v>
      </c>
      <c r="D274" t="s">
        <v>41</v>
      </c>
      <c r="E274" t="s">
        <v>106</v>
      </c>
      <c r="F274">
        <v>0.23250000000000001</v>
      </c>
      <c r="G274">
        <f>+VLOOKUP(B274,[3]Insumos!$A$2:$F$5000,5,FALSE)</f>
        <v>4680</v>
      </c>
      <c r="H274">
        <f t="shared" si="17"/>
        <v>1088</v>
      </c>
    </row>
    <row r="275" spans="1:11">
      <c r="A275" t="s">
        <v>374</v>
      </c>
      <c r="B275" t="s">
        <v>290</v>
      </c>
      <c r="C275" t="s">
        <v>291</v>
      </c>
      <c r="D275" t="s">
        <v>41</v>
      </c>
      <c r="E275" t="s">
        <v>91</v>
      </c>
      <c r="F275">
        <v>0.54249999999999998</v>
      </c>
      <c r="G275">
        <f>+VLOOKUP(B275,[3]Insumos!$A$2:$F$5000,5,FALSE)</f>
        <v>3317</v>
      </c>
      <c r="H275">
        <f t="shared" si="17"/>
        <v>1799</v>
      </c>
    </row>
    <row r="276" spans="1:11">
      <c r="A276" t="s">
        <v>374</v>
      </c>
      <c r="B276" t="s">
        <v>380</v>
      </c>
      <c r="C276" t="s">
        <v>381</v>
      </c>
      <c r="D276" t="s">
        <v>41</v>
      </c>
      <c r="E276" t="s">
        <v>15</v>
      </c>
      <c r="F276">
        <v>1.7050000000000001</v>
      </c>
      <c r="G276">
        <f>+VLOOKUP(B276,[3]Insumos!$A$2:$F$5000,5,FALSE)</f>
        <v>22272</v>
      </c>
      <c r="H276">
        <f t="shared" si="17"/>
        <v>37974</v>
      </c>
    </row>
    <row r="277" spans="1:11">
      <c r="C277"/>
    </row>
    <row r="278" spans="1:11">
      <c r="A278" t="s">
        <v>186</v>
      </c>
      <c r="B278" t="s">
        <v>48</v>
      </c>
      <c r="C278" s="3" t="s">
        <v>185</v>
      </c>
      <c r="D278" s="3" t="s">
        <v>42</v>
      </c>
      <c r="E278" s="3" t="s">
        <v>49</v>
      </c>
      <c r="F278" s="3"/>
      <c r="G278" s="3"/>
      <c r="H278" s="54">
        <v>7757</v>
      </c>
      <c r="J278" s="192">
        <f>+'AIU (2)'!G28</f>
        <v>1.298</v>
      </c>
      <c r="K278" s="193">
        <f>ROUND((H278*J278),0)</f>
        <v>10069</v>
      </c>
    </row>
    <row r="279" spans="1:11">
      <c r="A279" t="s">
        <v>186</v>
      </c>
      <c r="B279" t="s">
        <v>53</v>
      </c>
      <c r="C279" t="s">
        <v>54</v>
      </c>
      <c r="D279" t="s">
        <v>43</v>
      </c>
      <c r="E279" t="s">
        <v>44</v>
      </c>
      <c r="F279">
        <v>0.21</v>
      </c>
      <c r="G279">
        <v>23915</v>
      </c>
      <c r="H279">
        <v>5022</v>
      </c>
    </row>
    <row r="280" spans="1:11">
      <c r="A280" t="s">
        <v>186</v>
      </c>
      <c r="B280" t="s">
        <v>156</v>
      </c>
      <c r="C280" t="s">
        <v>157</v>
      </c>
      <c r="D280" t="s">
        <v>35</v>
      </c>
      <c r="E280" t="s">
        <v>73</v>
      </c>
      <c r="F280">
        <v>0.02</v>
      </c>
      <c r="G280">
        <v>63233</v>
      </c>
      <c r="H280">
        <v>1265</v>
      </c>
    </row>
    <row r="281" spans="1:11">
      <c r="A281" t="s">
        <v>186</v>
      </c>
      <c r="B281" t="s">
        <v>36</v>
      </c>
      <c r="C281" t="s">
        <v>37</v>
      </c>
      <c r="D281" t="s">
        <v>38</v>
      </c>
      <c r="E281" t="s">
        <v>15</v>
      </c>
      <c r="F281">
        <v>0.21</v>
      </c>
      <c r="G281">
        <v>3311</v>
      </c>
      <c r="H281">
        <v>695</v>
      </c>
    </row>
    <row r="282" spans="1:11">
      <c r="A282" t="s">
        <v>186</v>
      </c>
      <c r="B282" t="s">
        <v>60</v>
      </c>
      <c r="C282" t="s">
        <v>61</v>
      </c>
      <c r="D282" t="s">
        <v>41</v>
      </c>
      <c r="E282" t="s">
        <v>15</v>
      </c>
      <c r="F282">
        <v>0.44700000000000001</v>
      </c>
      <c r="G282">
        <v>1733</v>
      </c>
      <c r="H282">
        <v>775</v>
      </c>
    </row>
    <row r="283" spans="1:11">
      <c r="C283"/>
    </row>
    <row r="284" spans="1:11">
      <c r="A284" t="s">
        <v>254</v>
      </c>
      <c r="B284" t="s">
        <v>48</v>
      </c>
      <c r="C284" s="3" t="s">
        <v>255</v>
      </c>
      <c r="D284" s="3" t="s">
        <v>42</v>
      </c>
      <c r="E284" s="3" t="s">
        <v>15</v>
      </c>
      <c r="F284" s="3"/>
      <c r="G284" s="3"/>
      <c r="H284" s="3">
        <v>596999</v>
      </c>
    </row>
    <row r="285" spans="1:11">
      <c r="A285" t="s">
        <v>254</v>
      </c>
      <c r="B285" t="s">
        <v>256</v>
      </c>
      <c r="C285" t="s">
        <v>257</v>
      </c>
      <c r="D285" t="s">
        <v>41</v>
      </c>
      <c r="E285" t="s">
        <v>15</v>
      </c>
      <c r="F285">
        <v>1</v>
      </c>
      <c r="G285">
        <f>+VLOOKUP(B285,[3]Insumos!$A$2:$F$5000,5,FALSE)</f>
        <v>596999</v>
      </c>
      <c r="H285">
        <f t="shared" ref="H285" si="18">+ROUND(F285*G285,0)</f>
        <v>596999</v>
      </c>
    </row>
    <row r="287" spans="1:11">
      <c r="A287" s="16" t="s">
        <v>151</v>
      </c>
      <c r="B287" s="17"/>
      <c r="C287" s="21" t="s">
        <v>150</v>
      </c>
      <c r="D287" s="17"/>
      <c r="E287" s="17"/>
      <c r="F287" s="17"/>
      <c r="G287" s="17"/>
      <c r="H287" s="17"/>
    </row>
    <row r="289" spans="1:11" ht="53.4">
      <c r="A289" s="25" t="s">
        <v>166</v>
      </c>
      <c r="B289" t="s">
        <v>48</v>
      </c>
      <c r="C289" s="27" t="s">
        <v>167</v>
      </c>
      <c r="D289" s="26" t="s">
        <v>42</v>
      </c>
      <c r="E289" s="26" t="s">
        <v>45</v>
      </c>
      <c r="F289" s="26"/>
      <c r="G289" s="26"/>
      <c r="H289" s="195">
        <v>16224</v>
      </c>
      <c r="J289" s="192">
        <f>+'AIU (2)'!G28</f>
        <v>1.298</v>
      </c>
      <c r="K289" s="193">
        <f>ROUND((H289*J289),0)</f>
        <v>21059</v>
      </c>
    </row>
    <row r="290" spans="1:11">
      <c r="A290" t="s">
        <v>166</v>
      </c>
      <c r="B290" t="s">
        <v>69</v>
      </c>
      <c r="C290" t="s">
        <v>70</v>
      </c>
      <c r="D290" t="s">
        <v>43</v>
      </c>
      <c r="E290" t="s">
        <v>44</v>
      </c>
      <c r="F290">
        <v>7.4999999999999997E-2</v>
      </c>
      <c r="G290">
        <v>33113</v>
      </c>
      <c r="H290">
        <v>2483</v>
      </c>
    </row>
    <row r="291" spans="1:11">
      <c r="A291" t="s">
        <v>166</v>
      </c>
      <c r="B291" t="s">
        <v>71</v>
      </c>
      <c r="C291" t="s">
        <v>72</v>
      </c>
      <c r="D291" t="s">
        <v>35</v>
      </c>
      <c r="E291" t="s">
        <v>73</v>
      </c>
      <c r="F291">
        <v>1.1000000000000001E-3</v>
      </c>
      <c r="G291">
        <v>171308</v>
      </c>
      <c r="H291">
        <v>188</v>
      </c>
    </row>
    <row r="292" spans="1:11">
      <c r="A292" t="s">
        <v>166</v>
      </c>
      <c r="B292" t="s">
        <v>60</v>
      </c>
      <c r="C292" t="s">
        <v>61</v>
      </c>
      <c r="D292" t="s">
        <v>41</v>
      </c>
      <c r="E292" t="s">
        <v>15</v>
      </c>
      <c r="F292">
        <v>5.2999999999999999E-2</v>
      </c>
      <c r="G292">
        <v>1733</v>
      </c>
      <c r="H292">
        <v>92</v>
      </c>
    </row>
    <row r="293" spans="1:11">
      <c r="A293" t="s">
        <v>166</v>
      </c>
      <c r="B293" t="s">
        <v>153</v>
      </c>
      <c r="C293" t="s">
        <v>154</v>
      </c>
      <c r="D293" t="s">
        <v>41</v>
      </c>
      <c r="E293" t="s">
        <v>88</v>
      </c>
      <c r="F293">
        <v>3.1E-2</v>
      </c>
      <c r="G293">
        <v>5644</v>
      </c>
      <c r="H293">
        <v>175</v>
      </c>
    </row>
    <row r="294" spans="1:11">
      <c r="A294" t="s">
        <v>166</v>
      </c>
      <c r="B294" t="s">
        <v>168</v>
      </c>
      <c r="C294" t="s">
        <v>169</v>
      </c>
      <c r="D294" t="s">
        <v>41</v>
      </c>
      <c r="E294" t="s">
        <v>88</v>
      </c>
      <c r="F294">
        <v>2.25</v>
      </c>
      <c r="G294">
        <v>5905</v>
      </c>
      <c r="H294">
        <v>13286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2:K21"/>
  <sheetViews>
    <sheetView zoomScale="90" zoomScaleNormal="90" workbookViewId="0">
      <selection activeCell="K15" sqref="K15:K16"/>
    </sheetView>
  </sheetViews>
  <sheetFormatPr baseColWidth="10" defaultRowHeight="14.4"/>
  <cols>
    <col min="1" max="1" width="7.5546875" style="23" bestFit="1" customWidth="1"/>
    <col min="2" max="2" width="5.5546875" style="23" bestFit="1" customWidth="1"/>
    <col min="3" max="3" width="75" style="23" customWidth="1"/>
    <col min="4" max="9" width="11.5546875" style="23"/>
    <col min="10" max="10" width="15.21875" style="34" bestFit="1" customWidth="1"/>
    <col min="11" max="11" width="16.33203125" style="34" bestFit="1" customWidth="1"/>
    <col min="12" max="16384" width="11.5546875" style="23"/>
  </cols>
  <sheetData>
    <row r="2" spans="1:11" s="24" customFormat="1">
      <c r="A2" s="23"/>
      <c r="B2" s="23" t="s">
        <v>48</v>
      </c>
      <c r="C2" s="22" t="s">
        <v>159</v>
      </c>
      <c r="D2" s="22" t="s">
        <v>42</v>
      </c>
      <c r="E2" s="22" t="s">
        <v>45</v>
      </c>
      <c r="F2" s="22"/>
      <c r="G2" s="22"/>
      <c r="H2" s="55">
        <f>SUM(H3)</f>
        <v>2329</v>
      </c>
      <c r="J2" s="192">
        <f>+'AIU (2)'!G28</f>
        <v>1.298</v>
      </c>
      <c r="K2" s="193">
        <f>ROUND((H2*J2),0)</f>
        <v>3023</v>
      </c>
    </row>
    <row r="3" spans="1:11" s="24" customFormat="1">
      <c r="A3" s="23"/>
      <c r="B3" s="23" t="s">
        <v>158</v>
      </c>
      <c r="C3" s="23" t="s">
        <v>139</v>
      </c>
      <c r="D3" s="23" t="s">
        <v>41</v>
      </c>
      <c r="E3" s="23" t="s">
        <v>50</v>
      </c>
      <c r="F3" s="23">
        <v>3.47E-3</v>
      </c>
      <c r="G3" s="23">
        <f>+VLOOKUP(B3,[7]Insumos!$A$2:$F$5000,5,FALSE)</f>
        <v>671220</v>
      </c>
      <c r="H3" s="23">
        <f t="shared" ref="H3" si="0">+ROUND(F3*G3,0)</f>
        <v>2329</v>
      </c>
      <c r="J3" s="35"/>
      <c r="K3" s="35"/>
    </row>
    <row r="5" spans="1:11">
      <c r="C5" s="22" t="s">
        <v>295</v>
      </c>
      <c r="D5" s="22"/>
      <c r="E5" s="22" t="s">
        <v>248</v>
      </c>
      <c r="F5" s="22"/>
      <c r="G5" s="22"/>
      <c r="H5" s="55">
        <f>SUM(H6:H8)</f>
        <v>56067</v>
      </c>
      <c r="J5" s="192">
        <f>+'AIU (2)'!G28</f>
        <v>1.298</v>
      </c>
      <c r="K5" s="193">
        <f>ROUND((H5*J5),0)</f>
        <v>72775</v>
      </c>
    </row>
    <row r="6" spans="1:11" ht="28.8">
      <c r="B6" s="23" t="s">
        <v>296</v>
      </c>
      <c r="C6" s="23" t="str">
        <f>VLOOKUP(B6,[6]Insumos!$A$5:$N$6805,2,0)</f>
        <v>CUADRILLA AA TIPO 1 (1 OFICIAL + 1 AYUDANTE) (Albañileria)</v>
      </c>
      <c r="D6" s="23" t="str">
        <f>VLOOKUP(B6,[6]Insumos!$A$5:$N$6805,3,0)</f>
        <v>Mano de Obra</v>
      </c>
      <c r="E6" s="23" t="str">
        <f>VLOOKUP(B6,[6]Insumos!$A$5:$N$6805,4,0)</f>
        <v>hr</v>
      </c>
      <c r="F6" s="23">
        <v>0.56000000000000005</v>
      </c>
      <c r="G6" s="23">
        <f>VLOOKUP($B6,[6]Insumos!$A$5:$N$6805,VLOOKUP([6]Presupuesto!$B$5,[6]Insumos!$B$2:$N$4,3,0),0)</f>
        <v>25966</v>
      </c>
      <c r="H6" s="23">
        <f>ROUND((+G6*F6),0)</f>
        <v>14541</v>
      </c>
    </row>
    <row r="7" spans="1:11">
      <c r="B7" s="23" t="s">
        <v>297</v>
      </c>
      <c r="C7" s="23" t="str">
        <f>VLOOKUP(B7,[6]Insumos!$A$5:$N$6805,2,0)</f>
        <v>RETROEXCAVADORA SOBRE ORUGAS</v>
      </c>
      <c r="D7" s="23" t="str">
        <f>VLOOKUP(B7,[6]Insumos!$A$5:$N$6805,3,0)</f>
        <v>Equipo</v>
      </c>
      <c r="E7" s="23" t="str">
        <f>VLOOKUP(B7,[6]Insumos!$A$5:$N$6805,4,0)</f>
        <v>hr</v>
      </c>
      <c r="F7" s="23">
        <v>0.1</v>
      </c>
      <c r="G7" s="23">
        <f>VLOOKUP($B7,[6]Insumos!$A$5:$N$6805,VLOOKUP([6]Presupuesto!$B$5,[6]Insumos!$B$2:$N$4,3,0),0)</f>
        <v>278208</v>
      </c>
      <c r="H7" s="23">
        <f>ROUND((+G7*F7),0)</f>
        <v>27821</v>
      </c>
    </row>
    <row r="8" spans="1:11">
      <c r="B8" s="23" t="s">
        <v>244</v>
      </c>
      <c r="C8" s="23" t="str">
        <f>VLOOKUP(B8,[6]Insumos!$A$5:$N$6805,2,0)</f>
        <v>EQUIPO DE TRANSPORTE</v>
      </c>
      <c r="D8" s="23" t="str">
        <f>VLOOKUP(B8,[6]Insumos!$A$5:$N$6805,3,0)</f>
        <v>Equipo</v>
      </c>
      <c r="E8" s="23" t="str">
        <f>VLOOKUP(B8,[6]Insumos!$A$5:$N$6805,4,0)</f>
        <v>dia</v>
      </c>
      <c r="F8" s="23">
        <v>0.08</v>
      </c>
      <c r="G8" s="23">
        <f>VLOOKUP($B8,[6]Insumos!$A$5:$N$6805,VLOOKUP([6]Presupuesto!$B$5,[6]Insumos!$B$2:$N$4,3,0),0)</f>
        <v>171308</v>
      </c>
      <c r="H8" s="23">
        <f>ROUND((+G8*F8),0)</f>
        <v>13705</v>
      </c>
    </row>
    <row r="10" spans="1:11" ht="40.200000000000003">
      <c r="B10" s="22"/>
      <c r="C10" s="22" t="s">
        <v>308</v>
      </c>
      <c r="D10" s="22" t="s">
        <v>42</v>
      </c>
      <c r="E10" s="22" t="s">
        <v>15</v>
      </c>
      <c r="F10" s="22"/>
      <c r="G10" s="22"/>
      <c r="H10" s="55">
        <v>2529353.3549679993</v>
      </c>
      <c r="J10" s="192">
        <f>+'AIU (2)'!G28</f>
        <v>1.298</v>
      </c>
      <c r="K10" s="193">
        <f>ROUND((H10*J10),0)</f>
        <v>3283101</v>
      </c>
    </row>
    <row r="11" spans="1:11" ht="28.8">
      <c r="B11" s="23" t="s">
        <v>416</v>
      </c>
      <c r="C11" s="23" t="s">
        <v>417</v>
      </c>
      <c r="D11" s="23" t="s">
        <v>41</v>
      </c>
      <c r="E11" s="23" t="s">
        <v>249</v>
      </c>
      <c r="F11" s="23">
        <v>18</v>
      </c>
      <c r="G11" s="23">
        <v>51534</v>
      </c>
      <c r="H11" s="23">
        <v>927612</v>
      </c>
    </row>
    <row r="12" spans="1:11">
      <c r="B12" s="23" t="s">
        <v>86</v>
      </c>
      <c r="C12" s="23" t="s">
        <v>87</v>
      </c>
      <c r="D12" s="23" t="s">
        <v>41</v>
      </c>
      <c r="E12" s="23" t="s">
        <v>250</v>
      </c>
      <c r="F12" s="23">
        <v>4</v>
      </c>
      <c r="G12" s="23">
        <v>10197</v>
      </c>
      <c r="H12" s="23">
        <v>40788</v>
      </c>
    </row>
    <row r="13" spans="1:11">
      <c r="B13" s="23" t="s">
        <v>155</v>
      </c>
      <c r="C13" s="23" t="s">
        <v>243</v>
      </c>
      <c r="D13" s="23" t="s">
        <v>41</v>
      </c>
      <c r="E13" s="23" t="s">
        <v>250</v>
      </c>
      <c r="F13" s="23">
        <v>3.9200000000000004</v>
      </c>
      <c r="G13" s="23">
        <v>4971</v>
      </c>
      <c r="H13" s="23">
        <v>19486.320000000003</v>
      </c>
    </row>
    <row r="14" spans="1:11">
      <c r="B14" s="23" t="s">
        <v>152</v>
      </c>
      <c r="C14" s="23" t="s">
        <v>418</v>
      </c>
      <c r="D14" s="23" t="s">
        <v>41</v>
      </c>
      <c r="E14" s="23" t="s">
        <v>249</v>
      </c>
      <c r="F14" s="23">
        <v>21.6</v>
      </c>
      <c r="G14" s="23">
        <v>34905</v>
      </c>
      <c r="H14" s="23">
        <v>753948</v>
      </c>
    </row>
    <row r="15" spans="1:11">
      <c r="B15" s="23" t="s">
        <v>120</v>
      </c>
      <c r="C15" s="23" t="s">
        <v>121</v>
      </c>
      <c r="D15" s="23" t="s">
        <v>419</v>
      </c>
      <c r="E15" s="23" t="s">
        <v>78</v>
      </c>
      <c r="F15" s="23">
        <v>0.5</v>
      </c>
      <c r="G15" s="23">
        <v>58057</v>
      </c>
      <c r="H15" s="23">
        <v>29028.5</v>
      </c>
    </row>
    <row r="16" spans="1:11">
      <c r="B16" s="23" t="s">
        <v>122</v>
      </c>
      <c r="C16" s="23" t="s">
        <v>123</v>
      </c>
      <c r="D16" s="23" t="s">
        <v>420</v>
      </c>
      <c r="E16" s="23" t="s">
        <v>78</v>
      </c>
      <c r="F16" s="23">
        <v>0.72</v>
      </c>
      <c r="G16" s="23">
        <v>84184</v>
      </c>
      <c r="H16" s="23">
        <v>60612.479999999996</v>
      </c>
    </row>
    <row r="17" spans="2:8">
      <c r="B17" s="23" t="s">
        <v>421</v>
      </c>
      <c r="C17" s="23" t="s">
        <v>422</v>
      </c>
      <c r="D17" s="23" t="s">
        <v>41</v>
      </c>
      <c r="E17" s="23" t="s">
        <v>220</v>
      </c>
      <c r="F17" s="23">
        <v>20.86</v>
      </c>
      <c r="G17" s="23">
        <v>10831.998799999999</v>
      </c>
      <c r="H17" s="23">
        <v>225955.49496799998</v>
      </c>
    </row>
    <row r="18" spans="2:8">
      <c r="B18" s="23" t="s">
        <v>36</v>
      </c>
      <c r="C18" s="23" t="s">
        <v>245</v>
      </c>
      <c r="D18" s="23" t="s">
        <v>38</v>
      </c>
      <c r="E18" s="23" t="s">
        <v>246</v>
      </c>
      <c r="F18" s="23">
        <v>0.2</v>
      </c>
      <c r="G18" s="23">
        <v>2404</v>
      </c>
      <c r="H18" s="23">
        <v>480.8</v>
      </c>
    </row>
    <row r="19" spans="2:8" ht="28.8">
      <c r="B19" s="23" t="s">
        <v>423</v>
      </c>
      <c r="C19" s="23" t="s">
        <v>424</v>
      </c>
      <c r="D19" s="23" t="s">
        <v>251</v>
      </c>
      <c r="E19" s="23" t="s">
        <v>247</v>
      </c>
      <c r="F19" s="23">
        <v>16</v>
      </c>
      <c r="G19" s="23">
        <v>19480</v>
      </c>
      <c r="H19" s="23">
        <v>311680</v>
      </c>
    </row>
    <row r="20" spans="2:8">
      <c r="B20" s="23" t="s">
        <v>64</v>
      </c>
      <c r="C20" s="23" t="s">
        <v>65</v>
      </c>
      <c r="D20" s="23" t="s">
        <v>66</v>
      </c>
      <c r="E20" s="23" t="s">
        <v>248</v>
      </c>
      <c r="F20" s="23">
        <v>0.36</v>
      </c>
      <c r="G20" s="23">
        <v>397872</v>
      </c>
      <c r="H20" s="23">
        <v>143233.91999999998</v>
      </c>
    </row>
    <row r="21" spans="2:8" ht="28.8">
      <c r="B21" s="23" t="s">
        <v>425</v>
      </c>
      <c r="C21" s="23" t="s">
        <v>426</v>
      </c>
      <c r="D21" s="23" t="s">
        <v>41</v>
      </c>
      <c r="E21" s="23" t="s">
        <v>88</v>
      </c>
      <c r="F21" s="23">
        <v>3.3600000000000003</v>
      </c>
      <c r="G21" s="23">
        <v>4919</v>
      </c>
      <c r="H21" s="23">
        <v>16527.84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ADF2A-B320-4E6C-A313-86F6C4EB1027}">
  <dimension ref="A1:J52"/>
  <sheetViews>
    <sheetView topLeftCell="A28" zoomScale="95" zoomScaleNormal="95" workbookViewId="0">
      <selection activeCell="M11" sqref="M11"/>
    </sheetView>
  </sheetViews>
  <sheetFormatPr baseColWidth="10" defaultRowHeight="14.4"/>
  <cols>
    <col min="2" max="2" width="37.5546875" customWidth="1"/>
    <col min="5" max="5" width="18.5546875" customWidth="1"/>
    <col min="6" max="6" width="13" bestFit="1" customWidth="1"/>
    <col min="9" max="9" width="12.5546875" bestFit="1" customWidth="1"/>
    <col min="10" max="10" width="14.21875" customWidth="1"/>
  </cols>
  <sheetData>
    <row r="1" spans="1:10" ht="15" thickBot="1">
      <c r="A1" s="228" t="s">
        <v>311</v>
      </c>
      <c r="B1" s="229"/>
      <c r="C1" s="229"/>
      <c r="D1" s="229"/>
      <c r="E1" s="229"/>
      <c r="F1" s="229"/>
      <c r="G1" s="229"/>
      <c r="H1" s="229"/>
      <c r="I1" s="229"/>
      <c r="J1" s="230"/>
    </row>
    <row r="2" spans="1:10" ht="15" thickBot="1">
      <c r="A2" s="74" t="s">
        <v>312</v>
      </c>
      <c r="B2" s="231" t="s">
        <v>313</v>
      </c>
      <c r="C2" s="232"/>
      <c r="D2" s="232"/>
      <c r="E2" s="232"/>
      <c r="F2" s="232"/>
      <c r="G2" s="232"/>
      <c r="H2" s="232"/>
      <c r="I2" s="232"/>
      <c r="J2" s="233"/>
    </row>
    <row r="3" spans="1:10" ht="15" thickBot="1">
      <c r="A3" s="75"/>
      <c r="B3" s="231"/>
      <c r="C3" s="232"/>
      <c r="D3" s="232"/>
      <c r="E3" s="232"/>
      <c r="F3" s="234"/>
      <c r="G3" s="234"/>
      <c r="H3" s="234"/>
      <c r="I3" s="234"/>
      <c r="J3" s="235"/>
    </row>
    <row r="4" spans="1:10" ht="16.2" thickBot="1">
      <c r="A4" s="76" t="s">
        <v>314</v>
      </c>
      <c r="B4" s="77"/>
      <c r="C4" s="78"/>
      <c r="D4" s="79" t="s">
        <v>315</v>
      </c>
      <c r="E4" s="80">
        <v>253530536.20955315</v>
      </c>
      <c r="F4" s="81"/>
      <c r="G4" s="82"/>
      <c r="H4" s="83"/>
      <c r="I4" s="83"/>
      <c r="J4" s="83"/>
    </row>
    <row r="5" spans="1:10" ht="15" thickBot="1">
      <c r="A5" s="84" t="s">
        <v>316</v>
      </c>
      <c r="B5" s="85"/>
      <c r="C5" s="86"/>
      <c r="D5" s="87" t="s">
        <v>317</v>
      </c>
      <c r="E5" s="88">
        <v>1.5</v>
      </c>
      <c r="F5" s="89"/>
      <c r="G5" s="90"/>
      <c r="H5" s="89"/>
      <c r="I5" s="89"/>
      <c r="J5" s="91"/>
    </row>
    <row r="6" spans="1:10" ht="15" thickBot="1">
      <c r="A6" s="75"/>
      <c r="B6" s="92"/>
      <c r="C6" s="93"/>
      <c r="D6" s="94"/>
      <c r="E6" s="94"/>
      <c r="F6" s="89"/>
      <c r="G6" s="90"/>
      <c r="H6" s="89"/>
      <c r="I6" s="89"/>
      <c r="J6" s="95"/>
    </row>
    <row r="7" spans="1:10" ht="19.8" thickBot="1">
      <c r="A7" s="96" t="s">
        <v>318</v>
      </c>
      <c r="B7" s="97" t="s">
        <v>319</v>
      </c>
      <c r="C7" s="97" t="s">
        <v>320</v>
      </c>
      <c r="D7" s="96" t="s">
        <v>321</v>
      </c>
      <c r="E7" s="96" t="s">
        <v>322</v>
      </c>
      <c r="F7" s="98" t="s">
        <v>323</v>
      </c>
      <c r="G7" s="97" t="s">
        <v>324</v>
      </c>
      <c r="H7" s="98" t="s">
        <v>325</v>
      </c>
      <c r="I7" s="98" t="s">
        <v>326</v>
      </c>
      <c r="J7" s="99" t="s">
        <v>18</v>
      </c>
    </row>
    <row r="8" spans="1:10" ht="15" thickBot="1">
      <c r="A8" s="75"/>
      <c r="B8" s="92"/>
      <c r="C8" s="93"/>
      <c r="D8" s="94"/>
      <c r="E8" s="94"/>
      <c r="F8" s="89"/>
      <c r="G8" s="90"/>
      <c r="H8" s="89"/>
      <c r="I8" s="89"/>
      <c r="J8" s="95"/>
    </row>
    <row r="9" spans="1:10">
      <c r="A9" s="100">
        <v>1</v>
      </c>
      <c r="B9" s="101" t="s">
        <v>327</v>
      </c>
      <c r="C9" s="102"/>
      <c r="D9" s="103"/>
      <c r="E9" s="103"/>
      <c r="F9" s="104"/>
      <c r="G9" s="105"/>
      <c r="H9" s="104"/>
      <c r="I9" s="104"/>
      <c r="J9" s="106">
        <f>+J10</f>
        <v>4.5229107986116908E-2</v>
      </c>
    </row>
    <row r="10" spans="1:10">
      <c r="A10" s="107">
        <v>1.1000000000000001</v>
      </c>
      <c r="B10" s="108" t="s">
        <v>328</v>
      </c>
      <c r="C10" s="109"/>
      <c r="D10" s="110"/>
      <c r="E10" s="110"/>
      <c r="F10" s="111"/>
      <c r="G10" s="112"/>
      <c r="H10" s="113"/>
      <c r="I10" s="114">
        <f>SUM(H11:H25)</f>
        <v>11466960.000000002</v>
      </c>
      <c r="J10" s="115">
        <f>+I10/$E$4</f>
        <v>4.5229107986116908E-2</v>
      </c>
    </row>
    <row r="11" spans="1:10">
      <c r="A11" s="107"/>
      <c r="B11" s="116" t="s">
        <v>329</v>
      </c>
      <c r="C11" s="117" t="s">
        <v>330</v>
      </c>
      <c r="D11" s="118">
        <v>0</v>
      </c>
      <c r="E11" s="119">
        <v>0.3</v>
      </c>
      <c r="F11" s="120">
        <v>6500000</v>
      </c>
      <c r="G11" s="121">
        <f>+'[8]Analisis Factor Prestacional'!$D$28</f>
        <v>0.65560000000000007</v>
      </c>
      <c r="H11" s="120">
        <f t="shared" ref="H11:H21" si="0">+D11*E11*$E$5*F11*(1+G11)</f>
        <v>0</v>
      </c>
      <c r="I11" s="122"/>
      <c r="J11" s="123">
        <f>+H11/E4</f>
        <v>0</v>
      </c>
    </row>
    <row r="12" spans="1:10">
      <c r="A12" s="124"/>
      <c r="B12" s="116" t="s">
        <v>331</v>
      </c>
      <c r="C12" s="117" t="s">
        <v>330</v>
      </c>
      <c r="D12" s="118">
        <v>0</v>
      </c>
      <c r="E12" s="119">
        <v>0.5</v>
      </c>
      <c r="F12" s="120">
        <v>4300000</v>
      </c>
      <c r="G12" s="121">
        <f>+'[8]Analisis Factor Prestacional'!$D$28</f>
        <v>0.65560000000000007</v>
      </c>
      <c r="H12" s="120">
        <f t="shared" si="0"/>
        <v>0</v>
      </c>
      <c r="I12" s="125"/>
      <c r="J12" s="123">
        <f>+H12/E4</f>
        <v>0</v>
      </c>
    </row>
    <row r="13" spans="1:10">
      <c r="A13" s="124"/>
      <c r="B13" s="116" t="s">
        <v>332</v>
      </c>
      <c r="C13" s="117" t="s">
        <v>330</v>
      </c>
      <c r="D13" s="118">
        <v>1</v>
      </c>
      <c r="E13" s="119">
        <v>1</v>
      </c>
      <c r="F13" s="126">
        <v>2690000</v>
      </c>
      <c r="G13" s="121">
        <f>+'[8]Analisis Factor Prestacional'!$D$28</f>
        <v>0.65560000000000007</v>
      </c>
      <c r="H13" s="120">
        <f t="shared" si="0"/>
        <v>6680346.0000000009</v>
      </c>
      <c r="I13" s="125"/>
      <c r="J13" s="123">
        <f>+H13/E4</f>
        <v>2.6349275712012957E-2</v>
      </c>
    </row>
    <row r="14" spans="1:10">
      <c r="A14" s="124"/>
      <c r="B14" s="116" t="s">
        <v>333</v>
      </c>
      <c r="C14" s="117" t="s">
        <v>330</v>
      </c>
      <c r="D14" s="118">
        <v>1</v>
      </c>
      <c r="E14" s="119">
        <v>0.25</v>
      </c>
      <c r="F14" s="120">
        <v>3250000</v>
      </c>
      <c r="G14" s="121">
        <f>+'[8]Analisis Factor Prestacional'!$D$28</f>
        <v>0.65560000000000007</v>
      </c>
      <c r="H14" s="120">
        <f t="shared" si="0"/>
        <v>2017762.5000000002</v>
      </c>
      <c r="I14" s="125"/>
      <c r="J14" s="123">
        <f>+H14/E4</f>
        <v>7.958656697401683E-3</v>
      </c>
    </row>
    <row r="15" spans="1:10">
      <c r="A15" s="127"/>
      <c r="B15" s="116" t="s">
        <v>334</v>
      </c>
      <c r="C15" s="117" t="s">
        <v>330</v>
      </c>
      <c r="D15" s="118">
        <v>0</v>
      </c>
      <c r="E15" s="119">
        <v>0.25</v>
      </c>
      <c r="F15" s="120">
        <v>3250000</v>
      </c>
      <c r="G15" s="121">
        <f>+'[8]Analisis Factor Prestacional'!$D$28</f>
        <v>0.65560000000000007</v>
      </c>
      <c r="H15" s="120">
        <f t="shared" si="0"/>
        <v>0</v>
      </c>
      <c r="I15" s="125"/>
      <c r="J15" s="123">
        <f>+H15/E4</f>
        <v>0</v>
      </c>
    </row>
    <row r="16" spans="1:10">
      <c r="A16" s="127"/>
      <c r="B16" s="116" t="s">
        <v>335</v>
      </c>
      <c r="C16" s="117" t="s">
        <v>330</v>
      </c>
      <c r="D16" s="118">
        <v>0</v>
      </c>
      <c r="E16" s="119">
        <v>1</v>
      </c>
      <c r="F16" s="120">
        <v>1460000</v>
      </c>
      <c r="G16" s="121">
        <f>+'[8]Analisis Factor Prestacional'!$C$28</f>
        <v>0.84370000000000001</v>
      </c>
      <c r="H16" s="120">
        <f t="shared" si="0"/>
        <v>0</v>
      </c>
      <c r="I16" s="125"/>
      <c r="J16" s="123">
        <f>+H16/E4</f>
        <v>0</v>
      </c>
    </row>
    <row r="17" spans="1:10">
      <c r="A17" s="127"/>
      <c r="B17" s="116" t="s">
        <v>336</v>
      </c>
      <c r="C17" s="117" t="s">
        <v>330</v>
      </c>
      <c r="D17" s="118">
        <v>1</v>
      </c>
      <c r="E17" s="119">
        <v>0.5</v>
      </c>
      <c r="F17" s="120">
        <v>1460000</v>
      </c>
      <c r="G17" s="121">
        <f>+'[8]Analisis Factor Prestacional'!$C$28</f>
        <v>0.84370000000000001</v>
      </c>
      <c r="H17" s="120">
        <f t="shared" si="0"/>
        <v>2018851.5000000002</v>
      </c>
      <c r="I17" s="125"/>
      <c r="J17" s="123">
        <f>+H17/E4</f>
        <v>7.962952037979908E-3</v>
      </c>
    </row>
    <row r="18" spans="1:10">
      <c r="A18" s="124"/>
      <c r="B18" s="116" t="s">
        <v>337</v>
      </c>
      <c r="C18" s="117" t="s">
        <v>330</v>
      </c>
      <c r="D18" s="118">
        <v>0</v>
      </c>
      <c r="E18" s="119">
        <v>0.3</v>
      </c>
      <c r="F18" s="120">
        <v>2000000</v>
      </c>
      <c r="G18" s="121">
        <f>+'[8]Analisis Factor Prestacional'!$E$28</f>
        <v>0.82340000000000002</v>
      </c>
      <c r="H18" s="120">
        <f t="shared" si="0"/>
        <v>0</v>
      </c>
      <c r="I18" s="125"/>
      <c r="J18" s="123">
        <f>+H18/E4</f>
        <v>0</v>
      </c>
    </row>
    <row r="19" spans="1:10">
      <c r="A19" s="124"/>
      <c r="B19" s="116" t="s">
        <v>338</v>
      </c>
      <c r="C19" s="117" t="s">
        <v>330</v>
      </c>
      <c r="D19" s="118">
        <v>0</v>
      </c>
      <c r="E19" s="119">
        <v>0.15</v>
      </c>
      <c r="F19" s="120">
        <v>1500000</v>
      </c>
      <c r="G19" s="121">
        <f>+'[8]Analisis Factor Prestacional'!$F$28</f>
        <v>0.6483000000000001</v>
      </c>
      <c r="H19" s="120">
        <f t="shared" si="0"/>
        <v>0</v>
      </c>
      <c r="I19" s="125"/>
      <c r="J19" s="123">
        <f>+H19/E4</f>
        <v>0</v>
      </c>
    </row>
    <row r="20" spans="1:10" ht="27">
      <c r="A20" s="124"/>
      <c r="B20" s="128" t="s">
        <v>339</v>
      </c>
      <c r="C20" s="117" t="s">
        <v>340</v>
      </c>
      <c r="D20" s="118">
        <v>1</v>
      </c>
      <c r="E20" s="119">
        <v>1</v>
      </c>
      <c r="F20" s="120">
        <v>350000</v>
      </c>
      <c r="G20" s="129"/>
      <c r="H20" s="120">
        <f t="shared" si="0"/>
        <v>525000</v>
      </c>
      <c r="I20" s="125"/>
      <c r="J20" s="123">
        <f>+H20/E4</f>
        <v>2.0707564771056471E-3</v>
      </c>
    </row>
    <row r="21" spans="1:10">
      <c r="A21" s="124"/>
      <c r="B21" s="116" t="s">
        <v>341</v>
      </c>
      <c r="C21" s="117" t="s">
        <v>340</v>
      </c>
      <c r="D21" s="118">
        <v>0</v>
      </c>
      <c r="E21" s="119">
        <v>1</v>
      </c>
      <c r="F21" s="120">
        <v>1000000</v>
      </c>
      <c r="G21" s="130"/>
      <c r="H21" s="120">
        <f t="shared" si="0"/>
        <v>0</v>
      </c>
      <c r="I21" s="125"/>
      <c r="J21" s="123">
        <f>+H21/E4</f>
        <v>0</v>
      </c>
    </row>
    <row r="22" spans="1:10" ht="27">
      <c r="A22" s="124"/>
      <c r="B22" s="128" t="s">
        <v>342</v>
      </c>
      <c r="C22" s="117" t="s">
        <v>340</v>
      </c>
      <c r="D22" s="118">
        <v>0</v>
      </c>
      <c r="E22" s="119">
        <v>0.5</v>
      </c>
      <c r="F22" s="120">
        <v>300000</v>
      </c>
      <c r="G22" s="130"/>
      <c r="H22" s="120"/>
      <c r="I22" s="125"/>
      <c r="J22" s="123"/>
    </row>
    <row r="23" spans="1:10">
      <c r="A23" s="124"/>
      <c r="B23" s="116" t="s">
        <v>343</v>
      </c>
      <c r="C23" s="117" t="s">
        <v>340</v>
      </c>
      <c r="D23" s="118">
        <v>1</v>
      </c>
      <c r="E23" s="119">
        <v>0.5</v>
      </c>
      <c r="F23" s="120">
        <v>300000</v>
      </c>
      <c r="G23" s="131"/>
      <c r="H23" s="120">
        <f>E23*D23*F23*E5</f>
        <v>225000</v>
      </c>
      <c r="I23" s="125"/>
      <c r="J23" s="123">
        <f>+H23/E4</f>
        <v>8.8746706161670595E-4</v>
      </c>
    </row>
    <row r="24" spans="1:10">
      <c r="A24" s="124"/>
      <c r="B24" s="116" t="s">
        <v>344</v>
      </c>
      <c r="C24" s="117" t="s">
        <v>340</v>
      </c>
      <c r="D24" s="118">
        <v>0</v>
      </c>
      <c r="E24" s="119">
        <v>0.5</v>
      </c>
      <c r="F24" s="120">
        <v>600000</v>
      </c>
      <c r="G24" s="131"/>
      <c r="H24" s="120">
        <f>E24*D24*F24*E5</f>
        <v>0</v>
      </c>
      <c r="I24" s="125"/>
      <c r="J24" s="123">
        <f>+H24/E4</f>
        <v>0</v>
      </c>
    </row>
    <row r="25" spans="1:10">
      <c r="A25" s="124"/>
      <c r="B25" s="116" t="s">
        <v>345</v>
      </c>
      <c r="C25" s="117" t="s">
        <v>340</v>
      </c>
      <c r="D25" s="118">
        <v>0</v>
      </c>
      <c r="E25" s="119">
        <v>1</v>
      </c>
      <c r="F25" s="120">
        <v>300000</v>
      </c>
      <c r="G25" s="131"/>
      <c r="H25" s="120">
        <f>$E$5*F25*E25*D25</f>
        <v>0</v>
      </c>
      <c r="I25" s="125"/>
      <c r="J25" s="123">
        <f>+H25/E4</f>
        <v>0</v>
      </c>
    </row>
    <row r="26" spans="1:10">
      <c r="A26" s="107">
        <v>2</v>
      </c>
      <c r="B26" s="132" t="s">
        <v>346</v>
      </c>
      <c r="C26" s="109"/>
      <c r="D26" s="133"/>
      <c r="E26" s="133"/>
      <c r="F26" s="125"/>
      <c r="G26" s="134"/>
      <c r="H26" s="125"/>
      <c r="I26" s="125"/>
      <c r="J26" s="135">
        <f>J27+J31+J37+J40</f>
        <v>0.19278820863614088</v>
      </c>
    </row>
    <row r="27" spans="1:10">
      <c r="A27" s="124">
        <v>2.1</v>
      </c>
      <c r="B27" s="108" t="s">
        <v>347</v>
      </c>
      <c r="C27" s="109"/>
      <c r="D27" s="133"/>
      <c r="E27" s="133"/>
      <c r="F27" s="125"/>
      <c r="G27" s="134"/>
      <c r="H27" s="125"/>
      <c r="I27" s="122"/>
      <c r="J27" s="136"/>
    </row>
    <row r="28" spans="1:10">
      <c r="A28" s="124"/>
      <c r="B28" s="116" t="s">
        <v>348</v>
      </c>
      <c r="C28" s="109"/>
      <c r="D28" s="130"/>
      <c r="E28" s="133"/>
      <c r="F28" s="125"/>
      <c r="G28" s="137">
        <v>1.298</v>
      </c>
      <c r="H28" s="125"/>
      <c r="I28" s="125"/>
      <c r="J28" s="138"/>
    </row>
    <row r="29" spans="1:10">
      <c r="A29" s="124"/>
      <c r="B29" s="134"/>
      <c r="C29" s="109"/>
      <c r="D29" s="130"/>
      <c r="E29" s="133"/>
      <c r="F29" s="125"/>
      <c r="G29" s="139"/>
      <c r="H29" s="125"/>
      <c r="I29" s="125"/>
      <c r="J29" s="138"/>
    </row>
    <row r="30" spans="1:10">
      <c r="A30" s="124"/>
      <c r="B30" s="134"/>
      <c r="C30" s="109"/>
      <c r="D30" s="140"/>
      <c r="E30" s="133"/>
      <c r="F30" s="141"/>
      <c r="G30" s="142"/>
      <c r="H30" s="125"/>
      <c r="I30" s="125"/>
      <c r="J30" s="138"/>
    </row>
    <row r="31" spans="1:10">
      <c r="A31" s="124">
        <v>2.2000000000000002</v>
      </c>
      <c r="B31" s="108" t="s">
        <v>349</v>
      </c>
      <c r="C31" s="109"/>
      <c r="D31" s="133"/>
      <c r="E31" s="133"/>
      <c r="F31" s="125"/>
      <c r="G31" s="143"/>
      <c r="H31" s="125"/>
      <c r="I31" s="114">
        <f>SUM(H32:H36)</f>
        <v>1217605.7531999999</v>
      </c>
      <c r="J31" s="115">
        <f>+I31/$E$4</f>
        <v>4.8025999999999998E-3</v>
      </c>
    </row>
    <row r="32" spans="1:10">
      <c r="A32" s="124"/>
      <c r="B32" s="116" t="s">
        <v>350</v>
      </c>
      <c r="C32" s="117" t="s">
        <v>351</v>
      </c>
      <c r="D32" s="121">
        <v>6.9999999999999999E-4</v>
      </c>
      <c r="E32" s="133"/>
      <c r="F32" s="120">
        <f t="shared" ref="F32:F36" si="1">+$E$4</f>
        <v>253530536.20955315</v>
      </c>
      <c r="G32" s="144">
        <f t="shared" ref="G32:G36" si="2">+$G$28</f>
        <v>1.298</v>
      </c>
      <c r="H32" s="120">
        <f t="shared" ref="H32:H36" si="3">+F32*G32*D32</f>
        <v>230357.84520000001</v>
      </c>
      <c r="I32" s="125"/>
      <c r="J32" s="123">
        <f t="shared" ref="J32:J36" si="4">+H32/$E$4</f>
        <v>9.0860000000000008E-4</v>
      </c>
    </row>
    <row r="33" spans="1:10">
      <c r="A33" s="124"/>
      <c r="B33" s="116" t="s">
        <v>352</v>
      </c>
      <c r="C33" s="117" t="s">
        <v>351</v>
      </c>
      <c r="D33" s="121">
        <v>6.9999999999999999E-4</v>
      </c>
      <c r="E33" s="133"/>
      <c r="F33" s="120">
        <f t="shared" si="1"/>
        <v>253530536.20955315</v>
      </c>
      <c r="G33" s="144">
        <f t="shared" si="2"/>
        <v>1.298</v>
      </c>
      <c r="H33" s="120">
        <f t="shared" si="3"/>
        <v>230357.84520000001</v>
      </c>
      <c r="I33" s="125"/>
      <c r="J33" s="123">
        <f t="shared" si="4"/>
        <v>9.0860000000000008E-4</v>
      </c>
    </row>
    <row r="34" spans="1:10">
      <c r="A34" s="124"/>
      <c r="B34" s="116" t="s">
        <v>353</v>
      </c>
      <c r="C34" s="117" t="s">
        <v>351</v>
      </c>
      <c r="D34" s="121">
        <v>1E-3</v>
      </c>
      <c r="E34" s="133"/>
      <c r="F34" s="120">
        <f t="shared" si="1"/>
        <v>253530536.20955315</v>
      </c>
      <c r="G34" s="144">
        <f t="shared" si="2"/>
        <v>1.298</v>
      </c>
      <c r="H34" s="120">
        <f t="shared" si="3"/>
        <v>329082.636</v>
      </c>
      <c r="I34" s="125"/>
      <c r="J34" s="123">
        <f t="shared" si="4"/>
        <v>1.2980000000000001E-3</v>
      </c>
    </row>
    <row r="35" spans="1:10">
      <c r="A35" s="124"/>
      <c r="B35" s="116" t="s">
        <v>354</v>
      </c>
      <c r="C35" s="117" t="s">
        <v>351</v>
      </c>
      <c r="D35" s="121">
        <v>6.9999999999999999E-4</v>
      </c>
      <c r="E35" s="133"/>
      <c r="F35" s="120">
        <f t="shared" si="1"/>
        <v>253530536.20955315</v>
      </c>
      <c r="G35" s="144">
        <f t="shared" si="2"/>
        <v>1.298</v>
      </c>
      <c r="H35" s="120">
        <f t="shared" si="3"/>
        <v>230357.84520000001</v>
      </c>
      <c r="I35" s="125"/>
      <c r="J35" s="123">
        <f t="shared" si="4"/>
        <v>9.0860000000000008E-4</v>
      </c>
    </row>
    <row r="36" spans="1:10">
      <c r="A36" s="124"/>
      <c r="B36" s="116" t="s">
        <v>355</v>
      </c>
      <c r="C36" s="117" t="s">
        <v>351</v>
      </c>
      <c r="D36" s="121">
        <v>5.9999999999999995E-4</v>
      </c>
      <c r="E36" s="133"/>
      <c r="F36" s="120">
        <f t="shared" si="1"/>
        <v>253530536.20955315</v>
      </c>
      <c r="G36" s="144">
        <f t="shared" si="2"/>
        <v>1.298</v>
      </c>
      <c r="H36" s="120">
        <f t="shared" si="3"/>
        <v>197449.58159999998</v>
      </c>
      <c r="I36" s="125"/>
      <c r="J36" s="123">
        <f t="shared" si="4"/>
        <v>7.7879999999999996E-4</v>
      </c>
    </row>
    <row r="37" spans="1:10">
      <c r="A37" s="124">
        <v>2.3000000000000003</v>
      </c>
      <c r="B37" s="108" t="s">
        <v>356</v>
      </c>
      <c r="C37" s="109"/>
      <c r="D37" s="133"/>
      <c r="E37" s="133"/>
      <c r="F37" s="125"/>
      <c r="G37" s="143"/>
      <c r="H37" s="125"/>
      <c r="I37" s="114">
        <f>SUM(H38:H39)</f>
        <v>700000</v>
      </c>
      <c r="J37" s="115">
        <f>+I37/$E$4</f>
        <v>2.7610086361408628E-3</v>
      </c>
    </row>
    <row r="38" spans="1:10">
      <c r="A38" s="124"/>
      <c r="B38" s="116" t="s">
        <v>357</v>
      </c>
      <c r="C38" s="117" t="s">
        <v>330</v>
      </c>
      <c r="D38" s="121">
        <v>1</v>
      </c>
      <c r="E38" s="145">
        <v>1</v>
      </c>
      <c r="F38" s="146">
        <v>500000</v>
      </c>
      <c r="G38" s="143"/>
      <c r="H38" s="120">
        <f>+D38*F38</f>
        <v>500000</v>
      </c>
      <c r="I38" s="125"/>
      <c r="J38" s="123">
        <f>+H38/$E$4</f>
        <v>1.9721490258149022E-3</v>
      </c>
    </row>
    <row r="39" spans="1:10">
      <c r="A39" s="124"/>
      <c r="B39" s="116" t="s">
        <v>358</v>
      </c>
      <c r="C39" s="117" t="s">
        <v>359</v>
      </c>
      <c r="D39" s="121">
        <v>1</v>
      </c>
      <c r="E39" s="147"/>
      <c r="F39" s="146">
        <v>200000</v>
      </c>
      <c r="G39" s="143"/>
      <c r="H39" s="120">
        <f>+F39*D39</f>
        <v>200000</v>
      </c>
      <c r="I39" s="125"/>
      <c r="J39" s="123">
        <f>+H39/$E$4</f>
        <v>7.8885961032596082E-4</v>
      </c>
    </row>
    <row r="40" spans="1:10">
      <c r="A40" s="124">
        <v>2.4</v>
      </c>
      <c r="B40" s="108" t="s">
        <v>360</v>
      </c>
      <c r="C40" s="109"/>
      <c r="D40" s="133"/>
      <c r="E40" s="133"/>
      <c r="F40" s="125"/>
      <c r="G40" s="143"/>
      <c r="H40" s="125"/>
      <c r="I40" s="114">
        <f>SUM(H41:H48)</f>
        <v>46960092.157200001</v>
      </c>
      <c r="J40" s="115">
        <f>+I40/$E$4</f>
        <v>0.18522460000000002</v>
      </c>
    </row>
    <row r="41" spans="1:10">
      <c r="A41" s="124"/>
      <c r="B41" s="116" t="s">
        <v>361</v>
      </c>
      <c r="C41" s="117" t="s">
        <v>351</v>
      </c>
      <c r="D41" s="121">
        <v>0.05</v>
      </c>
      <c r="E41" s="133"/>
      <c r="F41" s="120">
        <f t="shared" ref="F41:F48" si="5">+$E$4</f>
        <v>253530536.20955315</v>
      </c>
      <c r="G41" s="144">
        <f t="shared" ref="G41:G48" si="6">+$G$28</f>
        <v>1.298</v>
      </c>
      <c r="H41" s="120">
        <f t="shared" ref="H41:H48" si="7">+D41*F41*G41</f>
        <v>16454131.800000003</v>
      </c>
      <c r="I41" s="125"/>
      <c r="J41" s="123">
        <f t="shared" ref="J41:J48" si="8">+H41/$E$4</f>
        <v>6.4900000000000013E-2</v>
      </c>
    </row>
    <row r="42" spans="1:10" ht="27">
      <c r="A42" s="124"/>
      <c r="B42" s="128" t="s">
        <v>362</v>
      </c>
      <c r="C42" s="117" t="s">
        <v>351</v>
      </c>
      <c r="D42" s="121">
        <v>0.02</v>
      </c>
      <c r="E42" s="133"/>
      <c r="F42" s="120">
        <f t="shared" si="5"/>
        <v>253530536.20955315</v>
      </c>
      <c r="G42" s="144">
        <f t="shared" si="6"/>
        <v>1.298</v>
      </c>
      <c r="H42" s="120">
        <f t="shared" si="7"/>
        <v>6581652.7199999997</v>
      </c>
      <c r="I42" s="125"/>
      <c r="J42" s="123">
        <f>+H42/$E$4</f>
        <v>2.596E-2</v>
      </c>
    </row>
    <row r="43" spans="1:10">
      <c r="A43" s="124"/>
      <c r="B43" s="116" t="s">
        <v>363</v>
      </c>
      <c r="C43" s="117" t="s">
        <v>351</v>
      </c>
      <c r="D43" s="121">
        <v>0.02</v>
      </c>
      <c r="E43" s="133"/>
      <c r="F43" s="120">
        <f t="shared" si="5"/>
        <v>253530536.20955315</v>
      </c>
      <c r="G43" s="144">
        <f t="shared" si="6"/>
        <v>1.298</v>
      </c>
      <c r="H43" s="120">
        <f t="shared" si="7"/>
        <v>6581652.7199999997</v>
      </c>
      <c r="I43" s="125"/>
      <c r="J43" s="123">
        <f t="shared" si="8"/>
        <v>2.596E-2</v>
      </c>
    </row>
    <row r="44" spans="1:10">
      <c r="A44" s="124"/>
      <c r="B44" s="116" t="s">
        <v>364</v>
      </c>
      <c r="C44" s="117" t="s">
        <v>351</v>
      </c>
      <c r="D44" s="121">
        <v>0.02</v>
      </c>
      <c r="E44" s="133"/>
      <c r="F44" s="120">
        <f t="shared" si="5"/>
        <v>253530536.20955315</v>
      </c>
      <c r="G44" s="144">
        <f t="shared" si="6"/>
        <v>1.298</v>
      </c>
      <c r="H44" s="120">
        <f t="shared" si="7"/>
        <v>6581652.7199999997</v>
      </c>
      <c r="I44" s="125"/>
      <c r="J44" s="123">
        <f t="shared" si="8"/>
        <v>2.596E-2</v>
      </c>
    </row>
    <row r="45" spans="1:10">
      <c r="A45" s="124"/>
      <c r="B45" s="116" t="s">
        <v>365</v>
      </c>
      <c r="C45" s="117" t="s">
        <v>351</v>
      </c>
      <c r="D45" s="121">
        <v>0.02</v>
      </c>
      <c r="E45" s="133"/>
      <c r="F45" s="120">
        <f t="shared" si="5"/>
        <v>253530536.20955315</v>
      </c>
      <c r="G45" s="144">
        <f t="shared" si="6"/>
        <v>1.298</v>
      </c>
      <c r="H45" s="120">
        <f t="shared" si="7"/>
        <v>6581652.7199999997</v>
      </c>
      <c r="I45" s="125"/>
      <c r="J45" s="123">
        <f t="shared" si="8"/>
        <v>2.596E-2</v>
      </c>
    </row>
    <row r="46" spans="1:10">
      <c r="A46" s="124"/>
      <c r="B46" s="116" t="s">
        <v>366</v>
      </c>
      <c r="C46" s="117" t="s">
        <v>351</v>
      </c>
      <c r="D46" s="121">
        <v>4.0000000000000001E-3</v>
      </c>
      <c r="E46" s="133"/>
      <c r="F46" s="120">
        <f t="shared" si="5"/>
        <v>253530536.20955315</v>
      </c>
      <c r="G46" s="144">
        <f t="shared" si="6"/>
        <v>1.298</v>
      </c>
      <c r="H46" s="120">
        <f t="shared" si="7"/>
        <v>1316330.544</v>
      </c>
      <c r="I46" s="125"/>
      <c r="J46" s="123">
        <f t="shared" si="8"/>
        <v>5.1920000000000004E-3</v>
      </c>
    </row>
    <row r="47" spans="1:10" ht="27">
      <c r="A47" s="124"/>
      <c r="B47" s="128" t="s">
        <v>367</v>
      </c>
      <c r="C47" s="117" t="s">
        <v>351</v>
      </c>
      <c r="D47" s="121">
        <v>3.7000000000000002E-3</v>
      </c>
      <c r="E47" s="133"/>
      <c r="F47" s="120">
        <f t="shared" si="5"/>
        <v>253530536.20955315</v>
      </c>
      <c r="G47" s="144">
        <f t="shared" si="6"/>
        <v>1.298</v>
      </c>
      <c r="H47" s="120">
        <f t="shared" si="7"/>
        <v>1217605.7531999999</v>
      </c>
      <c r="I47" s="125"/>
      <c r="J47" s="123">
        <f t="shared" si="8"/>
        <v>4.8025999999999998E-3</v>
      </c>
    </row>
    <row r="48" spans="1:10" ht="15" thickBot="1">
      <c r="A48" s="124"/>
      <c r="B48" s="116" t="s">
        <v>368</v>
      </c>
      <c r="C48" s="117" t="s">
        <v>351</v>
      </c>
      <c r="D48" s="121">
        <v>5.0000000000000001E-3</v>
      </c>
      <c r="E48" s="148"/>
      <c r="F48" s="120">
        <f t="shared" si="5"/>
        <v>253530536.20955315</v>
      </c>
      <c r="G48" s="144">
        <f t="shared" si="6"/>
        <v>1.298</v>
      </c>
      <c r="H48" s="120">
        <f t="shared" si="7"/>
        <v>1645413.18</v>
      </c>
      <c r="I48" s="141"/>
      <c r="J48" s="123">
        <f t="shared" si="8"/>
        <v>6.4900000000000001E-3</v>
      </c>
    </row>
    <row r="49" spans="1:10" ht="15" thickBot="1">
      <c r="A49" s="149"/>
      <c r="B49" s="236" t="s">
        <v>369</v>
      </c>
      <c r="C49" s="236"/>
      <c r="D49" s="236"/>
      <c r="E49" s="150"/>
      <c r="F49" s="150"/>
      <c r="G49" s="151"/>
      <c r="H49" s="152"/>
      <c r="I49" s="153">
        <f>SUM(I10:I48)</f>
        <v>60344657.910400003</v>
      </c>
      <c r="J49" s="154">
        <f>+ROUND((J9+J26),4)</f>
        <v>0.23799999999999999</v>
      </c>
    </row>
    <row r="50" spans="1:10">
      <c r="A50" s="155"/>
      <c r="B50" s="156" t="s">
        <v>370</v>
      </c>
      <c r="C50" s="102"/>
      <c r="D50" s="157"/>
      <c r="E50" s="157"/>
      <c r="F50" s="158"/>
      <c r="G50" s="159"/>
      <c r="H50" s="158"/>
      <c r="I50" s="158"/>
      <c r="J50" s="123">
        <v>0</v>
      </c>
    </row>
    <row r="51" spans="1:10" ht="15" thickBot="1">
      <c r="A51" s="124"/>
      <c r="B51" s="160" t="s">
        <v>371</v>
      </c>
      <c r="C51" s="109"/>
      <c r="D51" s="133"/>
      <c r="E51" s="133"/>
      <c r="F51" s="125"/>
      <c r="G51" s="134"/>
      <c r="H51" s="125"/>
      <c r="I51" s="145">
        <v>0.06</v>
      </c>
      <c r="J51" s="123">
        <v>0.06</v>
      </c>
    </row>
    <row r="52" spans="1:10" ht="15" thickBot="1">
      <c r="A52" s="161"/>
      <c r="B52" s="162" t="s">
        <v>372</v>
      </c>
      <c r="C52" s="163"/>
      <c r="D52" s="164"/>
      <c r="E52" s="164"/>
      <c r="F52" s="165"/>
      <c r="G52" s="166"/>
      <c r="H52" s="165"/>
      <c r="I52" s="167"/>
      <c r="J52" s="154">
        <f>SUM(J49+J50+J51)</f>
        <v>0.29799999999999999</v>
      </c>
    </row>
  </sheetData>
  <mergeCells count="3">
    <mergeCell ref="A1:J1"/>
    <mergeCell ref="B2:J3"/>
    <mergeCell ref="B49:D4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PRESUPUESTO ESC.DEP</vt:lpstr>
      <vt:lpstr>APU</vt:lpstr>
      <vt:lpstr>ITEMS CREADOS</vt:lpstr>
      <vt:lpstr>AIU (2)</vt:lpstr>
      <vt:lpstr>'PRESUPUESTO ESC.DEP'!Área_de_impresión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Alejandra Henao</dc:creator>
  <cp:lastModifiedBy>SEBASTIAN</cp:lastModifiedBy>
  <cp:lastPrinted>2024-09-16T15:47:27Z</cp:lastPrinted>
  <dcterms:created xsi:type="dcterms:W3CDTF">2024-02-27T20:11:52Z</dcterms:created>
  <dcterms:modified xsi:type="dcterms:W3CDTF">2024-09-16T15:47:59Z</dcterms:modified>
</cp:coreProperties>
</file>