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2"/>
  <workbookPr/>
  <mc:AlternateContent xmlns:mc="http://schemas.openxmlformats.org/markup-compatibility/2006">
    <mc:Choice Requires="x15">
      <x15ac:absPath xmlns:x15ac="http://schemas.microsoft.com/office/spreadsheetml/2010/11/ac" url="C:\Users\Francisco\Downloads\"/>
    </mc:Choice>
  </mc:AlternateContent>
  <xr:revisionPtr revIDLastSave="0" documentId="11_B42740632839C316C25DE05941767741BBE01C19" xr6:coauthVersionLast="47" xr6:coauthVersionMax="47" xr10:uidLastSave="{00000000-0000-0000-0000-000000000000}"/>
  <bookViews>
    <workbookView xWindow="0" yWindow="0" windowWidth="20490" windowHeight="7650" firstSheet="2" activeTab="2" xr2:uid="{00000000-000D-0000-FFFF-FFFF00000000}"/>
  </bookViews>
  <sheets>
    <sheet name="Consolidado" sheetId="5" state="hidden" r:id="rId1"/>
    <sheet name="INDICADORES" sheetId="4" state="hidden" r:id="rId2"/>
    <sheet name="Evaluacion economica lt 1 130" sheetId="6" r:id="rId3"/>
    <sheet name="Evaluacion economica lt 2 130" sheetId="8" r:id="rId4"/>
    <sheet name="Evaluacion economica lt 3 100" sheetId="9" r:id="rId5"/>
    <sheet name="CON. HABITABILIDAD EN CALLE LT1" sheetId="15" r:id="rId6"/>
    <sheet name="CON. HABITABILIDAD EN CALLE LT2" sheetId="16" r:id="rId7"/>
    <sheet name="CON. HABITABILIDAD EN CALLE LT3" sheetId="17" r:id="rId8"/>
    <sheet name="MESALUD LT 3" sheetId="12" r:id="rId9"/>
    <sheet name="FEZ INVERSIONES IN LT3" sheetId="14" r:id="rId10"/>
    <sheet name="UT ATENCION SOCIAL IN LT1 " sheetId="10" r:id="rId11"/>
    <sheet name="UT ATENCION SOCIAL IN LT2" sheetId="11" r:id="rId12"/>
    <sheet name="UT ATENCION SOCIAL IN LT3" sheetId="13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6" i="17" l="1"/>
  <c r="K96" i="17" s="1"/>
  <c r="J94" i="17"/>
  <c r="K94" i="17" s="1"/>
  <c r="J93" i="17"/>
  <c r="K93" i="17" s="1"/>
  <c r="J92" i="17"/>
  <c r="K92" i="17" s="1"/>
  <c r="J91" i="17"/>
  <c r="K91" i="17" s="1"/>
  <c r="J90" i="17"/>
  <c r="K90" i="17" s="1"/>
  <c r="J89" i="17"/>
  <c r="K89" i="17" s="1"/>
  <c r="J88" i="17"/>
  <c r="K88" i="17" s="1"/>
  <c r="J87" i="17"/>
  <c r="K87" i="17" s="1"/>
  <c r="J86" i="17"/>
  <c r="K86" i="17" s="1"/>
  <c r="J85" i="17"/>
  <c r="K85" i="17" s="1"/>
  <c r="J84" i="17"/>
  <c r="K84" i="17" s="1"/>
  <c r="J83" i="17"/>
  <c r="K83" i="17" s="1"/>
  <c r="J82" i="17"/>
  <c r="K82" i="17" s="1"/>
  <c r="J81" i="17"/>
  <c r="K81" i="17" s="1"/>
  <c r="J80" i="17"/>
  <c r="K80" i="17" s="1"/>
  <c r="J79" i="17"/>
  <c r="K79" i="17" s="1"/>
  <c r="J78" i="17"/>
  <c r="K78" i="17" s="1"/>
  <c r="J77" i="17"/>
  <c r="K77" i="17" s="1"/>
  <c r="J76" i="17"/>
  <c r="K76" i="17" s="1"/>
  <c r="J75" i="17"/>
  <c r="K75" i="17" s="1"/>
  <c r="J74" i="17"/>
  <c r="K74" i="17" s="1"/>
  <c r="J73" i="17"/>
  <c r="K73" i="17" s="1"/>
  <c r="J72" i="17"/>
  <c r="K72" i="17" s="1"/>
  <c r="J71" i="17"/>
  <c r="K71" i="17" s="1"/>
  <c r="J70" i="17"/>
  <c r="K70" i="17" s="1"/>
  <c r="J69" i="17"/>
  <c r="K69" i="17" s="1"/>
  <c r="J68" i="17"/>
  <c r="K68" i="17" s="1"/>
  <c r="J67" i="17"/>
  <c r="K67" i="17" s="1"/>
  <c r="J66" i="17"/>
  <c r="K66" i="17" s="1"/>
  <c r="J65" i="17"/>
  <c r="K65" i="17" s="1"/>
  <c r="J64" i="17"/>
  <c r="K64" i="17" s="1"/>
  <c r="J63" i="17"/>
  <c r="K63" i="17" s="1"/>
  <c r="J62" i="17"/>
  <c r="K62" i="17" s="1"/>
  <c r="J61" i="17"/>
  <c r="K61" i="17" s="1"/>
  <c r="J60" i="17"/>
  <c r="K60" i="17" s="1"/>
  <c r="J59" i="17"/>
  <c r="K59" i="17" s="1"/>
  <c r="J58" i="17"/>
  <c r="K58" i="17" s="1"/>
  <c r="J57" i="17"/>
  <c r="K57" i="17" s="1"/>
  <c r="J52" i="17"/>
  <c r="K52" i="17" s="1"/>
  <c r="J50" i="17"/>
  <c r="K50" i="17" s="1"/>
  <c r="J49" i="17"/>
  <c r="K49" i="17" s="1"/>
  <c r="J48" i="17"/>
  <c r="K48" i="17" s="1"/>
  <c r="J47" i="17"/>
  <c r="K47" i="17" s="1"/>
  <c r="J46" i="17"/>
  <c r="K46" i="17" s="1"/>
  <c r="J45" i="17"/>
  <c r="K45" i="17" s="1"/>
  <c r="J44" i="17"/>
  <c r="K44" i="17" s="1"/>
  <c r="J43" i="17"/>
  <c r="K43" i="17" s="1"/>
  <c r="J42" i="17"/>
  <c r="K42" i="17" s="1"/>
  <c r="J41" i="17"/>
  <c r="K41" i="17" s="1"/>
  <c r="J40" i="17"/>
  <c r="K40" i="17" s="1"/>
  <c r="J39" i="17"/>
  <c r="K39" i="17" s="1"/>
  <c r="J38" i="17"/>
  <c r="K38" i="17" s="1"/>
  <c r="J37" i="17"/>
  <c r="K37" i="17" s="1"/>
  <c r="J36" i="17"/>
  <c r="K36" i="17" s="1"/>
  <c r="J35" i="17"/>
  <c r="K35" i="17" s="1"/>
  <c r="J34" i="17"/>
  <c r="K34" i="17" s="1"/>
  <c r="J33" i="17"/>
  <c r="K33" i="17" s="1"/>
  <c r="J32" i="17"/>
  <c r="K32" i="17" s="1"/>
  <c r="J31" i="17"/>
  <c r="K31" i="17" s="1"/>
  <c r="J30" i="17"/>
  <c r="K30" i="17" s="1"/>
  <c r="J29" i="17"/>
  <c r="K29" i="17" s="1"/>
  <c r="J28" i="17"/>
  <c r="K28" i="17" s="1"/>
  <c r="J27" i="17"/>
  <c r="K27" i="17" s="1"/>
  <c r="J26" i="17"/>
  <c r="K26" i="17" s="1"/>
  <c r="J25" i="17"/>
  <c r="K25" i="17" s="1"/>
  <c r="J24" i="17"/>
  <c r="K24" i="17" s="1"/>
  <c r="J23" i="17"/>
  <c r="K23" i="17" s="1"/>
  <c r="J22" i="17"/>
  <c r="K22" i="17" s="1"/>
  <c r="J21" i="17"/>
  <c r="K21" i="17" s="1"/>
  <c r="J20" i="17"/>
  <c r="K20" i="17" s="1"/>
  <c r="J19" i="17"/>
  <c r="K19" i="17" s="1"/>
  <c r="J18" i="17"/>
  <c r="K18" i="17" s="1"/>
  <c r="J17" i="17"/>
  <c r="K17" i="17" s="1"/>
  <c r="J16" i="17"/>
  <c r="K16" i="17" s="1"/>
  <c r="J15" i="17"/>
  <c r="K15" i="17" s="1"/>
  <c r="J14" i="17"/>
  <c r="K14" i="17" s="1"/>
  <c r="K10" i="17"/>
  <c r="J10" i="17"/>
  <c r="C41" i="9"/>
  <c r="H94" i="17"/>
  <c r="H93" i="17"/>
  <c r="H92" i="17"/>
  <c r="H91" i="17"/>
  <c r="H90" i="17"/>
  <c r="H89" i="17"/>
  <c r="H88" i="17"/>
  <c r="H87" i="17"/>
  <c r="H86" i="17"/>
  <c r="H85" i="17"/>
  <c r="H84" i="17"/>
  <c r="H83" i="17"/>
  <c r="H82" i="17"/>
  <c r="H81" i="17"/>
  <c r="H80" i="17"/>
  <c r="H79" i="17"/>
  <c r="H78" i="17"/>
  <c r="H77" i="17"/>
  <c r="H76" i="17"/>
  <c r="H75" i="17"/>
  <c r="H74" i="17"/>
  <c r="H73" i="17"/>
  <c r="H72" i="17"/>
  <c r="H71" i="17"/>
  <c r="H70" i="17"/>
  <c r="H69" i="17"/>
  <c r="H68" i="17"/>
  <c r="H67" i="17"/>
  <c r="H66" i="17"/>
  <c r="H65" i="17"/>
  <c r="H64" i="17"/>
  <c r="H63" i="17"/>
  <c r="H62" i="17"/>
  <c r="H61" i="17"/>
  <c r="H60" i="17"/>
  <c r="H59" i="17"/>
  <c r="H58" i="17"/>
  <c r="H57" i="17"/>
  <c r="H10" i="17"/>
  <c r="H96" i="17"/>
  <c r="H52" i="17"/>
  <c r="H50" i="17"/>
  <c r="H49" i="17"/>
  <c r="H48" i="17"/>
  <c r="H47" i="17"/>
  <c r="H46" i="17"/>
  <c r="H45" i="17"/>
  <c r="H44" i="17"/>
  <c r="H43" i="17"/>
  <c r="H42" i="17"/>
  <c r="H41" i="17"/>
  <c r="H40" i="17"/>
  <c r="H39" i="17"/>
  <c r="H38" i="17"/>
  <c r="H37" i="17"/>
  <c r="H36" i="17"/>
  <c r="H35" i="17"/>
  <c r="H34" i="17"/>
  <c r="H33" i="17"/>
  <c r="H32" i="17"/>
  <c r="H31" i="17"/>
  <c r="H30" i="17"/>
  <c r="H29" i="17"/>
  <c r="H28" i="17"/>
  <c r="H27" i="17"/>
  <c r="H26" i="17"/>
  <c r="H25" i="17"/>
  <c r="H24" i="17"/>
  <c r="H23" i="17"/>
  <c r="H22" i="17"/>
  <c r="H21" i="17"/>
  <c r="H20" i="17"/>
  <c r="H19" i="17"/>
  <c r="H18" i="17"/>
  <c r="H17" i="17"/>
  <c r="H16" i="17"/>
  <c r="H15" i="17"/>
  <c r="H14" i="17"/>
  <c r="G96" i="17"/>
  <c r="F96" i="17"/>
  <c r="G52" i="17"/>
  <c r="F52" i="17"/>
  <c r="G10" i="17"/>
  <c r="G52" i="16"/>
  <c r="F52" i="16"/>
  <c r="H52" i="16" s="1"/>
  <c r="H50" i="16"/>
  <c r="H49" i="16"/>
  <c r="H48" i="16"/>
  <c r="H47" i="16"/>
  <c r="H46" i="16"/>
  <c r="H45" i="16"/>
  <c r="H44" i="16"/>
  <c r="H43" i="16"/>
  <c r="H42" i="16"/>
  <c r="H41" i="16"/>
  <c r="H40" i="16"/>
  <c r="H39" i="16"/>
  <c r="H38" i="16"/>
  <c r="H37" i="16"/>
  <c r="H36" i="16"/>
  <c r="H35" i="16"/>
  <c r="H34" i="16"/>
  <c r="H33" i="16"/>
  <c r="H32" i="16"/>
  <c r="H31" i="16"/>
  <c r="H30" i="16"/>
  <c r="H29" i="16"/>
  <c r="H28" i="16"/>
  <c r="H27" i="16"/>
  <c r="H26" i="16"/>
  <c r="H25" i="16"/>
  <c r="H24" i="16"/>
  <c r="H23" i="16"/>
  <c r="H22" i="16"/>
  <c r="H21" i="16"/>
  <c r="H20" i="16"/>
  <c r="H19" i="16"/>
  <c r="H18" i="16"/>
  <c r="H17" i="16"/>
  <c r="H16" i="16"/>
  <c r="H15" i="16"/>
  <c r="H14" i="16"/>
  <c r="G96" i="16"/>
  <c r="F96" i="16"/>
  <c r="H94" i="16"/>
  <c r="H93" i="16"/>
  <c r="H92" i="16"/>
  <c r="H91" i="16"/>
  <c r="H90" i="16"/>
  <c r="H89" i="16"/>
  <c r="H88" i="16"/>
  <c r="H87" i="16"/>
  <c r="H86" i="16"/>
  <c r="H85" i="16"/>
  <c r="H84" i="16"/>
  <c r="H83" i="16"/>
  <c r="H82" i="16"/>
  <c r="H81" i="16"/>
  <c r="H80" i="16"/>
  <c r="H79" i="16"/>
  <c r="H78" i="16"/>
  <c r="H77" i="16"/>
  <c r="H76" i="16"/>
  <c r="H75" i="16"/>
  <c r="H74" i="16"/>
  <c r="H73" i="16"/>
  <c r="H72" i="16"/>
  <c r="H71" i="16"/>
  <c r="H70" i="16"/>
  <c r="H69" i="16"/>
  <c r="H68" i="16"/>
  <c r="H67" i="16"/>
  <c r="H66" i="16"/>
  <c r="H65" i="16"/>
  <c r="H64" i="16"/>
  <c r="H63" i="16"/>
  <c r="H62" i="16"/>
  <c r="H61" i="16"/>
  <c r="H60" i="16"/>
  <c r="H59" i="16"/>
  <c r="H58" i="16"/>
  <c r="H57" i="16"/>
  <c r="G10" i="16"/>
  <c r="C40" i="8" s="1"/>
  <c r="H94" i="15"/>
  <c r="H93" i="15"/>
  <c r="H92" i="15"/>
  <c r="H91" i="15"/>
  <c r="H90" i="15"/>
  <c r="H89" i="15"/>
  <c r="H88" i="15"/>
  <c r="H87" i="15"/>
  <c r="H86" i="15"/>
  <c r="H85" i="15"/>
  <c r="H84" i="15"/>
  <c r="H83" i="15"/>
  <c r="H82" i="15"/>
  <c r="H81" i="15"/>
  <c r="H80" i="15"/>
  <c r="H79" i="15"/>
  <c r="H78" i="15"/>
  <c r="H77" i="15"/>
  <c r="H76" i="15"/>
  <c r="H75" i="15"/>
  <c r="H74" i="15"/>
  <c r="H73" i="15"/>
  <c r="H72" i="15"/>
  <c r="H71" i="15"/>
  <c r="H70" i="15"/>
  <c r="H69" i="15"/>
  <c r="H68" i="15"/>
  <c r="H67" i="15"/>
  <c r="H66" i="15"/>
  <c r="H65" i="15"/>
  <c r="H64" i="15"/>
  <c r="H63" i="15"/>
  <c r="H62" i="15"/>
  <c r="H61" i="15"/>
  <c r="H60" i="15"/>
  <c r="H59" i="15"/>
  <c r="H58" i="15"/>
  <c r="H57" i="15"/>
  <c r="G52" i="15"/>
  <c r="F52" i="15"/>
  <c r="H50" i="15"/>
  <c r="H49" i="15"/>
  <c r="H48" i="15"/>
  <c r="H47" i="15"/>
  <c r="H46" i="15"/>
  <c r="H45" i="15"/>
  <c r="H44" i="15"/>
  <c r="H43" i="15"/>
  <c r="H42" i="15"/>
  <c r="H41" i="15"/>
  <c r="H40" i="15"/>
  <c r="H39" i="15"/>
  <c r="H38" i="15"/>
  <c r="H37" i="15"/>
  <c r="H36" i="15"/>
  <c r="H35" i="15"/>
  <c r="H34" i="15"/>
  <c r="H33" i="15"/>
  <c r="H32" i="15"/>
  <c r="H31" i="15"/>
  <c r="H30" i="15"/>
  <c r="H29" i="15"/>
  <c r="H28" i="15"/>
  <c r="H27" i="15"/>
  <c r="H26" i="15"/>
  <c r="H25" i="15"/>
  <c r="H24" i="15"/>
  <c r="H23" i="15"/>
  <c r="H22" i="15"/>
  <c r="H21" i="15"/>
  <c r="H20" i="15"/>
  <c r="H19" i="15"/>
  <c r="H18" i="15"/>
  <c r="H17" i="15"/>
  <c r="H16" i="15"/>
  <c r="H15" i="15"/>
  <c r="H14" i="15"/>
  <c r="H52" i="15" l="1"/>
  <c r="F10" i="17"/>
  <c r="H96" i="16"/>
  <c r="F10" i="16"/>
  <c r="H10" i="16" s="1"/>
  <c r="G96" i="15" l="1"/>
  <c r="F96" i="15"/>
  <c r="F10" i="15" s="1"/>
  <c r="F95" i="12"/>
  <c r="H93" i="12"/>
  <c r="H92" i="12"/>
  <c r="H91" i="12"/>
  <c r="H90" i="12"/>
  <c r="H89" i="12"/>
  <c r="H88" i="12"/>
  <c r="H87" i="12"/>
  <c r="H86" i="12"/>
  <c r="H85" i="12"/>
  <c r="H84" i="12"/>
  <c r="H83" i="12"/>
  <c r="H82" i="12"/>
  <c r="H81" i="12"/>
  <c r="H80" i="12"/>
  <c r="H79" i="12"/>
  <c r="H78" i="12"/>
  <c r="H77" i="12"/>
  <c r="H76" i="12"/>
  <c r="H75" i="12"/>
  <c r="H74" i="12"/>
  <c r="H73" i="12"/>
  <c r="H72" i="12"/>
  <c r="H71" i="12"/>
  <c r="H70" i="12"/>
  <c r="H69" i="12"/>
  <c r="H68" i="12"/>
  <c r="H67" i="12"/>
  <c r="H66" i="12"/>
  <c r="H65" i="12"/>
  <c r="H64" i="12"/>
  <c r="H63" i="12"/>
  <c r="H62" i="12"/>
  <c r="H61" i="12"/>
  <c r="H60" i="12"/>
  <c r="H59" i="12"/>
  <c r="H58" i="12"/>
  <c r="H57" i="12"/>
  <c r="H56" i="12"/>
  <c r="G95" i="12"/>
  <c r="H95" i="12" s="1"/>
  <c r="H50" i="12"/>
  <c r="H49" i="12"/>
  <c r="H48" i="12"/>
  <c r="H47" i="12"/>
  <c r="H46" i="12"/>
  <c r="H45" i="12"/>
  <c r="H44" i="12"/>
  <c r="H43" i="12"/>
  <c r="H42" i="12"/>
  <c r="H41" i="12"/>
  <c r="H40" i="12"/>
  <c r="H39" i="12"/>
  <c r="H38" i="12"/>
  <c r="H37" i="12"/>
  <c r="H36" i="12"/>
  <c r="H35" i="12"/>
  <c r="H34" i="12"/>
  <c r="H33" i="12"/>
  <c r="H32" i="12"/>
  <c r="H31" i="12"/>
  <c r="H30" i="12"/>
  <c r="H29" i="12"/>
  <c r="H28" i="12"/>
  <c r="H27" i="12"/>
  <c r="H26" i="12"/>
  <c r="H25" i="12"/>
  <c r="H24" i="12"/>
  <c r="H23" i="12"/>
  <c r="H22" i="12"/>
  <c r="H21" i="12"/>
  <c r="H20" i="12"/>
  <c r="H19" i="12"/>
  <c r="H18" i="12"/>
  <c r="H17" i="12"/>
  <c r="H16" i="12"/>
  <c r="H15" i="12"/>
  <c r="H14" i="12"/>
  <c r="G52" i="12"/>
  <c r="F52" i="12"/>
  <c r="F10" i="12" s="1"/>
  <c r="G96" i="14"/>
  <c r="F96" i="14"/>
  <c r="H94" i="14"/>
  <c r="H93" i="14"/>
  <c r="H92" i="14"/>
  <c r="H91" i="14"/>
  <c r="H90" i="14"/>
  <c r="H89" i="14"/>
  <c r="H88" i="14"/>
  <c r="H87" i="14"/>
  <c r="H86" i="14"/>
  <c r="H85" i="14"/>
  <c r="H84" i="14"/>
  <c r="H83" i="14"/>
  <c r="H82" i="14"/>
  <c r="H81" i="14"/>
  <c r="H80" i="14"/>
  <c r="H79" i="14"/>
  <c r="H78" i="14"/>
  <c r="H77" i="14"/>
  <c r="H76" i="14"/>
  <c r="H75" i="14"/>
  <c r="H74" i="14"/>
  <c r="H73" i="14"/>
  <c r="H72" i="14"/>
  <c r="H71" i="14"/>
  <c r="H70" i="14"/>
  <c r="H69" i="14"/>
  <c r="H68" i="14"/>
  <c r="H67" i="14"/>
  <c r="H66" i="14"/>
  <c r="H65" i="14"/>
  <c r="H64" i="14"/>
  <c r="H63" i="14"/>
  <c r="H62" i="14"/>
  <c r="H61" i="14"/>
  <c r="H60" i="14"/>
  <c r="H59" i="14"/>
  <c r="H58" i="14"/>
  <c r="H57" i="14"/>
  <c r="G52" i="14"/>
  <c r="F52" i="14"/>
  <c r="H50" i="14"/>
  <c r="H49" i="14"/>
  <c r="H48" i="14"/>
  <c r="H47" i="14"/>
  <c r="H46" i="14"/>
  <c r="H45" i="14"/>
  <c r="H44" i="14"/>
  <c r="H43" i="14"/>
  <c r="H42" i="14"/>
  <c r="H41" i="14"/>
  <c r="H40" i="14"/>
  <c r="H39" i="14"/>
  <c r="H38" i="14"/>
  <c r="H37" i="14"/>
  <c r="H36" i="14"/>
  <c r="H35" i="14"/>
  <c r="H34" i="14"/>
  <c r="H33" i="14"/>
  <c r="H32" i="14"/>
  <c r="H31" i="14"/>
  <c r="H30" i="14"/>
  <c r="H29" i="14"/>
  <c r="H28" i="14"/>
  <c r="H27" i="14"/>
  <c r="H26" i="14"/>
  <c r="H25" i="14"/>
  <c r="H24" i="14"/>
  <c r="H23" i="14"/>
  <c r="H22" i="14"/>
  <c r="H21" i="14"/>
  <c r="H20" i="14"/>
  <c r="H19" i="14"/>
  <c r="H18" i="14"/>
  <c r="H17" i="14"/>
  <c r="H16" i="14"/>
  <c r="H15" i="14"/>
  <c r="H14" i="14"/>
  <c r="G96" i="13"/>
  <c r="F96" i="13"/>
  <c r="H94" i="13"/>
  <c r="H93" i="13"/>
  <c r="H92" i="13"/>
  <c r="H91" i="13"/>
  <c r="H90" i="13"/>
  <c r="H89" i="13"/>
  <c r="H88" i="13"/>
  <c r="H87" i="13"/>
  <c r="H86" i="13"/>
  <c r="H85" i="13"/>
  <c r="H84" i="13"/>
  <c r="H83" i="13"/>
  <c r="H82" i="13"/>
  <c r="H81" i="13"/>
  <c r="H80" i="13"/>
  <c r="H79" i="13"/>
  <c r="H78" i="13"/>
  <c r="H77" i="13"/>
  <c r="H76" i="13"/>
  <c r="H75" i="13"/>
  <c r="H74" i="13"/>
  <c r="H73" i="13"/>
  <c r="H72" i="13"/>
  <c r="H71" i="13"/>
  <c r="H70" i="13"/>
  <c r="H69" i="13"/>
  <c r="H68" i="13"/>
  <c r="H67" i="13"/>
  <c r="H66" i="13"/>
  <c r="H65" i="13"/>
  <c r="H64" i="13"/>
  <c r="H63" i="13"/>
  <c r="H62" i="13"/>
  <c r="H61" i="13"/>
  <c r="H60" i="13"/>
  <c r="H59" i="13"/>
  <c r="H58" i="13"/>
  <c r="H57" i="13"/>
  <c r="G52" i="13"/>
  <c r="F52" i="13"/>
  <c r="H50" i="13"/>
  <c r="H49" i="13"/>
  <c r="H48" i="13"/>
  <c r="H47" i="13"/>
  <c r="H46" i="13"/>
  <c r="H45" i="13"/>
  <c r="H44" i="13"/>
  <c r="H43" i="13"/>
  <c r="H42" i="13"/>
  <c r="H41" i="13"/>
  <c r="H40" i="13"/>
  <c r="H39" i="13"/>
  <c r="H38" i="13"/>
  <c r="H37" i="13"/>
  <c r="H36" i="13"/>
  <c r="H35" i="13"/>
  <c r="H34" i="13"/>
  <c r="H33" i="13"/>
  <c r="H32" i="13"/>
  <c r="H31" i="13"/>
  <c r="H30" i="13"/>
  <c r="H29" i="13"/>
  <c r="H28" i="13"/>
  <c r="H27" i="13"/>
  <c r="H26" i="13"/>
  <c r="H25" i="13"/>
  <c r="H24" i="13"/>
  <c r="H23" i="13"/>
  <c r="H22" i="13"/>
  <c r="H21" i="13"/>
  <c r="H20" i="13"/>
  <c r="H19" i="13"/>
  <c r="H18" i="13"/>
  <c r="H17" i="13"/>
  <c r="H16" i="13"/>
  <c r="H15" i="13"/>
  <c r="H14" i="13"/>
  <c r="G96" i="11"/>
  <c r="F96" i="11"/>
  <c r="H94" i="11"/>
  <c r="H93" i="11"/>
  <c r="H92" i="11"/>
  <c r="H91" i="11"/>
  <c r="H90" i="11"/>
  <c r="H89" i="11"/>
  <c r="H88" i="11"/>
  <c r="H87" i="11"/>
  <c r="H86" i="11"/>
  <c r="H85" i="11"/>
  <c r="H84" i="11"/>
  <c r="H83" i="11"/>
  <c r="H82" i="11"/>
  <c r="H81" i="11"/>
  <c r="H80" i="11"/>
  <c r="H79" i="11"/>
  <c r="H78" i="11"/>
  <c r="H77" i="11"/>
  <c r="H76" i="11"/>
  <c r="H75" i="11"/>
  <c r="H74" i="11"/>
  <c r="H73" i="11"/>
  <c r="H72" i="11"/>
  <c r="H71" i="11"/>
  <c r="H70" i="11"/>
  <c r="H69" i="11"/>
  <c r="H68" i="11"/>
  <c r="H67" i="11"/>
  <c r="H66" i="11"/>
  <c r="H65" i="11"/>
  <c r="H64" i="11"/>
  <c r="H63" i="11"/>
  <c r="H62" i="11"/>
  <c r="H61" i="11"/>
  <c r="H60" i="11"/>
  <c r="H59" i="11"/>
  <c r="H58" i="11"/>
  <c r="H57" i="11"/>
  <c r="G52" i="11"/>
  <c r="G10" i="11" s="1"/>
  <c r="C41" i="8" s="1"/>
  <c r="F52" i="11"/>
  <c r="F10" i="11" s="1"/>
  <c r="H50" i="11"/>
  <c r="H49" i="11"/>
  <c r="H48" i="11"/>
  <c r="H47" i="11"/>
  <c r="H46" i="11"/>
  <c r="H45" i="11"/>
  <c r="H44" i="11"/>
  <c r="H43" i="11"/>
  <c r="H42" i="11"/>
  <c r="H41" i="11"/>
  <c r="H40" i="11"/>
  <c r="H39" i="11"/>
  <c r="H38" i="11"/>
  <c r="H37" i="11"/>
  <c r="H36" i="11"/>
  <c r="H35" i="11"/>
  <c r="H34" i="11"/>
  <c r="H33" i="11"/>
  <c r="H32" i="11"/>
  <c r="H31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G96" i="10"/>
  <c r="F96" i="10"/>
  <c r="H94" i="10"/>
  <c r="H93" i="10"/>
  <c r="H92" i="10"/>
  <c r="H91" i="10"/>
  <c r="H90" i="10"/>
  <c r="H89" i="10"/>
  <c r="H88" i="10"/>
  <c r="H87" i="10"/>
  <c r="H86" i="10"/>
  <c r="H85" i="10"/>
  <c r="H84" i="10"/>
  <c r="H83" i="10"/>
  <c r="H82" i="10"/>
  <c r="H81" i="10"/>
  <c r="H80" i="10"/>
  <c r="H79" i="10"/>
  <c r="H78" i="10"/>
  <c r="H77" i="10"/>
  <c r="H76" i="10"/>
  <c r="H75" i="10"/>
  <c r="H74" i="10"/>
  <c r="H73" i="10"/>
  <c r="H72" i="10"/>
  <c r="H71" i="10"/>
  <c r="H70" i="10"/>
  <c r="H69" i="10"/>
  <c r="H68" i="10"/>
  <c r="H67" i="10"/>
  <c r="H66" i="10"/>
  <c r="H65" i="10"/>
  <c r="H64" i="10"/>
  <c r="H63" i="10"/>
  <c r="H62" i="10"/>
  <c r="H61" i="10"/>
  <c r="H60" i="10"/>
  <c r="H59" i="10"/>
  <c r="H58" i="10"/>
  <c r="H57" i="10"/>
  <c r="G52" i="10"/>
  <c r="G10" i="10" s="1"/>
  <c r="C41" i="6" s="1"/>
  <c r="F52" i="10"/>
  <c r="F10" i="10" s="1"/>
  <c r="H50" i="10"/>
  <c r="H49" i="10"/>
  <c r="H48" i="10"/>
  <c r="H47" i="10"/>
  <c r="H46" i="10"/>
  <c r="H45" i="10"/>
  <c r="H44" i="10"/>
  <c r="H43" i="10"/>
  <c r="H42" i="10"/>
  <c r="H41" i="10"/>
  <c r="H40" i="10"/>
  <c r="H39" i="10"/>
  <c r="H38" i="10"/>
  <c r="H37" i="10"/>
  <c r="H36" i="10"/>
  <c r="H35" i="10"/>
  <c r="H34" i="10"/>
  <c r="H33" i="10"/>
  <c r="H32" i="10"/>
  <c r="H31" i="10"/>
  <c r="H30" i="10"/>
  <c r="H29" i="10"/>
  <c r="H28" i="10"/>
  <c r="H27" i="10"/>
  <c r="H26" i="10"/>
  <c r="H25" i="10"/>
  <c r="H24" i="10"/>
  <c r="H23" i="10"/>
  <c r="H22" i="10"/>
  <c r="H21" i="10"/>
  <c r="H20" i="10"/>
  <c r="H19" i="10"/>
  <c r="H18" i="10"/>
  <c r="H17" i="10"/>
  <c r="H16" i="10"/>
  <c r="H15" i="10"/>
  <c r="H14" i="10"/>
  <c r="H52" i="13" l="1"/>
  <c r="F10" i="13"/>
  <c r="H96" i="13"/>
  <c r="H52" i="14"/>
  <c r="H96" i="14"/>
  <c r="G10" i="12"/>
  <c r="H52" i="12"/>
  <c r="H96" i="15"/>
  <c r="G10" i="15"/>
  <c r="C40" i="6" s="1"/>
  <c r="H10" i="15"/>
  <c r="F10" i="14"/>
  <c r="G10" i="14"/>
  <c r="H10" i="14"/>
  <c r="G10" i="13"/>
  <c r="H10" i="13"/>
  <c r="H52" i="11"/>
  <c r="H96" i="11"/>
  <c r="H10" i="11"/>
  <c r="H10" i="10"/>
  <c r="H52" i="10"/>
  <c r="H96" i="10"/>
  <c r="D33" i="6"/>
  <c r="C40" i="9" l="1"/>
  <c r="H10" i="12"/>
  <c r="D35" i="6"/>
  <c r="D35" i="9" l="1"/>
  <c r="E40" i="6"/>
  <c r="F43" i="6"/>
  <c r="F42" i="6"/>
  <c r="F40" i="6"/>
  <c r="E43" i="6"/>
  <c r="E42" i="6"/>
  <c r="F41" i="6"/>
  <c r="E41" i="6"/>
  <c r="D33" i="9"/>
  <c r="D34" i="9"/>
  <c r="D34" i="6"/>
  <c r="I8" i="4"/>
  <c r="K8" i="4"/>
  <c r="M8" i="4"/>
  <c r="O8" i="4"/>
  <c r="S8" i="4"/>
  <c r="I9" i="4"/>
  <c r="K9" i="4"/>
  <c r="M9" i="4"/>
  <c r="O9" i="4"/>
  <c r="S9" i="4"/>
  <c r="I10" i="4"/>
  <c r="K10" i="4"/>
  <c r="M10" i="4"/>
  <c r="O10" i="4"/>
  <c r="S10" i="4"/>
  <c r="B11" i="4"/>
  <c r="C11" i="4"/>
  <c r="D11" i="4"/>
  <c r="E11" i="4"/>
  <c r="K11" i="4" s="1"/>
  <c r="F11" i="4"/>
  <c r="G11" i="4"/>
  <c r="H11" i="4"/>
  <c r="D41" i="9" l="1"/>
  <c r="E41" i="9"/>
  <c r="F41" i="9"/>
  <c r="F40" i="9"/>
  <c r="E40" i="9"/>
  <c r="D40" i="9"/>
  <c r="M11" i="4"/>
  <c r="Q11" i="4"/>
  <c r="S11" i="4"/>
  <c r="I11" i="4"/>
  <c r="O11" i="4"/>
  <c r="D41" i="6" l="1"/>
  <c r="D40" i="6"/>
  <c r="D34" i="8"/>
  <c r="D33" i="8"/>
  <c r="D35" i="8"/>
  <c r="F41" i="8" l="1"/>
  <c r="E41" i="8"/>
  <c r="D41" i="8"/>
  <c r="F40" i="8"/>
  <c r="E40" i="8"/>
  <c r="D40" i="8"/>
  <c r="E42" i="8"/>
  <c r="F42" i="8"/>
  <c r="E43" i="8"/>
  <c r="F43" i="8"/>
</calcChain>
</file>

<file path=xl/sharedStrings.xml><?xml version="1.0" encoding="utf-8"?>
<sst xmlns="http://schemas.openxmlformats.org/spreadsheetml/2006/main" count="3045" uniqueCount="552">
  <si>
    <t>SDIS-SAMC-008-2024</t>
  </si>
  <si>
    <t>FORMATO - EVALUACIÓN OFERTA ECONÓMICA ECONOMICA</t>
  </si>
  <si>
    <t>OBJETO:</t>
  </si>
  <si>
    <t xml:space="preserve">BRINDAR ATENCION INTEGRAL ORIENTADA A MUJERES HABITANTES DE CALLE, EN SUS DIVERSIDADES, DE 29 AÑOS DE EDAD EN ADELANTE, MEDIANTE PROCESOS DE DESARROLLO PERSONAL, QUE CONDUZCAN A UNA VIDA LIBRE DE VIOLENCIAS, CONTRIBUYENDO A LA SUPERACION DE LAS FORMAS EXTREMAS DE EXCLUSION ASOCIADAS A LAS DINAMICAS DE VIDA EN LA CALLE </t>
  </si>
  <si>
    <t>CONSOLIDADO VALIDACION ECONOMICA</t>
  </si>
  <si>
    <t>EMPRESAS SIN ANIMO DE LUCRO</t>
  </si>
  <si>
    <t>3 VIENTOS DEL PORVENIR</t>
  </si>
  <si>
    <r>
      <t>Indicador</t>
    </r>
    <r>
      <rPr>
        <b/>
        <sz val="8"/>
        <rFont val="Arial"/>
        <family val="2"/>
      </rPr>
      <t> </t>
    </r>
  </si>
  <si>
    <r>
      <t>Fórmula</t>
    </r>
    <r>
      <rPr>
        <b/>
        <sz val="8"/>
        <rFont val="Arial"/>
        <family val="2"/>
      </rPr>
      <t> </t>
    </r>
  </si>
  <si>
    <r>
      <t>Estudio del sector</t>
    </r>
    <r>
      <rPr>
        <b/>
        <sz val="8"/>
        <rFont val="Arial"/>
        <family val="2"/>
      </rPr>
      <t> </t>
    </r>
  </si>
  <si>
    <t>Estatus</t>
  </si>
  <si>
    <r>
      <t>Liquidez</t>
    </r>
    <r>
      <rPr>
        <sz val="8"/>
        <rFont val="Arial"/>
        <family val="2"/>
      </rPr>
      <t> </t>
    </r>
  </si>
  <si>
    <r>
      <t>Activo Corriente / Pasivo Corriente</t>
    </r>
    <r>
      <rPr>
        <sz val="8"/>
        <rFont val="Arial"/>
        <family val="2"/>
      </rPr>
      <t> </t>
    </r>
  </si>
  <si>
    <r>
      <t>Igual o superior a 1,04</t>
    </r>
    <r>
      <rPr>
        <sz val="8"/>
        <rFont val="Arial"/>
        <family val="2"/>
      </rPr>
      <t> </t>
    </r>
  </si>
  <si>
    <t>HABILITADO</t>
  </si>
  <si>
    <r>
      <t>Endeudamiento</t>
    </r>
    <r>
      <rPr>
        <sz val="8"/>
        <rFont val="Arial"/>
        <family val="2"/>
      </rPr>
      <t> </t>
    </r>
  </si>
  <si>
    <r>
      <t>Pasivo Total /Activo Total * 100</t>
    </r>
    <r>
      <rPr>
        <sz val="8"/>
        <rFont val="Arial"/>
        <family val="2"/>
      </rPr>
      <t> </t>
    </r>
  </si>
  <si>
    <r>
      <t>Menor o igual 60,00%</t>
    </r>
    <r>
      <rPr>
        <sz val="8"/>
        <rFont val="Arial"/>
        <family val="2"/>
      </rPr>
      <t> </t>
    </r>
  </si>
  <si>
    <r>
      <t>Razón de Cobertura de Intereses</t>
    </r>
    <r>
      <rPr>
        <sz val="8"/>
        <rFont val="Arial"/>
        <family val="2"/>
      </rPr>
      <t> </t>
    </r>
  </si>
  <si>
    <r>
      <rPr>
        <i/>
        <sz val="8"/>
        <color rgb="FF000000"/>
        <rFont val="Arial"/>
        <family val="2"/>
      </rPr>
      <t>Utilidad Operacional / Gastos</t>
    </r>
    <r>
      <rPr>
        <sz val="8"/>
        <color rgb="FF000000"/>
        <rFont val="Arial"/>
        <family val="2"/>
      </rPr>
      <t xml:space="preserve"> de Intereses </t>
    </r>
  </si>
  <si>
    <r>
      <t>Igual o superior a 1,08</t>
    </r>
    <r>
      <rPr>
        <sz val="8"/>
        <rFont val="Arial"/>
        <family val="2"/>
      </rPr>
      <t> </t>
    </r>
  </si>
  <si>
    <r>
      <t>Capital de Trabajo</t>
    </r>
    <r>
      <rPr>
        <sz val="8"/>
        <rFont val="Arial"/>
        <family val="2"/>
      </rPr>
      <t> </t>
    </r>
  </si>
  <si>
    <r>
      <t>Activo Corriente – Pasivo Corriente / Presupuesto *100</t>
    </r>
    <r>
      <rPr>
        <sz val="8"/>
        <rFont val="Arial"/>
        <family val="2"/>
      </rPr>
      <t> </t>
    </r>
  </si>
  <si>
    <r>
      <t>Igual o superior a 6,00%</t>
    </r>
    <r>
      <rPr>
        <sz val="8"/>
        <rFont val="Arial"/>
        <family val="2"/>
      </rPr>
      <t> </t>
    </r>
  </si>
  <si>
    <r>
      <t>Rentabilidad Sobre Patrimonio</t>
    </r>
    <r>
      <rPr>
        <sz val="8"/>
        <rFont val="Arial"/>
        <family val="2"/>
      </rPr>
      <t> </t>
    </r>
  </si>
  <si>
    <r>
      <t>Utilidad Operacional / Patrimonio</t>
    </r>
    <r>
      <rPr>
        <sz val="8"/>
        <rFont val="Arial"/>
        <family val="2"/>
      </rPr>
      <t> </t>
    </r>
  </si>
  <si>
    <r>
      <t>Igual o superior a 1,00%</t>
    </r>
    <r>
      <rPr>
        <sz val="8"/>
        <rFont val="Arial"/>
        <family val="2"/>
      </rPr>
      <t> </t>
    </r>
  </si>
  <si>
    <r>
      <t>Rentabilidad Sobre los Activos</t>
    </r>
    <r>
      <rPr>
        <sz val="8"/>
        <rFont val="Arial"/>
        <family val="2"/>
      </rPr>
      <t> </t>
    </r>
  </si>
  <si>
    <r>
      <t>Utilidad Operacional / Activo</t>
    </r>
    <r>
      <rPr>
        <sz val="8"/>
        <rFont val="Arial"/>
        <family val="2"/>
      </rPr>
      <t> </t>
    </r>
  </si>
  <si>
    <r>
      <t>Igual o superior a 0,50%</t>
    </r>
    <r>
      <rPr>
        <sz val="8"/>
        <rFont val="Arial"/>
        <family val="2"/>
      </rPr>
      <t> </t>
    </r>
  </si>
  <si>
    <t>EMPRESAS DIFERENTES A LAS SIN ÁNIMO DE LUCRO</t>
  </si>
  <si>
    <t>1. FEZ INVERSIONES</t>
  </si>
  <si>
    <t>2. HOGARES DE PASO LA MALOKA SAS</t>
  </si>
  <si>
    <t>4 UT INTEGRAL</t>
  </si>
  <si>
    <r>
      <t>Igual o superior a 1,50</t>
    </r>
    <r>
      <rPr>
        <sz val="8"/>
        <rFont val="Arial"/>
        <family val="2"/>
      </rPr>
      <t> </t>
    </r>
  </si>
  <si>
    <r>
      <t>Menor o igual 59,50%</t>
    </r>
    <r>
      <rPr>
        <sz val="8"/>
        <rFont val="Arial"/>
        <family val="2"/>
      </rPr>
      <t> </t>
    </r>
  </si>
  <si>
    <r>
      <t>Razón de Cobertura de intereses</t>
    </r>
    <r>
      <rPr>
        <sz val="8"/>
        <rFont val="Arial"/>
        <family val="2"/>
      </rPr>
      <t> </t>
    </r>
  </si>
  <si>
    <r>
      <t>Igual o superior a 1,80</t>
    </r>
    <r>
      <rPr>
        <sz val="8"/>
        <rFont val="Arial"/>
        <family val="2"/>
      </rPr>
      <t> </t>
    </r>
  </si>
  <si>
    <r>
      <t>Igual o superior a 12,00%</t>
    </r>
    <r>
      <rPr>
        <sz val="8"/>
        <rFont val="Arial"/>
        <family val="2"/>
      </rPr>
      <t> </t>
    </r>
  </si>
  <si>
    <r>
      <t>Rentabilidad Sobre el Patrimonio</t>
    </r>
    <r>
      <rPr>
        <sz val="8"/>
        <rFont val="Arial"/>
        <family val="2"/>
      </rPr>
      <t> </t>
    </r>
  </si>
  <si>
    <r>
      <t>Igual o superior a 7,00%</t>
    </r>
    <r>
      <rPr>
        <sz val="8"/>
        <rFont val="Arial"/>
        <family val="2"/>
      </rPr>
      <t> </t>
    </r>
  </si>
  <si>
    <r>
      <t>Igual o superior a 4,00%</t>
    </r>
    <r>
      <rPr>
        <sz val="8"/>
        <rFont val="Arial"/>
        <family val="2"/>
      </rPr>
      <t> </t>
    </r>
  </si>
  <si>
    <t>MYPIMES</t>
  </si>
  <si>
    <r>
      <t>Indicador</t>
    </r>
    <r>
      <rPr>
        <sz val="8"/>
        <rFont val="Arial"/>
        <family val="2"/>
      </rPr>
      <t> </t>
    </r>
  </si>
  <si>
    <r>
      <rPr>
        <b/>
        <i/>
        <sz val="8"/>
        <color rgb="FF000000"/>
        <rFont val="Arial"/>
        <family val="2"/>
      </rPr>
      <t>Fórmula</t>
    </r>
    <r>
      <rPr>
        <sz val="8"/>
        <color rgb="FF000000"/>
        <rFont val="Arial"/>
        <family val="2"/>
      </rPr>
      <t> </t>
    </r>
  </si>
  <si>
    <r>
      <t>Estudio del sector</t>
    </r>
    <r>
      <rPr>
        <sz val="8"/>
        <rFont val="Arial"/>
        <family val="2"/>
      </rPr>
      <t> </t>
    </r>
  </si>
  <si>
    <t> </t>
  </si>
  <si>
    <r>
      <t>Igual o superior a 1,40</t>
    </r>
    <r>
      <rPr>
        <sz val="8"/>
        <rFont val="Arial"/>
        <family val="2"/>
      </rPr>
      <t> </t>
    </r>
  </si>
  <si>
    <r>
      <t>Menor o igual 62,00%</t>
    </r>
    <r>
      <rPr>
        <sz val="8"/>
        <rFont val="Arial"/>
        <family val="2"/>
      </rPr>
      <t> </t>
    </r>
  </si>
  <si>
    <r>
      <t>Igual o superior a 1,70</t>
    </r>
    <r>
      <rPr>
        <sz val="8"/>
        <rFont val="Arial"/>
        <family val="2"/>
      </rPr>
      <t> </t>
    </r>
  </si>
  <si>
    <t>PRESUPUESTO OFICIAL</t>
  </si>
  <si>
    <t>CAPACIDAD FINANCIERA</t>
  </si>
  <si>
    <t>CAPACIDAD ORGANIZACIONAL</t>
  </si>
  <si>
    <t>INDICADOR</t>
  </si>
  <si>
    <t>ACTIVO CORRIENTE</t>
  </si>
  <si>
    <t>ACTIVO TOTAL</t>
  </si>
  <si>
    <t>PASIVO CORRIENTE</t>
  </si>
  <si>
    <t>PASIVO TOTAL</t>
  </si>
  <si>
    <t>PATRIMONIO</t>
  </si>
  <si>
    <t>UTILIDAD / PERDIDA OPERACIONAL</t>
  </si>
  <si>
    <t>GASTOS DE INTERESES</t>
  </si>
  <si>
    <t>Índice de Liquidez</t>
  </si>
  <si>
    <t xml:space="preserve">CUMPLE </t>
  </si>
  <si>
    <t>Índice de Endeudamiento.</t>
  </si>
  <si>
    <t>Razón de cobertura de intereses.</t>
  </si>
  <si>
    <t>índice capital de trabajo</t>
  </si>
  <si>
    <t>Rentabilidad Sobre el Patrimonio</t>
  </si>
  <si>
    <t>Rentabilidad del activo</t>
  </si>
  <si>
    <t>CUMPLE CONSOLIDADO INDICADORES FINANCIEROS</t>
  </si>
  <si>
    <t>SI</t>
  </si>
  <si>
    <t>SOCIEDAD INVERSIONES PF S A S</t>
  </si>
  <si>
    <t>INVERSIONES PUIN S. A S. . EN REORGANIZACIÓN</t>
  </si>
  <si>
    <t>INDUHOTEL SAS</t>
  </si>
  <si>
    <t>EMPRESAS SIN ÁNIMO DE LUCRO</t>
  </si>
  <si>
    <r>
      <t>Fórmula</t>
    </r>
    <r>
      <rPr>
        <sz val="8"/>
        <rFont val="Arial"/>
        <family val="2"/>
      </rPr>
      <t> </t>
    </r>
  </si>
  <si>
    <t>CUMPLE</t>
  </si>
  <si>
    <t>SDIS-SAMC-010-2024</t>
  </si>
  <si>
    <t>“BRINDAR PROCESOS DE ATENCIÓN INTEGRAL ORIENTADOS A LA POBLACIÓN 
HABITANTE DE CALLE DE 29 AÑOS DE EDAD EN ADELANTE, A TRAVÉS DE UN SERVICIO DE COMUNIDAD DE VIDA DIRIGIDO LA SUPERACIÓN DE LAS FORMAS EXTREMAS DE EXCLUSIÓN ASOCIADAS A LAS DINÁMICAS DE VIDA EN CALLE”</t>
  </si>
  <si>
    <t>LOTE:</t>
  </si>
  <si>
    <t>LOTE 1 130 CUPOS</t>
  </si>
  <si>
    <t>METODO DE EVALUACIÓN</t>
  </si>
  <si>
    <t>fecha de cierre:</t>
  </si>
  <si>
    <t>TRM VIGENTE SEGUNDO DIA HABIL</t>
  </si>
  <si>
    <t>4.164.21</t>
  </si>
  <si>
    <t>https://www.datos.gov.co/Econom-a-y-Finanzas/Tasa-de-Cambio-Representativa-del-Mercado-Historic/mcec-87by/data</t>
  </si>
  <si>
    <t>NOTA: Teniendo en cuenta que las ofertas economicas no se presentaron con decimales, no se hace necesario  realizar correcciones aritmeticas por este concepto a las ofertas.</t>
  </si>
  <si>
    <t>DECIMALES TRM VIGENTE PARA 24 DE SEPTIEMBRE DE 2024</t>
  </si>
  <si>
    <t>Asignación de metodo de evaluacion según Rango Decimales TRM</t>
  </si>
  <si>
    <t xml:space="preserve">MEDIA ARITMETICA </t>
  </si>
  <si>
    <t>Promedio  Aritmético  simple  de  las  propuestas  económicas válidas</t>
  </si>
  <si>
    <t>Valor Total corregido de la propuesta válida más Alta</t>
  </si>
  <si>
    <t>Media Aritmetica</t>
  </si>
  <si>
    <t>PRESUPUESTO OFICIAL X PRECIO UNITARIO LOTE 1</t>
  </si>
  <si>
    <t>PUNTAJE MAXÍMO</t>
  </si>
  <si>
    <t>Nª</t>
  </si>
  <si>
    <t>OFERENTE</t>
  </si>
  <si>
    <t>VALOR OFERTADO TOTAL X PRECIO UNITARIO</t>
  </si>
  <si>
    <t>DIFERENCIA vs MEDIA ARITMETICA</t>
  </si>
  <si>
    <t xml:space="preserve">Valor Menor a Media Aritmetica </t>
  </si>
  <si>
    <t>1. CONSORCIO HABITABILDAD EN CALLE 2024</t>
  </si>
  <si>
    <t>4. UT ATENCION SOCIAL INTEGRAL</t>
  </si>
  <si>
    <t>Evaluadores</t>
  </si>
  <si>
    <t>LUIS OCTAVIO LARA TELLO</t>
  </si>
  <si>
    <t>CONTRATISTA</t>
  </si>
  <si>
    <t>Subdireccion para la adultez</t>
  </si>
  <si>
    <t>DANIEL ARTURO BERNAL ORTIZ</t>
  </si>
  <si>
    <t>: “BRINDAR PROCESOS DE ATENCIÓN INTEGRAL ORIENTADOS A LA POBLACIÓN 
HABITANTE DE CALLE DE 29 AÑOS DE EDAD EN ADELANTE, A TRAVÉS DE UN SERVICIO DE COMUNIDAD DE VIDA DIRIGIDO LA SUPERACIÓN DE LAS FORMAS EXTREMAS DE EXCLUSIÓN ASOCIADAS A LAS DINÁMICAS DE VIDA EN CALLE”</t>
  </si>
  <si>
    <t>LOTE 2 130 CUPOS</t>
  </si>
  <si>
    <t>MEDIA ARITMETICA</t>
  </si>
  <si>
    <t>PRESUPUESTO OFICIAL X PRECIO UNITARIO LOTE 2</t>
  </si>
  <si>
    <t>APOYO A LASUPERVISION</t>
  </si>
  <si>
    <t>CC 79659500</t>
  </si>
  <si>
    <t>LOTE 3 100 CUPOS</t>
  </si>
  <si>
    <t>PRESUPUESTO OFICIAL X PRECIO UNITARIO LOTE 3</t>
  </si>
  <si>
    <t xml:space="preserve">DIFERENCIA vs MEDIA ARITMETICA </t>
  </si>
  <si>
    <t>Valor Menor a Media aritmética</t>
  </si>
  <si>
    <t>2. MESALUD LIMITADA</t>
  </si>
  <si>
    <t>Proveedor:</t>
  </si>
  <si>
    <t>CONSORCIO POR LA REDUCCION DE LA HABILITABILIDAD EN CALLE 2024</t>
  </si>
  <si>
    <t>Número de oferta</t>
  </si>
  <si>
    <t>COMUNIDADES DE VIDA TRES LOTES</t>
  </si>
  <si>
    <t>Fecha de envío:</t>
  </si>
  <si>
    <t>9/25/2024 6:00:31 PM</t>
  </si>
  <si>
    <t>Id del procedimiento:</t>
  </si>
  <si>
    <t>CO1.REQ.6877534</t>
  </si>
  <si>
    <t>Número del proceso</t>
  </si>
  <si>
    <t xml:space="preserve"> SDIS-SAMC-010-2024. (Manifestación de interés (Menor Cuantía)) (Presentación de oferta)</t>
  </si>
  <si>
    <t>Nombre:</t>
  </si>
  <si>
    <t>COMUNIDAD DE VIDA (Manifestación de interés (Menor Cuantía)) (Presentación de oferta)</t>
  </si>
  <si>
    <t>Precio total estimado</t>
  </si>
  <si>
    <t>Incluya el precio como lo indique la Entidad Estatal</t>
  </si>
  <si>
    <t>Precio propuesta &gt; que Presupuesto SDIS</t>
  </si>
  <si>
    <t>CONSOLIDADO OFERTA ECONOMICA 2024+2025</t>
  </si>
  <si>
    <t xml:space="preserve">OFERTA ECONOMICA PARA LA VIGENCIA 2024 </t>
  </si>
  <si>
    <t>Nivel</t>
  </si>
  <si>
    <t>Id</t>
  </si>
  <si>
    <t>Ref. Artículo</t>
  </si>
  <si>
    <t>Código UNSPSC</t>
  </si>
  <si>
    <t>Descripción</t>
  </si>
  <si>
    <t>CO1.BILN.1203840706</t>
  </si>
  <si>
    <t>1</t>
  </si>
  <si>
    <t>93141506</t>
  </si>
  <si>
    <t>COORDINADOR A O RESPONSABLE    Cantidad de coordinador 1   Cantidad de coordinador 1 De acuerdo a lo indicado en el anexo Tecnico No 1 de 5 y estructura de costos</t>
  </si>
  <si>
    <t>CO1.BILN.1203840707</t>
  </si>
  <si>
    <t>2</t>
  </si>
  <si>
    <t>NUTRICIONISTA DIETISTA Cantidad de nutricionista dietista 2 De acuerdo a lo indicado en el anexo Tecnico No 1 de 5 y estructura de costos</t>
  </si>
  <si>
    <t>CO1.BILN.1203840708</t>
  </si>
  <si>
    <t>3</t>
  </si>
  <si>
    <t>PROFESIONAL EN PEDAGOGIA REEDUCADOR O LICENCIADO EN PEDAGO Cantidad Profesional en pedagogia reeducador o licenciado en pedagogia 2 De acuerdo al anexo Tecnico 1 de 5 y estructura de costos</t>
  </si>
  <si>
    <t>CO1.BILN.1203840709</t>
  </si>
  <si>
    <t>4</t>
  </si>
  <si>
    <t>PROFESIONAL EN PSICOLOGIA Cantidad de profesional en psicologia 5  De acuerdo a lo indicado en el anexo Tecnico No 1 de 5 y estructura de costos</t>
  </si>
  <si>
    <t>CO1.BILN.1203840710</t>
  </si>
  <si>
    <t>5</t>
  </si>
  <si>
    <t>TERAPEUTA OCUPACIONAL Cantidad de terapeuta ocupacional 5  De acuerdo a lo indicado en el anexo Tecnico No 1 de 5 y estructura de costos</t>
  </si>
  <si>
    <t>CO1.BILN.1203840711</t>
  </si>
  <si>
    <t>6</t>
  </si>
  <si>
    <t>TRABAJADOR   A   SOCIAL Cantidad de trabajador   a   social 5 De acuerdo a lo indicado en el anexo Tecnico No 1 de 5 y estructura de costos</t>
  </si>
  <si>
    <t>CO1.BILN.1203840712</t>
  </si>
  <si>
    <t>7</t>
  </si>
  <si>
    <t>EDUCADOR Fisico Cantidad de educador Fisico 2  De acuerdo a lo indicado en el anexo Tecnico No 1 de 5 y estructura de costos</t>
  </si>
  <si>
    <t>CO1.BILN.1203840713</t>
  </si>
  <si>
    <t>8</t>
  </si>
  <si>
    <t>PROMOTORES   AS   SOCIAL Cantidad de promotores   as   social 20  De acuerdo a lo indicado en el anexo Tecnico No 1 de 5 y estructura de costos</t>
  </si>
  <si>
    <t>CO1.BILN.1203840714</t>
  </si>
  <si>
    <t>9</t>
  </si>
  <si>
    <t xml:space="preserve">TECNICO OPERATIVO Cantidad Tecnico Operativo 1 De acuerdo a lo indicado en el anexo Tecnico No 1 de 5 y estructura de costos </t>
  </si>
  <si>
    <t>CO1.BILN.1203840715</t>
  </si>
  <si>
    <t>10</t>
  </si>
  <si>
    <t>Tecnico  ADMINISTRATIVO Cantidad de Tecnico  administrativo 1 De acuerdo a lo indicado en el anexo Tecnico No 1 de 5 y estructura de costos</t>
  </si>
  <si>
    <t>CO1.BILN.1203840716</t>
  </si>
  <si>
    <t>11</t>
  </si>
  <si>
    <t>Tecnico  A   O TECNoLOGO  A   AMBIENTAL Cantidad de Tecnico  a   o tecnologo  a   ambiental 1 De acuerdo a lo indicado en el anexo Tecnico No 1 de 5 y estructura de costos</t>
  </si>
  <si>
    <t>CO1.BILN.1203840717</t>
  </si>
  <si>
    <t>12</t>
  </si>
  <si>
    <t>Tecnico  A   O TECNoLOGO  A   EN ALIMENTOS Cantidad de Tecnico  a   o tecnologo  a   en alimentos 1 De acuerdo a lo indicado en el anexo Tecnico No 1 de 5 y estructura de costos</t>
  </si>
  <si>
    <t>CO1.BILN.1203840718</t>
  </si>
  <si>
    <t>13</t>
  </si>
  <si>
    <t>TALLERISTA Cantidad de tallerista 4  De acuerdo a lo indicado en el anexo Tecnico No 1 de 5 y estructura de costos</t>
  </si>
  <si>
    <t>CO1.BILN.1203840719</t>
  </si>
  <si>
    <t>14</t>
  </si>
  <si>
    <t>AUXILIAR DE ENFERMERIA Cantidad de auxiliar de enfermeria 1 De acuerdo a lo indicado en el anexo Tecnico No 1 de 5 y estructura de costos</t>
  </si>
  <si>
    <t>CO1.BILN.1203840720</t>
  </si>
  <si>
    <t>15</t>
  </si>
  <si>
    <t>AUXILIAR DE GESTIoN DOCUMENTAL Cantidad de auxiliar de gestion Documental 1  De acuerdo a lo indicado en el anexo Tecnico No 1 de 5 y estructura de costos</t>
  </si>
  <si>
    <t>CO1.BILN.1203840721</t>
  </si>
  <si>
    <t>16</t>
  </si>
  <si>
    <t>AUXILIAR DE LAVANDERIA Cantidad de auxiliar de lavanderia 2  De acuerdo a lo indicado en el anexo Tecnico No 1 de 5 y estructura de costos</t>
  </si>
  <si>
    <t>CO1.BILN.1203840722</t>
  </si>
  <si>
    <t>17</t>
  </si>
  <si>
    <t>AUXILIAR DE MANTENIMIENTO Cantidad de auxiliar de mantenimiento 1  De acuerdo a lo indicado en el anexo Tecnico No 1 de 5 y estructura de costos</t>
  </si>
  <si>
    <t>CO1.BILN.1203840723</t>
  </si>
  <si>
    <t>18</t>
  </si>
  <si>
    <t>MANIPULADOR DE ALIMENTOS Cantidad de manipulador de alimentos 8  De acuerdo a lo indicado en el anexo Tecnico No 1 de 5 y estructura de costos</t>
  </si>
  <si>
    <t>CO1.BILN.1203840724</t>
  </si>
  <si>
    <t>19</t>
  </si>
  <si>
    <t>SERVICIOS GENERALES Cantidad de servicios generales 6  De acuerdo a lo indicado en el anexo Tecnico No 1 de 5 y estructura de costos</t>
  </si>
  <si>
    <t>CO1.BILN.1203840725</t>
  </si>
  <si>
    <t>20</t>
  </si>
  <si>
    <t>DOTACION TALENTO HUMANO  Cantidad de dotacion talento humano De acuerdo a lo indicado en el anexo Tecnico No 4 de 5 y estructura de costos</t>
  </si>
  <si>
    <t>CO1.BILN.1203840726</t>
  </si>
  <si>
    <t>21</t>
  </si>
  <si>
    <t>VIGILANCIA  TARIFA ADMINISTRACION Y SUPERVISIONAIU   DEL 15 DE JULIO AL 31 DE DICIEMBRE DE CADA VIGENCIA    Cantidad de vigilancia  tarifa administracion y supervisionaiu   del 15 de julio al 31 de diciembre de 2024 cada vigencia   2 vigilantes por mes y de acuerdo a lo indicado en el anexo Tecnico No 4 de 5 y estructura de costos</t>
  </si>
  <si>
    <t>CO1.BILN.1203840727</t>
  </si>
  <si>
    <t>22</t>
  </si>
  <si>
    <t>VIGILANCIA  MEDIO TECNOLOGICO Cantidad de vigilancia  medio tecnologico valor por DIA y  de acuerdo a lo indicado en el anexo Tecnico No 4 de 5 y estructura de costos</t>
  </si>
  <si>
    <t>CO1.BILN.1203840728</t>
  </si>
  <si>
    <t>23</t>
  </si>
  <si>
    <t>TRANSPORTE Cantidad de transporte 2 VAN  y es De acuerdo a lo indicado en el anexo Tecnico No 4 de 5 y estructura de costos</t>
  </si>
  <si>
    <t>CO1.BILN.1203840729</t>
  </si>
  <si>
    <t>24</t>
  </si>
  <si>
    <t>BIENES NO CONSUMIBLES Cantidad de bienes no consumibles valor por mes de acuerdo a lo indicado en el anexo Tecnico No 4 de 5 y estructura de costos</t>
  </si>
  <si>
    <t>CO1.BILN.1203840730</t>
  </si>
  <si>
    <t>25</t>
  </si>
  <si>
    <t>LAVANDERIA Cantidad de lavanderia valor mensual De acuerdo a lo indicado en el anexo Tecnico No 4 de 5 y estructura de costos</t>
  </si>
  <si>
    <t>CO1.BILN.1203840731</t>
  </si>
  <si>
    <t>26</t>
  </si>
  <si>
    <t>ASEO INSTITUCIONAL Cantidad de aseo institucional  valor por mes De acuerdo a lo indicado en el anexo Tecnico No 4 de 5 y estructura de costos</t>
  </si>
  <si>
    <t>CO1.BILN.1203840732</t>
  </si>
  <si>
    <t>27</t>
  </si>
  <si>
    <t>TALLERES Y PAPELERIA Cantidad de talleres y papeleria valor mes y de acuerdo a lo indicado en el anexo Tecnico No 4 de 5 y estructura de costos</t>
  </si>
  <si>
    <t>CO1.BILN.1203840733</t>
  </si>
  <si>
    <t>28</t>
  </si>
  <si>
    <t>ACTIVIDADES RECREO DEPORTIVAS Cactidad de recreacion deportivas valor por mes de acuerdo a lo indicado en el anexo Tecnico No 4 de 5 y estructura de costos</t>
  </si>
  <si>
    <t>CO1.BILN.1203840734</t>
  </si>
  <si>
    <t>29</t>
  </si>
  <si>
    <t>ACTIVIDADES AGRO RURAL  URBANA cantidad talleres Agro Riral  Urbana valor de acuerdo a lo indicado en el anexo tecnico 4 de 5 y estructura de costos</t>
  </si>
  <si>
    <t>CO1.BILN.1203840735</t>
  </si>
  <si>
    <t>30</t>
  </si>
  <si>
    <t>COMPONENTE DE GESTION DOCUMENTAL Cantidad de componente de gestion documental valor por mes y de acuerdo a lo indicado en el anexo Tecnico No 2 de 5 y estructura de costos</t>
  </si>
  <si>
    <t>CO1.BILN.1203840736</t>
  </si>
  <si>
    <t>31</t>
  </si>
  <si>
    <t>PIEZAS COMUNICATIVAS Y DE DIFUSION Cantidad de piezas comunicativas y difusion 1 pendon de acuerdo a lo indicado en la estructura de costos</t>
  </si>
  <si>
    <t>CO1.BILN.1203840737</t>
  </si>
  <si>
    <t>32</t>
  </si>
  <si>
    <t>RECONOCIMIENTO INMUEBLE  Cantidad de reconocimiento inmueble valor por mes de acuerdo a lo indicado en  en el anexo Tecnico No 4 y 5 y estructura de costos</t>
  </si>
  <si>
    <t>CO1.BILN.1203840738</t>
  </si>
  <si>
    <t>33</t>
  </si>
  <si>
    <t>MANTENIMIENTO INMUEBLE  Cantidad de mantenimiento  inmueble valor por mes de acuerdo a lo indicado en  en el anexo Tecnico No 4 y 5 y estructura de costos</t>
  </si>
  <si>
    <t>CO1.BILN.1203840739</t>
  </si>
  <si>
    <t>34</t>
  </si>
  <si>
    <t>SERVICIOS PUBLICOS Cantidad de servicios publicos valor por mes de acuerdo a lo indicado en  en el anexo Tecnico No 4 y 5 y estructura de costos</t>
  </si>
  <si>
    <t>CO1.BILN.1203840740</t>
  </si>
  <si>
    <t>35</t>
  </si>
  <si>
    <t>ASEO PERSONAL PARA LOS PARTICIPANTES Cantidad de aseo personal para los participantes DIAria para 100 cupos de acuerdo a lo indicado en  en el anexo Tecnico No 4 de 5 y estructura de costos</t>
  </si>
  <si>
    <t>CO1.BILN.1203840741</t>
  </si>
  <si>
    <t>36</t>
  </si>
  <si>
    <t>VESTUARIO PARA LOS PARTICIPANTES Cantidad de vestuario para los participantes DIAria para 100 cupos de acuerdo a lo indicado en  en el anexo Tecnico No 4 de 5 y estructura de costos</t>
  </si>
  <si>
    <t>CO1.BILN.1203840742</t>
  </si>
  <si>
    <t>37</t>
  </si>
  <si>
    <t>ALIMENTACION Cantidad de alimentacion DIAria para 100 cupos de acuerdo a lo indicado en el anexo Tecnico No 2 de 5 y estructura de costos</t>
  </si>
  <si>
    <t>OFERTA ECONOMICA PARA LA VIGENCIA 2025</t>
  </si>
  <si>
    <t>CO1.BILN.1203870830</t>
  </si>
  <si>
    <t>COORDINADOR/A O RESPONSABLE    Cantidad de coordinador 1   Cantidad de coordinador 1 De acuerdo a lo indicado en el anexo TECNICO No 1 de 5 y estructura de costos</t>
  </si>
  <si>
    <t>CO1.BILN.1203870831</t>
  </si>
  <si>
    <t>NUTRICIONISTA DIETISTA Cantidad de nutricionista dietista 2 De acuerdo a lo indicado en el anexo TECNICO No 1 de 5 y estructura de costos</t>
  </si>
  <si>
    <t>CO1.BILN.1203870832</t>
  </si>
  <si>
    <t>PROFESIONAL EN PEDAGOGiA REEDUCADOR O LICENCIADO EN PEDAGO  Cantidad Profesional en pedagogia reeducador o licenciado en pedagogia 2 De acuerdo al anexo TECNICO 1 de 5 y estructura de costos</t>
  </si>
  <si>
    <t>CO1.BILN.1203870833</t>
  </si>
  <si>
    <t>PROFESIONAL EN PSICOLOGiA Cantidad de profesional en psicologia 5  De acuerdo a lo indicado en el anexo TECNICO No 1 de 5 y estructura de costos</t>
  </si>
  <si>
    <t>CO1.BILN.1203870834</t>
  </si>
  <si>
    <t>TERAPEUTA OCUPACIONAL Cantidad de terapeuta ocupacional 5  De acuerdo a lo indicado en el anexo TECNICO No 1 de 5 y estructura de costos</t>
  </si>
  <si>
    <t>CO1.BILN.1203870835</t>
  </si>
  <si>
    <t>TRABAJADOR   A   SOCIAL Cantidad de trabajador   a   social 5 De acuerdo a lo indicado en el anexo TECNICO No 1 de 5 y estructura de costos</t>
  </si>
  <si>
    <t>CO1.BILN.1203870836</t>
  </si>
  <si>
    <t>EDUCADOR FISICO Cantidad de educador FISICO 2  De acuerdo a lo indicado en el anexo TECNICO No 1 de 5 y estructura de costos</t>
  </si>
  <si>
    <t>CO1.BILN.1203870837</t>
  </si>
  <si>
    <t>PROMOTORES   AS   SOCIAL Cantidad de promotores   as   social 20  De acuerdo a lo indicado en el anexo TECNICO No 1 de 5 y estructura de costos</t>
  </si>
  <si>
    <t>CO1.BILN.1203870838</t>
  </si>
  <si>
    <t xml:space="preserve">TECNICO OPERATIVO Cantidad TECNICO Operativo 1 De acuerdo a lo indicado en el anexo TECNICO No 1 de 5 y estructura de costos </t>
  </si>
  <si>
    <t>CO1.BILN.1203870839</t>
  </si>
  <si>
    <t>TECNICO  ADMINISTRATIVO Cantidad de TECNICO  administrativo 1 De acuerdo a lo indicado en el anexo TECNICO No 1 de 5 y estructura de costos</t>
  </si>
  <si>
    <t>CO1.BILN.1203870840</t>
  </si>
  <si>
    <t>TECNICO  A   O TECNoLOGO  A   AMBIENTAL Cantidad de TECNICO  a   o tecnologo  a   ambiental 1 De acuerdo a lo indicado en el anexo TECNICO No 1 de 5 y estructura de costos</t>
  </si>
  <si>
    <t>CO1.BILN.1203870841</t>
  </si>
  <si>
    <t>TECNICO  A   O TECNoLOGO  A   EN ALIMENTOS Cantidad de TECNICO  a   o tecnologo  a   en alimentos 1 De acuerdo a lo indicado en el anexo TECNICO No 1 de 5 y estructura de costos</t>
  </si>
  <si>
    <t>CO1.BILN.1203870842</t>
  </si>
  <si>
    <t>TALLERISTA Cantidad de tallerista 4  De acuerdo a lo indicado en el anexo TECNICO No 1 de 5 y estructura de costos</t>
  </si>
  <si>
    <t>CO1.BILN.1203870843</t>
  </si>
  <si>
    <t>AUXILIAR DE ENFERMERIA Cantidad de auxiliar de enfermeria 1 De acuerdo a lo indicado en el anexo TECNICO No 1 de 5 y estructura de costos</t>
  </si>
  <si>
    <t>CO1.BILN.1203870844</t>
  </si>
  <si>
    <t>AUXILIAR DE GESTIoN DOCUMENTAL Cantidad de auxiliar de gestion Documental 1  De acuerdo a lo indicado en el anexo TECNICO No 1 de 5 y estructura de costos</t>
  </si>
  <si>
    <t>CO1.BILN.1203870845</t>
  </si>
  <si>
    <t>AUXILIAR DE LAVANDERiA Cantidad de auxiliar de lavanderia 2  De acuerdo a lo indicado en el anexo TECNICO No 1 de 5 y estructura de costos</t>
  </si>
  <si>
    <t>CO1.BILN.1203870846</t>
  </si>
  <si>
    <t>AUXILIAR DE MANTENIMIENTO Cantidad de auxiliar de mantenimiento 1  De acuerdo a lo indicado en el anexo TECNICO No 1 de 5 y estructura de costos</t>
  </si>
  <si>
    <t>CO1.BILN.1203870847</t>
  </si>
  <si>
    <t>MANIPULADOR DE ALIMENTOS Cantidad de manipulador de alimentos 8  De acuerdo a lo indicado en el anexo TECNICO No 1 de 5 y estructura de costos</t>
  </si>
  <si>
    <t>CO1.BILN.1203870848</t>
  </si>
  <si>
    <t>SERVICIOS GENERALES Cantidad de servicios generales 6  De acuerdo a lo indicado en el anexo TECNICO No 1 de 5 y estructura de costos</t>
  </si>
  <si>
    <t>CO1.BILN.1203870849</t>
  </si>
  <si>
    <t>DOTACION TALENTO HUMANO  Cantidad de dotacion talento humano De acuerdo a lo indicado en el anexo TECNICO No 4 de 5 y estructura de costos</t>
  </si>
  <si>
    <t>CO1.BILN.1203870850</t>
  </si>
  <si>
    <t>VIGILANCIA   TARIFA ADMINISTRACION Y SUPERVISION AIU   DEL 1 DE ENERO AL 14 DE JULIO DE CADA VIGENCIA    Cantidad de vigilancia   tarifa administracion y supervision aiu   del 1 de enero al 14 de Julio de 2025 cada vigencia   2 vigilantes por mes y de acuerdo a lo indicado en el anexo TECNICO No 4 de 5 y estructura de costos</t>
  </si>
  <si>
    <t>CO1.BILN.1203870851</t>
  </si>
  <si>
    <t>VIGILANCIA   TARIFA ADMINISTRACION Y SUPERVISION AIU   DEL 15 DE JULIO AL 31 DE DICIEMBRE DE CADA VIGENCIA    Cantidad de vigilancia   tarifa administracion y supervision aiu   del 15 de julio al 31 de diciembre de 2024 cada vigencia   2 vigilantes por mes y de acuerdo a lo indicado en el anexo TECNICO No 4 de 5 y estructura de costos</t>
  </si>
  <si>
    <t>CO1.BILN.1203870852</t>
  </si>
  <si>
    <t>VIGILANCIA   MEDIO TECNOLOGICO Cantidad de vigilancia   medio tecnologico valor por dia y  de acuerdo a lo indicado en el anexo TECNICO No 4 de 5 y estructura de costos</t>
  </si>
  <si>
    <t>CO1.BILN.1203870853</t>
  </si>
  <si>
    <t>TRANSPORTE Cantidad de transporte 2 VAN  y es De acuerdo a lo indicado en el anexo TECNICO No 4 de 5 y estructura de costos</t>
  </si>
  <si>
    <t>CO1.BILN.1203870854</t>
  </si>
  <si>
    <t>BIENES NO CONSUMIBLES Cantidad de bienes no consumibles valor por mes de acuerdo a lo indicado en el anexo TECNICO No 4 de 5 y estructura de costos</t>
  </si>
  <si>
    <t>CO1.BILN.1203870855</t>
  </si>
  <si>
    <t>LAVANDERIA Cantidad de lavanderia valor mensual De acuerdo a lo indicado en el anexo TECNICO No 4 de 5 y estructura de costos</t>
  </si>
  <si>
    <t>CO1.BILN.1203870856</t>
  </si>
  <si>
    <t>ASEO INSTITUCIONAL Cantidad de aseo institucional  valor por mes De acuerdo a lo indicado en el anexo TECNICO No 4 de 5 y estructura de costos</t>
  </si>
  <si>
    <t>CO1.BILN.1203870857</t>
  </si>
  <si>
    <t>TALLERES Y PAPELERIA Cantidad de talleres y papeleria valor mes y de acuerdo a lo indicado en el anexo TECNICO No 4 de 5 y estructura de costos</t>
  </si>
  <si>
    <t>CO1.BILN.1203870858</t>
  </si>
  <si>
    <t>ACTIVIDADES RECREO DEPORTIVAS Cactidad de recreacion deportivas valor por mes  de acuerdo a lo indicado en el anexo TECNICO No 4 de 5 y estructura de costos</t>
  </si>
  <si>
    <t>CO1.BILN.1203870859</t>
  </si>
  <si>
    <t>ACTIVIDADES AGRO RURAL   URBANA cantidad talleres Agro Riral   Urbana valor de acuerdo a lo indicado en el anexo tecnico 4 de 5 y estructura de costos</t>
  </si>
  <si>
    <t>CO1.BILN.1203870860</t>
  </si>
  <si>
    <t>COMPONENTE DE GESTION DOCUMENTAL Cantidad de componente de gestion documental valor por mes y de acuerdo a lo indicado en el anexo TECNICO No 2 de 5 y estructura de costos</t>
  </si>
  <si>
    <t>CO1.BILN.1203870861</t>
  </si>
  <si>
    <t>PIEZAS COMUNICATIVAS Y DE DIFUSIoN Cantidad de piezas comunicativas y difusion 1 pendon de acuerdo a lo indicado en la estructura de costos</t>
  </si>
  <si>
    <t>CO1.BILN.1203870862</t>
  </si>
  <si>
    <t>RECONOCIMIENTO INMUEBLE  Cantidad de reconocimiento inmueble valor por mes de acuerdo a lo indicado en  en el anexo TECNICO No 4 y 5  y estructura de costos</t>
  </si>
  <si>
    <t>CO1.BILN.1203870863</t>
  </si>
  <si>
    <t>MANTENIMIENTO INMUEBLE  Cantidad de mantenimiento  inmueble valor por mes de acuerdo a lo indicado en  en el anexo TECNICO No 4 y 5  y estructura de costos</t>
  </si>
  <si>
    <t>CO1.BILN.1203870864</t>
  </si>
  <si>
    <t>SERVICIOS PUBLICOS Cantidad de servicios publicos valor por mes de acuerdo a lo indicado en  en el anexo TECNICO No 4 y 5  y estructura de costos</t>
  </si>
  <si>
    <t>CO1.BILN.1203870865</t>
  </si>
  <si>
    <t>ASEO PERSONAL PARA LOS PARTICIPANTES Cantidad de aseo personal para los participantes diaria para 100 cupos de acuerdo a lo indicado en  en el anexo TECNICO No 4 de 5 y estructura de costos</t>
  </si>
  <si>
    <t>CO1.BILN.1203870866</t>
  </si>
  <si>
    <t>VESTUARIO PARA LOS PARTICIPANTES Cantidad de vestuario para los participantes diaria para 100 cupos de acuerdo a lo indicado en  en el anexo TECNICO No 4 de 5 y estructura de costos</t>
  </si>
  <si>
    <t>CO1.BILN.1203870867</t>
  </si>
  <si>
    <t>38</t>
  </si>
  <si>
    <t>ALIMENTACION Cantidad de alimentacion diaria para 100 cupos de acuerdo a lo indicado en el anexo TECNICO No 2 de 5 y estructura de costos</t>
  </si>
  <si>
    <t>OFERTA ECONOMICA PARA LA VIGENCIA 2024</t>
  </si>
  <si>
    <t>CO1.BILN.1203870889</t>
  </si>
  <si>
    <t>CO1.BILN.1203870890</t>
  </si>
  <si>
    <t>CO1.BILN.1203870891</t>
  </si>
  <si>
    <t>CO1.BILN.1203870892</t>
  </si>
  <si>
    <t>CO1.BILN.1203870893</t>
  </si>
  <si>
    <t>CO1.BILN.1203870894</t>
  </si>
  <si>
    <t>CO1.BILN.1203870895</t>
  </si>
  <si>
    <t>CO1.BILN.1203870896</t>
  </si>
  <si>
    <t>CO1.BILN.1203870897</t>
  </si>
  <si>
    <t>CO1.BILN.1203870898</t>
  </si>
  <si>
    <t>CO1.BILN.1203870899</t>
  </si>
  <si>
    <t>CO1.BILN.1203870900</t>
  </si>
  <si>
    <t>CO1.BILN.1203870901</t>
  </si>
  <si>
    <t>CO1.BILN.1203870902</t>
  </si>
  <si>
    <t>CO1.BILN.1203870903</t>
  </si>
  <si>
    <t>CO1.BILN.1203870904</t>
  </si>
  <si>
    <t>CO1.BILN.1203870905</t>
  </si>
  <si>
    <t>CO1.BILN.1203870906</t>
  </si>
  <si>
    <t>CO1.BILN.1203870907</t>
  </si>
  <si>
    <t>CO1.BILN.1203870908</t>
  </si>
  <si>
    <t>CO1.BILN.1203870909</t>
  </si>
  <si>
    <t>CO1.BILN.1203870910</t>
  </si>
  <si>
    <t>CO1.BILN.1203870911</t>
  </si>
  <si>
    <t>CO1.BILN.1203870912</t>
  </si>
  <si>
    <t>CO1.BILN.1203870913</t>
  </si>
  <si>
    <t>CO1.BILN.1203870914</t>
  </si>
  <si>
    <t>CO1.BILN.1203870915</t>
  </si>
  <si>
    <t>CO1.BILN.1203870916</t>
  </si>
  <si>
    <t>CO1.BILN.1203870917</t>
  </si>
  <si>
    <t>CO1.BILN.1203870918</t>
  </si>
  <si>
    <t>CO1.BILN.1203870919</t>
  </si>
  <si>
    <t>CO1.BILN.1203870920</t>
  </si>
  <si>
    <t>CO1.BILN.1203870921</t>
  </si>
  <si>
    <t>CO1.BILN.1203870922</t>
  </si>
  <si>
    <t>CO1.BILN.1203870923</t>
  </si>
  <si>
    <t>CO1.BILN.1203870924</t>
  </si>
  <si>
    <t>CO1.BILN.1203870925</t>
  </si>
  <si>
    <t>CO1.BILN.1203870934</t>
  </si>
  <si>
    <t>COORDINADOR A O RESPONSABLE    Cantidad de coordinador 1   Cantidad de coordinador 1 De acuerdo a lo indicado en el anexo TECNICO No 1 de 5 y estructura de costos</t>
  </si>
  <si>
    <t>CO1.BILN.1203870935</t>
  </si>
  <si>
    <t>CO1.BILN.1203870936</t>
  </si>
  <si>
    <t>PROFESIONAL EN PEDAGOGIA REEDUCADOR O LICENCIADO EN PEDAGO Cantidad Profesional en pedagogia reeducador o licenciado en pedagogia 2 De acuerdo al anexo TECNICO 1 de 5 y estructura de costos</t>
  </si>
  <si>
    <t>CO1.BILN.1203870937</t>
  </si>
  <si>
    <t>PROFESIONAL EN PSICOLOGIA Cantidad de profesional en psicologia 5  De acuerdo a lo indicado en el anexo TECNICO No 1 de 5 y estructura de costos</t>
  </si>
  <si>
    <t>CO1.BILN.1203870938</t>
  </si>
  <si>
    <t>CO1.BILN.1203870939</t>
  </si>
  <si>
    <t>CO1.BILN.1203870940</t>
  </si>
  <si>
    <t>CO1.BILN.1203870941</t>
  </si>
  <si>
    <t>CO1.BILN.1203870942</t>
  </si>
  <si>
    <t>CO1.BILN.1203870943</t>
  </si>
  <si>
    <t>CO1.BILN.1203870944</t>
  </si>
  <si>
    <t>CO1.BILN.1203870945</t>
  </si>
  <si>
    <t>CO1.BILN.1203870946</t>
  </si>
  <si>
    <t>CO1.BILN.1203870947</t>
  </si>
  <si>
    <t>CO1.BILN.1203870948</t>
  </si>
  <si>
    <t>CO1.BILN.1203870949</t>
  </si>
  <si>
    <t>AUXILIAR DE LAVANDERIA Cantidad de auxiliar de lavanderia 2  De acuerdo a lo indicado en el anexo TECNICO No 1 de 5 y estructura de costos</t>
  </si>
  <si>
    <t>CO1.BILN.1203870950</t>
  </si>
  <si>
    <t>CO1.BILN.1203870951</t>
  </si>
  <si>
    <t>CO1.BILN.1203870952</t>
  </si>
  <si>
    <t>CO1.BILN.1203870953</t>
  </si>
  <si>
    <t>CO1.BILN.1203870954</t>
  </si>
  <si>
    <t>CO1.BILN.1203870955</t>
  </si>
  <si>
    <t>CO1.BILN.1203870956</t>
  </si>
  <si>
    <t>VIGILANCIA   MEDIO TECNOLOGICO Cantidad de vigilancia   medio tecnologico valor por  D y  de acuerdo a lo indicado en el anexo TECNICO No 4 de 5 y estructura de costos</t>
  </si>
  <si>
    <t>CO1.BILN.1203870957</t>
  </si>
  <si>
    <t>CO1.BILN.1203870958</t>
  </si>
  <si>
    <t>CO1.BILN.1203870959</t>
  </si>
  <si>
    <t>CO1.BILN.1203870960</t>
  </si>
  <si>
    <t>CO1.BILN.1203870961</t>
  </si>
  <si>
    <t>CO1.BILN.1203870962</t>
  </si>
  <si>
    <t>ACTIVIDADES RECREO DEPORTIVAS Cactidad de recreacion deportivas valor por mes de acuerdo a lo indicado en el anexo TECNICO No 4 de 5 y estructura de costos</t>
  </si>
  <si>
    <t>CO1.BILN.1203870963</t>
  </si>
  <si>
    <t>CO1.BILN.1203870964</t>
  </si>
  <si>
    <t>CO1.BILN.1203870965</t>
  </si>
  <si>
    <t>CO1.BILN.1203870966</t>
  </si>
  <si>
    <t>RECONOCIMIENTO INMUEBLE  Cantidad de reconocimiento inmueble valor por mes de acuerdo a lo indicado en  en el anexo TECNICO No 4 y 5 y estructura de costos</t>
  </si>
  <si>
    <t>CO1.BILN.1203870967</t>
  </si>
  <si>
    <t>MANTENIMIENTO INMUEBLE  Cantidad de mantenimiento  inmueble valor por mes de acuerdo a lo indicado en  en el anexo TECNICO No 4 y 5 y estructura de costos</t>
  </si>
  <si>
    <t>CO1.BILN.1203870968</t>
  </si>
  <si>
    <t>SERVICIOS PUBLICOS Cantidad de servicios publicos valor por mes de acuerdo a lo indicado en  en el anexo TECNICO No 4 y 5 y estructura de costos</t>
  </si>
  <si>
    <t>CO1.BILN.1203870969</t>
  </si>
  <si>
    <t>ASEO PERSONAL PARA LOS PARTICIPANTES Cantidad de aseo personal para los participantes  Dria para 100 cupos de acuerdo a lo indicado en  en el anexo TECNICO No 4 de 5 y estructura de costos</t>
  </si>
  <si>
    <t>CO1.BILN.1203870970</t>
  </si>
  <si>
    <t>VESTUARIO PARA LOS PARTICIPANTES Cantidad de vestuario para los participantes  Dria para 100 cupos de acuerdo a lo indicado en  en el anexo TECNICO No 4 de 5 y estructura de costos</t>
  </si>
  <si>
    <t>CO1.BILN.1203870971</t>
  </si>
  <si>
    <t>ALIMENTACION Cantidad de alimentacion  Dria para 100 cupos de acuerdo a lo indicado en el anexo TECNICO No 2 de 5 y estructura de costos</t>
  </si>
  <si>
    <t>PRESUPUESTO SDIS</t>
  </si>
  <si>
    <t>PRECIO OFERTA</t>
  </si>
  <si>
    <t>Precio propuesta &lt; que Presupuesto SDIS</t>
  </si>
  <si>
    <t>DIFERENCIA</t>
  </si>
  <si>
    <t>%</t>
  </si>
  <si>
    <t>CO1.BILN.1203871169</t>
  </si>
  <si>
    <t>COORDINADOR/A O RESPONSABLE    Cantidad de coordinador   1   Cantidad de coordinador   1  De acuerdo a lo indicado en el anexo tecnico No   1 de 5 y estructura de costos</t>
  </si>
  <si>
    <t>CO1.BILN.1203871170</t>
  </si>
  <si>
    <t>NUTRICIONISTA DIETISTA Cantidad de nutricionista dietista   2  De acuerdo a lo indicado en el anexo tecnico No   1 de 5 y estructura de costos</t>
  </si>
  <si>
    <t>CO1.BILN.1203871171</t>
  </si>
  <si>
    <t>PROFESIONAL EN PEDAGOGiA REEDUCADOR O LICENCIADO EN PEDAGO    2  Cantidad Profesional en pedagogia reeducador o licenciado en pedagogia 2  De acuerdo al anexo tecnico 1 de 5 y estructura de costos</t>
  </si>
  <si>
    <t>CO1.BILN.1203871172</t>
  </si>
  <si>
    <t>PROFESIONAL EN PSICOLOGiA Cantidad de profesional en psicologia   4   De acuerdo a lo indicado en el anexo tecnico No   1 de 5 y estructura de costos</t>
  </si>
  <si>
    <t>CO1.BILN.1203871173</t>
  </si>
  <si>
    <t>TERAPEUTA OCUPACIONAL Cantidad de terapeuta ocupacional   4  De acuerdo a lo indicado en el anexo tecnico No   1 de 5 y estructura de costos</t>
  </si>
  <si>
    <t>CO1.BILN.1203871174</t>
  </si>
  <si>
    <t>TRABAJADOR  A   SOCIAL Cantidad de trabajador  a   social   4  De acuerdo a lo indicado en el anexo tecnico No   1 de 5 y estructura de costos</t>
  </si>
  <si>
    <t>CO1.BILN.1203871175</t>
  </si>
  <si>
    <t>EDUCADOR FiSICO Cantidad de educador fisico   2   De acuerdo a lo indicado en el anexo tecnico No   1 de 5 y estructura de costos</t>
  </si>
  <si>
    <t>CO1.BILN.1203871176</t>
  </si>
  <si>
    <t>PROMOTORES  AS   SOCIAL Cantidad de promotores  as   social   16   De acuerdo a lo indicado en el anexo tecnico No   1 de 5 y estructura de costos</t>
  </si>
  <si>
    <t>CO1.BILN.1203871177</t>
  </si>
  <si>
    <t xml:space="preserve">TECNICO OPERATIVO Cantidad tecnico Operativo 1 De acuerdo a lo indicado en el anexo tecnico No   1 de 5 y estructura de costos </t>
  </si>
  <si>
    <t>CO1.BILN.1203871178</t>
  </si>
  <si>
    <t>TeCNICO  ADMINISTRATIVO Cantidad de tecnico  administrativo   1  De acuerdo a lo indicado en el anexo tecnico No   1 de 5 y estructura de costos</t>
  </si>
  <si>
    <t>CO1.BILN.1203871179</t>
  </si>
  <si>
    <t>TeCNICO A   O TECNoLOGO A   AMBIENTAL Cantidad de tecnico a   o tecnologo a   ambiental   1  De acuerdo a lo indicado en el anexo tecnico No   1 de 5 y estructura de costos</t>
  </si>
  <si>
    <t>CO1.BILN.1203871180</t>
  </si>
  <si>
    <t>TeCNICO A   O TECNoLOGO A   EN ALIMENTOS Cantidad de tecnico a   o tecnologo a   en alimentos   1  De acuerdo a lo indicado en el anexo tecnico No   1 de 5 y estructura de costos</t>
  </si>
  <si>
    <t>CO1.BILN.1203871181</t>
  </si>
  <si>
    <t>TALLERISTA Cantidad de tallerista   3  De acuerdo a lo indicado en el anexo tecnico No   1 de 5 y estructura de costos</t>
  </si>
  <si>
    <t>CO1.BILN.1203871182</t>
  </si>
  <si>
    <t>AUXILIAR DE ENFERMERiA Cantidad de auxiliar de enfermeria   3  De acuerdo a lo indicado en el anexo tecnico No   1 de 5 y estructura de costos</t>
  </si>
  <si>
    <t>CO1.BILN.1203871183</t>
  </si>
  <si>
    <t>AUXILIAR DE GESTIoN DOCUMENTAL Cantidad de auxiliar de gestion Documental   1   De acuerdo a lo indicado en el anexo tecnico No   1 de 5 y estructura de costos</t>
  </si>
  <si>
    <t>CO1.BILN.1203871184</t>
  </si>
  <si>
    <t>AUXILIAR DE LAVANDERiA Cantidad de auxiliar de lavanderia   2   De acuerdo a lo indicado en el anexo tecnico No   1 de 5 y estructura de costos</t>
  </si>
  <si>
    <t>CO1.BILN.1203871185</t>
  </si>
  <si>
    <t>AUXILIAR DE MANTENIMIENTO Cantidad de auxiliar de mantenimiento   1   De acuerdo a lo indicado en el anexo tecnico No   1 de 5 y estructura de costos</t>
  </si>
  <si>
    <t>CO1.BILN.1203871186</t>
  </si>
  <si>
    <t>MANIPULADOR DE ALIMENTOS Cantidad de manipulador de alimentos   7   De acuerdo a lo indicado en el anexo tecnico No   1 de 5 y estructura de costos</t>
  </si>
  <si>
    <t>CO1.BILN.1203871187</t>
  </si>
  <si>
    <t>SERVICIOS GENERALES Cantidad de servicios generales   5   De acuerdo a lo indicado en el anexo tecnico No   1 de 5 y estructura de costos</t>
  </si>
  <si>
    <t>CO1.BILN.1203871188</t>
  </si>
  <si>
    <t>DOTACION TALENTO HUMANO  Cantidad de dotacion talento humano   De acuerdo a lo indicado en el anexo tecnico No   4 de 5 y estructura de costos</t>
  </si>
  <si>
    <t>CO1.BILN.1203871189</t>
  </si>
  <si>
    <t>VIGILANCIA   TARIFA ADMINISTRACION Y SUPERVISION AIU  DEL 15 DE JULIO AL 31 DE DICIEMBRE DE CADA VIGENCIA    Cantidad de vigilancia   tarifa administracion y supervision aiu  del 15 de julio al 31 de diciembre de 2024 cada vigencia     2 vigilantes por mes y de acuerdo a lo indicado en el anexo tecnico No   4 de 5 y estructura de costos</t>
  </si>
  <si>
    <t>CO1.BILN.1203871190</t>
  </si>
  <si>
    <t>VIGILANCIA   MEDIO TECNOLOGICO Cantidad de vigilancia   medio tecnologico   valor por dia y  de acuerdo a lo indicado en el anexo tecnico No   4 de 5 y estructura de costos</t>
  </si>
  <si>
    <t>CO1.BILN.1203871191</t>
  </si>
  <si>
    <t>TRANSPORTE Cantidad de transporte   2 VAN  y es De acuerdo a lo indicado en el anexo tecnico No   4 de 5 y estructura de costos</t>
  </si>
  <si>
    <t>CO1.BILN.1203871192</t>
  </si>
  <si>
    <t>BIENES NO CONSUMIBLES Cantidad de bienes no consumibles   valor por mes de acuerdo a lo indicado en el anexo tecnico No   4 de 5 y estructura de costos</t>
  </si>
  <si>
    <t>CO1.BILN.1203871193</t>
  </si>
  <si>
    <t>LAVANDERIA Cantidad de lavanderia   valor mensual De acuerdo a lo indicado en el anexo tecnico No   4 de 5 y estructura de costos</t>
  </si>
  <si>
    <t>CO1.BILN.1203871194</t>
  </si>
  <si>
    <t>ASEO INSTITUCIONAL Cantidad de aseo institucional    valor por mes De acuerdo a lo indicado en el anexo tecnico No   4 de 5 y estructura de costos</t>
  </si>
  <si>
    <t>CO1.BILN.1203871195</t>
  </si>
  <si>
    <t>TALLERES Y PAPELERIA Cantidad de talleres y papeleria   valor mes y de acuerdo a lo indicado en el anexo tecnico No   4 de 5 y estructura de costos</t>
  </si>
  <si>
    <t>CO1.BILN.1203871196</t>
  </si>
  <si>
    <t>ACTIVIDADES RECREO DEPORTIVAS Cactidad de recreacion deportivas   valor por mes   de acuerdo a lo indicado en el anexo tecnico No   4 de 5 y estructura de costos</t>
  </si>
  <si>
    <t>CO1.BILN.1203871197</t>
  </si>
  <si>
    <t>ACTIVIDADES AGRO RURAL   URBANA cantidad talleres Agro Riral   Urbana   valor de acuerdo a lo indicado en el anexo tecnico 4 de 5 y estructura de costos</t>
  </si>
  <si>
    <t>CO1.BILN.1203871198</t>
  </si>
  <si>
    <t>COMPONENTE DE GESTION DOCUMENTAL Cantidad de componente de gestion documental   valor por mes y de acuerdo a lo indicado en el anexo tecnico No   2 de 5 y estructura de costos</t>
  </si>
  <si>
    <t>CO1.BILN.1203871199</t>
  </si>
  <si>
    <t>PIEZAS COMUNICATIVAS Y DE DIFUSIoN Cantidad de piezas comunicativas y difusion   1 pendon de acuerdo a lo indicado en la estructura de costos</t>
  </si>
  <si>
    <t>CO1.BILN.1203871200</t>
  </si>
  <si>
    <t>RECONOCIMIENTO INMUEBLE  Cantidad de reconocimiento inmueble   valor por mes de acuerdo a lo indicado en  en el anexo tecnico No   4 y 5   y estructura de costos</t>
  </si>
  <si>
    <t>CO1.BILN.1203871201</t>
  </si>
  <si>
    <t>MANTENIMIENTO INMUEBLE  Cantidad de mantenimiento  inmueble   valor por mes de acuerdo a lo indicado en  en el anexo tecnico No   4 y 5   y estructura de costos</t>
  </si>
  <si>
    <t>CO1.BILN.1203871202</t>
  </si>
  <si>
    <t>SERVICIOS PUBLICOS Cantidad de servicios publicos   valor por mes de acuerdo a lo indicado en  en el anexo tecnico No   4 y 5   y estructura de costos</t>
  </si>
  <si>
    <t>CO1.BILN.1203871203</t>
  </si>
  <si>
    <t>ASEO PERSONAL PARA LOS PARTICIPANTES Cantidad de aseo personal para los participantes   diaria para 100 cupos de acuerdo a lo indicado en  en el anexo tecnico No   4 de 5 y estructura de costos</t>
  </si>
  <si>
    <t>CO1.BILN.1203871204</t>
  </si>
  <si>
    <t>VESTUARIO PARA LOS PARTICIPANTES Cantidad de vestuario para los participantes   diaria para 100 cupos de acuerdo a lo indicado en  en el anexo tecnico No   4 de 5 y estructura de costos</t>
  </si>
  <si>
    <t>CO1.BILN.1203871205</t>
  </si>
  <si>
    <t>ALIMENTACION Cantidad de alimentacion   diaria para 100 cupos de acuerdo a lo indicado en el anexo tecnico No   2 de 5 y estructura de costos</t>
  </si>
  <si>
    <t>CO1.BILN.1203871100</t>
  </si>
  <si>
    <t>COORDINADOR/A O RESPONSABLE     Cantidad de coordinador   1   Cantidad de coordinador   1  De acuerdo a lo indicado en el anexo tecnico No   1 de 5 y estructura de costos</t>
  </si>
  <si>
    <t>CO1.BILN.1203871101</t>
  </si>
  <si>
    <t>CO1.BILN.1203871102</t>
  </si>
  <si>
    <t>CO1.BILN.1203871103</t>
  </si>
  <si>
    <t>CO1.BILN.1203871104</t>
  </si>
  <si>
    <t>CO1.BILN.1203871105</t>
  </si>
  <si>
    <t>TRABAJADOR   A   SOCIAL Cantidad de trabajador   a   social   4  De acuerdo a lo indicado en el anexo tecnico No   1 de 5 y estructura de costos</t>
  </si>
  <si>
    <t>CO1.BILN.1203871106</t>
  </si>
  <si>
    <t>CO1.BILN.1203871107</t>
  </si>
  <si>
    <t>PROMOTORES   AS   SOCIAL Cantidad de promotores   as   social   16   De acuerdo a lo indicado en el anexo tecnico No   1 de 5 y estructura de costos</t>
  </si>
  <si>
    <t>CO1.BILN.1203871108</t>
  </si>
  <si>
    <t>CO1.BILN.1203871109</t>
  </si>
  <si>
    <t>CO1.BILN.1203871110</t>
  </si>
  <si>
    <t>TeCNICO  A   O TECNoLOGO  A   AMBIENTAL Cantidad de tecnico  a   o tecnologo  a   ambiental   1  De acuerdo a lo indicado en el anexo tecnico No   1 de 5 y estructura de costos</t>
  </si>
  <si>
    <t>CO1.BILN.1203871111</t>
  </si>
  <si>
    <t>TeCNICO  A   O TECNoLOGO  A   EN ALIMENTOS Cantidad de tecnico  a   o tecnologo  a   en alimentos   1  De acuerdo a lo indicado en el anexo tecnico No   1 de 5 y estructura de costos</t>
  </si>
  <si>
    <t>CO1.BILN.1203871112</t>
  </si>
  <si>
    <t>CO1.BILN.1203871113</t>
  </si>
  <si>
    <t>CO1.BILN.1203871114</t>
  </si>
  <si>
    <t>CO1.BILN.1203871115</t>
  </si>
  <si>
    <t>CO1.BILN.1203871116</t>
  </si>
  <si>
    <t>CO1.BILN.1203871117</t>
  </si>
  <si>
    <t>CO1.BILN.1203871118</t>
  </si>
  <si>
    <t>CO1.BILN.1203871119</t>
  </si>
  <si>
    <t>CO1.BILN.1203871120</t>
  </si>
  <si>
    <t>VIGILANCIA   TARIFA ADMINISTRACION Y SUPERVISION AIU   DEL 1 DE Enero AL 14 DE julio DE CADA VIGENCIA    Cantidad de vigilancia   tarifa administracion y supervision aiu   del 1 de enero al 14 de julio de cada vigencia     2 vigilantes por mes y de acuerdo a lo indicado en el anexo tecnico No   4 de 5 y estructura de costos</t>
  </si>
  <si>
    <t>CO1.BILN.1203871121</t>
  </si>
  <si>
    <t>VIGILANCIA   TARIFA ADMINISTRACION Y SUPERVISION AIU   DEL 15 DE JULIO AL 31 DE DICIEMBRE DE CADA VIGENCIA    Cantidad de vigilancia   tarifa administracion y supervision aiu   del 15 de julio al 31 de diciembre de 2024 cada vigencia     2 vigilantes por mes y de acuerdo a lo indicado en el anexo tecnico No   4 de 5 y estructura de costos</t>
  </si>
  <si>
    <t>CO1.BILN.1203871122</t>
  </si>
  <si>
    <t>CO1.BILN.1203871123</t>
  </si>
  <si>
    <t>CO1.BILN.1203871124</t>
  </si>
  <si>
    <t>CO1.BILN.1203871125</t>
  </si>
  <si>
    <t>CO1.BILN.1203871126</t>
  </si>
  <si>
    <t>CO1.BILN.1203871127</t>
  </si>
  <si>
    <t>CO1.BILN.1203871128</t>
  </si>
  <si>
    <t>CO1.BILN.1203871129</t>
  </si>
  <si>
    <t>CO1.BILN.1203871130</t>
  </si>
  <si>
    <t>CO1.BILN.1203871131</t>
  </si>
  <si>
    <t>CO1.BILN.1203871132</t>
  </si>
  <si>
    <t>CO1.BILN.1203871133</t>
  </si>
  <si>
    <t>CO1.BILN.1203871134</t>
  </si>
  <si>
    <t>CO1.BILN.1203871135</t>
  </si>
  <si>
    <t>CO1.BILN.1203871136</t>
  </si>
  <si>
    <t>CO1.BILN.1203871137</t>
  </si>
  <si>
    <t>MESALUD LIMITADA</t>
  </si>
  <si>
    <t>GUARDIANES DE SUEÑOS</t>
  </si>
  <si>
    <t>9/26/2024 8:23:02 AM</t>
  </si>
  <si>
    <t xml:space="preserve">FEZ INVERSIONES </t>
  </si>
  <si>
    <t>SDIS - Hab.Calle COMUNIDAD DE VIDA</t>
  </si>
  <si>
    <t>9/26/2024 8:37:30 AM</t>
  </si>
  <si>
    <t>UT ATENCION SOCIAL INTEGRAL</t>
  </si>
  <si>
    <t>LOTE 1</t>
  </si>
  <si>
    <t>9/26/2024 8:39:23 AM</t>
  </si>
  <si>
    <t>LOTE 2</t>
  </si>
  <si>
    <t>LOTE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</si>
</sst>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&quot;$&quot;#,##0_);[Red]\(&quot;$&quot;#,##0\)"/>
    <numFmt numFmtId="44" formatCode="_(&quot;$&quot;* #,##0.00_);_(&quot;$&quot;* \(#,##0.00\);_(&quot;$&quot;* &quot;-&quot;??_);_(@_)"/>
    <numFmt numFmtId="164" formatCode="&quot;$&quot;\ #,##0.00;[Red]\-&quot;$&quot;\ #,##0.00"/>
    <numFmt numFmtId="165" formatCode="_-&quot;$&quot;\ * #,##0_-;\-&quot;$&quot;\ * #,##0_-;_-&quot;$&quot;\ * &quot;-&quot;_-;_-@_-"/>
    <numFmt numFmtId="166" formatCode="_-&quot;$&quot;\ * #,##0.00_-;\-&quot;$&quot;\ * #,##0.00_-;_-&quot;$&quot;\ * &quot;-&quot;??_-;_-@_-"/>
    <numFmt numFmtId="167" formatCode="_([$$-409]* #,##0.00_);_([$$-409]* \(#,##0.00\);_([$$-409]* &quot;-&quot;??_);_(@_)"/>
    <numFmt numFmtId="168" formatCode="[$-F800]dddd\,\ mmmm\ dd\,\ yyyy"/>
    <numFmt numFmtId="169" formatCode="_-&quot;$&quot;\ * #,##0.00_-;\-&quot;$&quot;\ * #,##0.00_-;_-&quot;$&quot;\ * &quot;-&quot;_-;_-@_-"/>
    <numFmt numFmtId="170" formatCode="0.0000000"/>
    <numFmt numFmtId="171" formatCode="0.000"/>
    <numFmt numFmtId="172" formatCode="#,###.00"/>
    <numFmt numFmtId="173" formatCode="#,###.00\ &quot;COP&quot;"/>
  </numFmts>
  <fonts count="3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4"/>
      <color theme="1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242424"/>
      <name val="Aptos Narrow"/>
      <family val="2"/>
    </font>
    <font>
      <sz val="8"/>
      <name val="Arial"/>
      <family val="2"/>
    </font>
    <font>
      <b/>
      <i/>
      <sz val="8"/>
      <name val="Arial"/>
      <family val="2"/>
    </font>
    <font>
      <i/>
      <sz val="8"/>
      <name val="Arial"/>
      <family val="2"/>
    </font>
    <font>
      <sz val="11"/>
      <name val="Arial"/>
      <family val="2"/>
    </font>
    <font>
      <i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MS Sans Serif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i/>
      <sz val="8"/>
      <color rgb="FF000000"/>
      <name val="Arial"/>
      <family val="2"/>
    </font>
    <font>
      <sz val="11"/>
      <name val="Calibri"/>
      <family val="2"/>
      <scheme val="minor"/>
    </font>
    <font>
      <sz val="10"/>
      <color indexed="64"/>
      <name val="Arial"/>
      <family val="2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D7EE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4">
    <xf numFmtId="0" fontId="0" fillId="0" borderId="0"/>
    <xf numFmtId="0" fontId="1" fillId="2" borderId="0" applyNumberFormat="0" applyBorder="0" applyProtection="0">
      <alignment horizontal="center" vertical="center"/>
    </xf>
    <xf numFmtId="3" fontId="2" fillId="0" borderId="0" applyFill="0" applyBorder="0" applyProtection="0">
      <alignment horizontal="right" vertical="center"/>
    </xf>
    <xf numFmtId="49" fontId="2" fillId="0" borderId="0" applyFill="0" applyBorder="0" applyProtection="0">
      <alignment horizontal="left" vertical="center"/>
    </xf>
    <xf numFmtId="166" fontId="3" fillId="0" borderId="0" applyFont="0" applyFill="0" applyBorder="0" applyAlignment="0" applyProtection="0"/>
    <xf numFmtId="0" fontId="4" fillId="3" borderId="1" applyNumberFormat="0" applyProtection="0">
      <alignment horizontal="left" vertical="center"/>
    </xf>
    <xf numFmtId="0" fontId="1" fillId="0" borderId="0" applyNumberFormat="0" applyFill="0" applyBorder="0" applyProtection="0">
      <alignment horizontal="right" vertical="center"/>
    </xf>
    <xf numFmtId="44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17" fillId="0" borderId="0"/>
    <xf numFmtId="0" fontId="22" fillId="0" borderId="0"/>
    <xf numFmtId="165" fontId="17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163">
    <xf numFmtId="0" fontId="0" fillId="0" borderId="0" xfId="0"/>
    <xf numFmtId="0" fontId="0" fillId="0" borderId="0" xfId="0" applyAlignment="1">
      <alignment wrapText="1"/>
    </xf>
    <xf numFmtId="0" fontId="5" fillId="0" borderId="0" xfId="0" applyFont="1"/>
    <xf numFmtId="0" fontId="0" fillId="0" borderId="0" xfId="0" applyAlignment="1">
      <alignment horizontal="center"/>
    </xf>
    <xf numFmtId="167" fontId="0" fillId="0" borderId="0" xfId="0" applyNumberFormat="1" applyAlignment="1">
      <alignment wrapText="1"/>
    </xf>
    <xf numFmtId="167" fontId="0" fillId="0" borderId="0" xfId="0" applyNumberFormat="1"/>
    <xf numFmtId="167" fontId="5" fillId="0" borderId="0" xfId="0" applyNumberFormat="1" applyFont="1"/>
    <xf numFmtId="0" fontId="10" fillId="0" borderId="0" xfId="0" applyFont="1" applyAlignment="1">
      <alignment wrapText="1"/>
    </xf>
    <xf numFmtId="9" fontId="0" fillId="0" borderId="0" xfId="0" applyNumberFormat="1" applyAlignment="1">
      <alignment horizontal="center"/>
    </xf>
    <xf numFmtId="0" fontId="9" fillId="0" borderId="0" xfId="0" applyFont="1"/>
    <xf numFmtId="0" fontId="9" fillId="0" borderId="0" xfId="0" applyFont="1" applyAlignment="1">
      <alignment wrapText="1"/>
    </xf>
    <xf numFmtId="0" fontId="8" fillId="4" borderId="3" xfId="0" applyFont="1" applyFill="1" applyBorder="1"/>
    <xf numFmtId="0" fontId="8" fillId="4" borderId="3" xfId="0" applyFont="1" applyFill="1" applyBorder="1" applyAlignment="1">
      <alignment wrapText="1"/>
    </xf>
    <xf numFmtId="0" fontId="9" fillId="0" borderId="3" xfId="0" applyFont="1" applyBorder="1"/>
    <xf numFmtId="0" fontId="9" fillId="0" borderId="3" xfId="0" applyFont="1" applyBorder="1" applyAlignment="1">
      <alignment wrapText="1"/>
    </xf>
    <xf numFmtId="0" fontId="11" fillId="0" borderId="3" xfId="0" applyFont="1" applyBorder="1" applyAlignment="1">
      <alignment wrapText="1"/>
    </xf>
    <xf numFmtId="0" fontId="8" fillId="0" borderId="3" xfId="0" applyFont="1" applyBorder="1"/>
    <xf numFmtId="0" fontId="0" fillId="0" borderId="3" xfId="0" applyBorder="1"/>
    <xf numFmtId="0" fontId="8" fillId="5" borderId="3" xfId="0" applyFont="1" applyFill="1" applyBorder="1"/>
    <xf numFmtId="0" fontId="5" fillId="5" borderId="3" xfId="0" applyFont="1" applyFill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/>
    </xf>
    <xf numFmtId="6" fontId="5" fillId="0" borderId="3" xfId="0" applyNumberFormat="1" applyFont="1" applyBorder="1"/>
    <xf numFmtId="6" fontId="0" fillId="0" borderId="4" xfId="0" applyNumberFormat="1" applyBorder="1"/>
    <xf numFmtId="0" fontId="0" fillId="0" borderId="4" xfId="0" applyBorder="1" applyAlignment="1">
      <alignment horizontal="center"/>
    </xf>
    <xf numFmtId="9" fontId="0" fillId="0" borderId="4" xfId="0" applyNumberFormat="1" applyBorder="1" applyAlignment="1">
      <alignment horizontal="center"/>
    </xf>
    <xf numFmtId="6" fontId="0" fillId="0" borderId="3" xfId="0" applyNumberFormat="1" applyBorder="1"/>
    <xf numFmtId="0" fontId="0" fillId="0" borderId="3" xfId="0" applyBorder="1" applyAlignment="1">
      <alignment horizontal="center"/>
    </xf>
    <xf numFmtId="9" fontId="0" fillId="0" borderId="3" xfId="0" applyNumberFormat="1" applyBorder="1" applyAlignment="1">
      <alignment horizontal="center"/>
    </xf>
    <xf numFmtId="4" fontId="5" fillId="0" borderId="3" xfId="0" applyNumberFormat="1" applyFont="1" applyBorder="1" applyAlignment="1">
      <alignment horizontal="center"/>
    </xf>
    <xf numFmtId="9" fontId="5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right"/>
    </xf>
    <xf numFmtId="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right" wrapText="1"/>
    </xf>
    <xf numFmtId="6" fontId="5" fillId="0" borderId="5" xfId="0" applyNumberFormat="1" applyFont="1" applyBorder="1"/>
    <xf numFmtId="2" fontId="5" fillId="0" borderId="5" xfId="0" applyNumberFormat="1" applyFont="1" applyBorder="1" applyAlignment="1">
      <alignment horizontal="center"/>
    </xf>
    <xf numFmtId="4" fontId="5" fillId="0" borderId="5" xfId="0" applyNumberFormat="1" applyFont="1" applyBorder="1" applyAlignment="1">
      <alignment horizontal="center"/>
    </xf>
    <xf numFmtId="9" fontId="5" fillId="0" borderId="5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/>
    <xf numFmtId="0" fontId="5" fillId="0" borderId="12" xfId="0" applyFont="1" applyBorder="1" applyAlignment="1">
      <alignment horizontal="center"/>
    </xf>
    <xf numFmtId="0" fontId="5" fillId="0" borderId="13" xfId="0" applyFont="1" applyBorder="1"/>
    <xf numFmtId="6" fontId="5" fillId="0" borderId="14" xfId="0" applyNumberFormat="1" applyFont="1" applyBorder="1"/>
    <xf numFmtId="2" fontId="5" fillId="0" borderId="14" xfId="0" applyNumberFormat="1" applyFont="1" applyBorder="1" applyAlignment="1">
      <alignment horizontal="center"/>
    </xf>
    <xf numFmtId="4" fontId="5" fillId="0" borderId="14" xfId="0" applyNumberFormat="1" applyFont="1" applyBorder="1" applyAlignment="1">
      <alignment horizontal="center"/>
    </xf>
    <xf numFmtId="9" fontId="5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0" fillId="0" borderId="4" xfId="0" applyBorder="1" applyAlignment="1">
      <alignment horizontal="right"/>
    </xf>
    <xf numFmtId="4" fontId="0" fillId="0" borderId="4" xfId="0" applyNumberFormat="1" applyBorder="1" applyAlignment="1">
      <alignment horizontal="center"/>
    </xf>
    <xf numFmtId="0" fontId="9" fillId="0" borderId="3" xfId="0" applyFont="1" applyBorder="1" applyAlignment="1">
      <alignment vertical="center"/>
    </xf>
    <xf numFmtId="0" fontId="9" fillId="0" borderId="3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7" borderId="3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5" fillId="7" borderId="14" xfId="0" applyFont="1" applyFill="1" applyBorder="1" applyAlignment="1">
      <alignment horizontal="center"/>
    </xf>
    <xf numFmtId="0" fontId="5" fillId="6" borderId="3" xfId="0" applyFont="1" applyFill="1" applyBorder="1" applyAlignment="1">
      <alignment vertical="center" wrapText="1"/>
    </xf>
    <xf numFmtId="0" fontId="18" fillId="9" borderId="23" xfId="10" applyFont="1" applyFill="1" applyBorder="1" applyAlignment="1">
      <alignment horizontal="center" vertical="center" wrapText="1"/>
    </xf>
    <xf numFmtId="0" fontId="5" fillId="0" borderId="25" xfId="0" applyFont="1" applyBorder="1"/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wrapText="1"/>
    </xf>
    <xf numFmtId="0" fontId="8" fillId="10" borderId="3" xfId="0" applyFont="1" applyFill="1" applyBorder="1"/>
    <xf numFmtId="0" fontId="8" fillId="10" borderId="3" xfId="0" applyFont="1" applyFill="1" applyBorder="1" applyAlignment="1">
      <alignment wrapText="1"/>
    </xf>
    <xf numFmtId="0" fontId="20" fillId="4" borderId="3" xfId="0" applyFont="1" applyFill="1" applyBorder="1" applyAlignment="1">
      <alignment wrapText="1"/>
    </xf>
    <xf numFmtId="0" fontId="16" fillId="0" borderId="17" xfId="9" applyFont="1" applyBorder="1" applyAlignment="1">
      <alignment vertical="center" wrapText="1"/>
    </xf>
    <xf numFmtId="0" fontId="21" fillId="0" borderId="18" xfId="0" applyFont="1" applyBorder="1" applyProtection="1">
      <protection hidden="1"/>
    </xf>
    <xf numFmtId="0" fontId="16" fillId="0" borderId="0" xfId="9" applyFont="1" applyAlignment="1">
      <alignment vertical="center" wrapText="1"/>
    </xf>
    <xf numFmtId="0" fontId="21" fillId="0" borderId="19" xfId="0" applyFont="1" applyBorder="1" applyProtection="1">
      <protection hidden="1"/>
    </xf>
    <xf numFmtId="0" fontId="17" fillId="0" borderId="0" xfId="10" applyAlignment="1">
      <alignment vertical="center" wrapText="1"/>
    </xf>
    <xf numFmtId="0" fontId="17" fillId="0" borderId="19" xfId="11" applyFont="1" applyBorder="1"/>
    <xf numFmtId="0" fontId="17" fillId="0" borderId="0" xfId="11" applyFont="1"/>
    <xf numFmtId="0" fontId="23" fillId="11" borderId="0" xfId="0" applyFont="1" applyFill="1" applyAlignment="1">
      <alignment wrapText="1"/>
    </xf>
    <xf numFmtId="0" fontId="24" fillId="8" borderId="1" xfId="0" applyFont="1" applyFill="1" applyBorder="1" applyAlignment="1">
      <alignment vertical="center" wrapText="1"/>
    </xf>
    <xf numFmtId="0" fontId="23" fillId="11" borderId="0" xfId="0" applyFont="1" applyFill="1" applyAlignment="1">
      <alignment horizontal="center" wrapText="1"/>
    </xf>
    <xf numFmtId="0" fontId="0" fillId="11" borderId="0" xfId="0" applyFill="1"/>
    <xf numFmtId="0" fontId="0" fillId="11" borderId="0" xfId="0" applyFill="1" applyAlignment="1">
      <alignment horizontal="left"/>
    </xf>
    <xf numFmtId="0" fontId="23" fillId="8" borderId="1" xfId="0" applyFont="1" applyFill="1" applyBorder="1" applyAlignment="1">
      <alignment vertical="center" wrapText="1"/>
    </xf>
    <xf numFmtId="0" fontId="26" fillId="12" borderId="1" xfId="0" applyFont="1" applyFill="1" applyBorder="1" applyAlignment="1">
      <alignment horizontal="center" vertical="center" wrapText="1"/>
    </xf>
    <xf numFmtId="0" fontId="28" fillId="12" borderId="1" xfId="0" applyFont="1" applyFill="1" applyBorder="1" applyAlignment="1">
      <alignment horizontal="center" vertical="center" wrapText="1"/>
    </xf>
    <xf numFmtId="0" fontId="26" fillId="8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49" fontId="2" fillId="0" borderId="1" xfId="3" applyBorder="1">
      <alignment horizontal="left" vertical="center"/>
    </xf>
    <xf numFmtId="164" fontId="30" fillId="0" borderId="1" xfId="0" applyNumberFormat="1" applyFont="1" applyBorder="1" applyAlignment="1">
      <alignment horizontal="center" vertical="center" wrapText="1"/>
    </xf>
    <xf numFmtId="164" fontId="30" fillId="0" borderId="1" xfId="7" applyNumberFormat="1" applyFont="1" applyFill="1" applyBorder="1" applyAlignment="1">
      <alignment horizontal="right" vertical="center" wrapText="1"/>
    </xf>
    <xf numFmtId="170" fontId="0" fillId="0" borderId="1" xfId="0" applyNumberFormat="1" applyBorder="1" applyAlignment="1">
      <alignment horizontal="center"/>
    </xf>
    <xf numFmtId="171" fontId="0" fillId="8" borderId="1" xfId="0" applyNumberFormat="1" applyFill="1" applyBorder="1" applyAlignment="1">
      <alignment horizontal="center"/>
    </xf>
    <xf numFmtId="0" fontId="17" fillId="0" borderId="1" xfId="0" applyFont="1" applyBorder="1"/>
    <xf numFmtId="0" fontId="18" fillId="9" borderId="1" xfId="10" applyFont="1" applyFill="1" applyBorder="1" applyAlignment="1">
      <alignment horizontal="center" vertical="center" wrapText="1"/>
    </xf>
    <xf numFmtId="49" fontId="2" fillId="0" borderId="1" xfId="3" applyBorder="1" applyAlignment="1">
      <alignment horizontal="left" vertical="center" wrapText="1"/>
    </xf>
    <xf numFmtId="166" fontId="0" fillId="0" borderId="0" xfId="0" applyNumberFormat="1"/>
    <xf numFmtId="0" fontId="1" fillId="0" borderId="0" xfId="6">
      <alignment horizontal="right" vertical="center"/>
    </xf>
    <xf numFmtId="49" fontId="2" fillId="0" borderId="0" xfId="3">
      <alignment horizontal="left" vertical="center"/>
    </xf>
    <xf numFmtId="0" fontId="0" fillId="0" borderId="0" xfId="0" applyProtection="1">
      <protection locked="0"/>
    </xf>
    <xf numFmtId="0" fontId="1" fillId="2" borderId="0" xfId="1">
      <alignment horizontal="center" vertical="center"/>
    </xf>
    <xf numFmtId="0" fontId="1" fillId="2" borderId="0" xfId="1" applyProtection="1">
      <alignment horizontal="center" vertical="center"/>
    </xf>
    <xf numFmtId="3" fontId="2" fillId="0" borderId="0" xfId="2">
      <alignment horizontal="right" vertical="center"/>
    </xf>
    <xf numFmtId="172" fontId="2" fillId="0" borderId="0" xfId="2" applyNumberFormat="1">
      <alignment horizontal="right" vertical="center"/>
    </xf>
    <xf numFmtId="173" fontId="0" fillId="0" borderId="0" xfId="4" applyNumberFormat="1" applyFont="1"/>
    <xf numFmtId="173" fontId="0" fillId="0" borderId="0" xfId="0" applyNumberFormat="1" applyProtection="1">
      <protection locked="0"/>
    </xf>
    <xf numFmtId="173" fontId="0" fillId="0" borderId="0" xfId="0" applyNumberFormat="1"/>
    <xf numFmtId="0" fontId="1" fillId="2" borderId="0" xfId="1" applyAlignment="1" applyProtection="1">
      <alignment horizontal="center" vertical="center" wrapText="1"/>
    </xf>
    <xf numFmtId="0" fontId="1" fillId="2" borderId="0" xfId="1" applyAlignment="1">
      <alignment horizontal="center" vertical="center" wrapText="1"/>
    </xf>
    <xf numFmtId="0" fontId="1" fillId="2" borderId="1" xfId="1" applyBorder="1" applyAlignment="1" applyProtection="1">
      <alignment horizontal="center" vertical="center" wrapText="1"/>
    </xf>
    <xf numFmtId="4" fontId="5" fillId="0" borderId="1" xfId="0" applyNumberFormat="1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1" fillId="2" borderId="0" xfId="1" applyBorder="1" applyAlignment="1" applyProtection="1">
      <alignment horizontal="center" vertical="center" wrapText="1"/>
    </xf>
    <xf numFmtId="4" fontId="0" fillId="0" borderId="0" xfId="0" applyNumberFormat="1"/>
    <xf numFmtId="9" fontId="0" fillId="0" borderId="0" xfId="13" applyFont="1"/>
    <xf numFmtId="0" fontId="5" fillId="6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 vertical="center" wrapText="1" indent="1"/>
    </xf>
    <xf numFmtId="0" fontId="5" fillId="0" borderId="0" xfId="0" applyFont="1" applyAlignment="1">
      <alignment horizontal="center"/>
    </xf>
    <xf numFmtId="0" fontId="16" fillId="8" borderId="2" xfId="9" applyFont="1" applyFill="1" applyBorder="1" applyAlignment="1">
      <alignment horizontal="center" vertical="center" wrapText="1"/>
    </xf>
    <xf numFmtId="0" fontId="16" fillId="8" borderId="0" xfId="9" applyFont="1" applyFill="1" applyAlignment="1">
      <alignment horizontal="center" vertical="center" wrapText="1"/>
    </xf>
    <xf numFmtId="0" fontId="18" fillId="8" borderId="23" xfId="10" applyFont="1" applyFill="1" applyBorder="1" applyAlignment="1">
      <alignment horizontal="center" vertical="center" wrapText="1"/>
    </xf>
    <xf numFmtId="0" fontId="18" fillId="8" borderId="0" xfId="10" applyFont="1" applyFill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6" xfId="0" applyFont="1" applyBorder="1" applyAlignment="1">
      <alignment horizontal="center" wrapText="1"/>
    </xf>
    <xf numFmtId="0" fontId="5" fillId="0" borderId="27" xfId="0" applyFont="1" applyBorder="1" applyAlignment="1">
      <alignment horizontal="center" wrapText="1"/>
    </xf>
    <xf numFmtId="0" fontId="5" fillId="0" borderId="28" xfId="0" applyFont="1" applyBorder="1" applyAlignment="1">
      <alignment horizontal="center" wrapText="1"/>
    </xf>
    <xf numFmtId="168" fontId="23" fillId="8" borderId="1" xfId="0" applyNumberFormat="1" applyFont="1" applyFill="1" applyBorder="1" applyAlignment="1">
      <alignment horizontal="center" vertical="center" wrapText="1"/>
    </xf>
    <xf numFmtId="0" fontId="16" fillId="8" borderId="16" xfId="9" applyFont="1" applyFill="1" applyBorder="1" applyAlignment="1">
      <alignment horizontal="center" vertical="center" wrapText="1"/>
    </xf>
    <xf numFmtId="0" fontId="16" fillId="8" borderId="17" xfId="9" applyFont="1" applyFill="1" applyBorder="1" applyAlignment="1">
      <alignment horizontal="center" vertical="center" wrapText="1"/>
    </xf>
    <xf numFmtId="0" fontId="16" fillId="8" borderId="18" xfId="9" applyFont="1" applyFill="1" applyBorder="1" applyAlignment="1">
      <alignment horizontal="center" vertical="center" wrapText="1"/>
    </xf>
    <xf numFmtId="0" fontId="16" fillId="8" borderId="19" xfId="9" applyFont="1" applyFill="1" applyBorder="1" applyAlignment="1">
      <alignment horizontal="center" vertical="center" wrapText="1"/>
    </xf>
    <xf numFmtId="0" fontId="16" fillId="8" borderId="20" xfId="9" applyFont="1" applyFill="1" applyBorder="1" applyAlignment="1">
      <alignment horizontal="center" vertical="center" wrapText="1"/>
    </xf>
    <xf numFmtId="0" fontId="16" fillId="8" borderId="21" xfId="9" applyFont="1" applyFill="1" applyBorder="1" applyAlignment="1">
      <alignment horizontal="center" vertical="center" wrapText="1"/>
    </xf>
    <xf numFmtId="0" fontId="16" fillId="8" borderId="22" xfId="9" applyFont="1" applyFill="1" applyBorder="1" applyAlignment="1">
      <alignment horizontal="center" vertical="center" wrapText="1"/>
    </xf>
    <xf numFmtId="0" fontId="18" fillId="8" borderId="24" xfId="10" applyFont="1" applyFill="1" applyBorder="1" applyAlignment="1">
      <alignment horizontal="center" vertical="center" wrapText="1"/>
    </xf>
    <xf numFmtId="0" fontId="18" fillId="9" borderId="1" xfId="10" applyFont="1" applyFill="1" applyBorder="1" applyAlignment="1">
      <alignment horizontal="center" vertical="center" wrapText="1"/>
    </xf>
    <xf numFmtId="0" fontId="18" fillId="8" borderId="31" xfId="10" applyFont="1" applyFill="1" applyBorder="1" applyAlignment="1">
      <alignment horizontal="center" vertical="center" wrapText="1"/>
    </xf>
    <xf numFmtId="0" fontId="18" fillId="8" borderId="32" xfId="10" applyFont="1" applyFill="1" applyBorder="1" applyAlignment="1">
      <alignment horizontal="center" vertical="center" wrapText="1"/>
    </xf>
    <xf numFmtId="0" fontId="18" fillId="8" borderId="33" xfId="10" applyFont="1" applyFill="1" applyBorder="1" applyAlignment="1">
      <alignment horizontal="center" vertical="center" wrapText="1"/>
    </xf>
    <xf numFmtId="0" fontId="26" fillId="12" borderId="1" xfId="0" applyFont="1" applyFill="1" applyBorder="1" applyAlignment="1">
      <alignment horizontal="center" vertical="center" wrapText="1"/>
    </xf>
    <xf numFmtId="164" fontId="26" fillId="8" borderId="1" xfId="0" applyNumberFormat="1" applyFont="1" applyFill="1" applyBorder="1" applyAlignment="1">
      <alignment horizontal="center" vertical="center" wrapText="1"/>
    </xf>
    <xf numFmtId="0" fontId="27" fillId="12" borderId="29" xfId="0" applyFont="1" applyFill="1" applyBorder="1" applyAlignment="1">
      <alignment horizontal="center" vertical="center" wrapText="1"/>
    </xf>
    <xf numFmtId="0" fontId="27" fillId="12" borderId="30" xfId="0" applyFont="1" applyFill="1" applyBorder="1" applyAlignment="1">
      <alignment horizontal="center" vertical="center" wrapText="1"/>
    </xf>
    <xf numFmtId="0" fontId="26" fillId="12" borderId="29" xfId="0" applyFont="1" applyFill="1" applyBorder="1" applyAlignment="1">
      <alignment horizontal="center" vertical="center" wrapText="1"/>
    </xf>
    <xf numFmtId="0" fontId="26" fillId="12" borderId="30" xfId="0" applyFont="1" applyFill="1" applyBorder="1" applyAlignment="1">
      <alignment horizontal="center" vertical="center" wrapText="1"/>
    </xf>
    <xf numFmtId="169" fontId="25" fillId="8" borderId="29" xfId="12" applyNumberFormat="1" applyFont="1" applyFill="1" applyBorder="1" applyAlignment="1">
      <alignment horizontal="center" vertical="center"/>
    </xf>
    <xf numFmtId="0" fontId="14" fillId="11" borderId="1" xfId="8" applyFill="1" applyBorder="1" applyAlignment="1">
      <alignment horizontal="center" wrapText="1"/>
    </xf>
    <xf numFmtId="0" fontId="14" fillId="11" borderId="1" xfId="8" applyFill="1" applyBorder="1" applyAlignment="1">
      <alignment horizontal="center"/>
    </xf>
    <xf numFmtId="0" fontId="23" fillId="11" borderId="0" xfId="0" applyFont="1" applyFill="1" applyAlignment="1">
      <alignment horizontal="center" vertical="center" wrapText="1"/>
    </xf>
    <xf numFmtId="0" fontId="23" fillId="11" borderId="19" xfId="0" applyFont="1" applyFill="1" applyBorder="1" applyAlignment="1">
      <alignment horizontal="center" vertical="center" wrapText="1"/>
    </xf>
    <xf numFmtId="169" fontId="5" fillId="8" borderId="1" xfId="12" applyNumberFormat="1" applyFont="1" applyFill="1" applyBorder="1" applyAlignment="1">
      <alignment horizontal="center"/>
    </xf>
    <xf numFmtId="169" fontId="5" fillId="8" borderId="1" xfId="12" applyNumberFormat="1" applyFont="1" applyFill="1" applyBorder="1" applyAlignment="1">
      <alignment horizontal="center" vertical="center"/>
    </xf>
    <xf numFmtId="49" fontId="1" fillId="5" borderId="3" xfId="3" applyFont="1" applyFill="1" applyBorder="1" applyAlignment="1">
      <alignment horizontal="center" vertical="center" wrapText="1"/>
    </xf>
    <xf numFmtId="49" fontId="1" fillId="0" borderId="9" xfId="3" applyFont="1" applyBorder="1">
      <alignment horizontal="left" vertical="center"/>
    </xf>
    <xf numFmtId="49" fontId="1" fillId="6" borderId="3" xfId="3" applyFont="1" applyFill="1" applyBorder="1" applyAlignment="1">
      <alignment horizontal="left" vertical="center" wrapText="1"/>
    </xf>
    <xf numFmtId="49" fontId="2" fillId="0" borderId="0" xfId="3" applyAlignment="1">
      <alignment horizontal="left" vertical="center"/>
    </xf>
    <xf numFmtId="0" fontId="4" fillId="3" borderId="1" xfId="5" applyAlignment="1" applyProtection="1">
      <alignment horizontal="left" vertical="center"/>
    </xf>
    <xf numFmtId="0" fontId="0" fillId="0" borderId="0" xfId="0" applyAlignment="1" applyProtection="1">
      <protection locked="0"/>
    </xf>
    <xf numFmtId="0" fontId="0" fillId="0" borderId="0" xfId="0" applyAlignment="1"/>
  </cellXfs>
  <cellStyles count="14">
    <cellStyle name="BodyStyle" xfId="3" xr:uid="{00000000-0005-0000-0000-000000000000}"/>
    <cellStyle name="BodyStyleBoldRight" xfId="6" xr:uid="{00000000-0005-0000-0000-000001000000}"/>
    <cellStyle name="Currency" xfId="4" xr:uid="{00000000-0005-0000-0000-000002000000}"/>
    <cellStyle name="HeaderStyle" xfId="1" xr:uid="{00000000-0005-0000-0000-000003000000}"/>
    <cellStyle name="Hyperlink" xfId="8" xr:uid="{00000000-0005-0000-0000-000004000000}"/>
    <cellStyle name="MainTitle" xfId="5" xr:uid="{00000000-0005-0000-0000-000005000000}"/>
    <cellStyle name="Moneda" xfId="7" builtinId="4"/>
    <cellStyle name="Moneda [0] 3" xfId="12" xr:uid="{00000000-0005-0000-0000-000007000000}"/>
    <cellStyle name="Normal" xfId="0" builtinId="0"/>
    <cellStyle name="Normal 2 2" xfId="10" xr:uid="{00000000-0005-0000-0000-000009000000}"/>
    <cellStyle name="Normal 2 2 2" xfId="11" xr:uid="{00000000-0005-0000-0000-00000A000000}"/>
    <cellStyle name="Normal 2 3" xfId="9" xr:uid="{00000000-0005-0000-0000-00000B000000}"/>
    <cellStyle name="Numeric" xfId="2" xr:uid="{00000000-0005-0000-0000-00000C000000}"/>
    <cellStyle name="Porcentaje" xfId="1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5" Type="http://schemas.openxmlformats.org/officeDocument/2006/relationships/image" Target="../media/image5.png"/><Relationship Id="rId4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5" Type="http://schemas.openxmlformats.org/officeDocument/2006/relationships/image" Target="../media/image5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19050</xdr:rowOff>
    </xdr:from>
    <xdr:to>
      <xdr:col>2</xdr:col>
      <xdr:colOff>1235383</xdr:colOff>
      <xdr:row>2</xdr:row>
      <xdr:rowOff>99734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19050"/>
          <a:ext cx="3530908" cy="6998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19050</xdr:rowOff>
    </xdr:from>
    <xdr:to>
      <xdr:col>8</xdr:col>
      <xdr:colOff>492433</xdr:colOff>
      <xdr:row>2</xdr:row>
      <xdr:rowOff>242609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19050"/>
          <a:ext cx="3530908" cy="69980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47624</xdr:colOff>
      <xdr:row>8</xdr:row>
      <xdr:rowOff>45261</xdr:rowOff>
    </xdr:from>
    <xdr:to>
      <xdr:col>5</xdr:col>
      <xdr:colOff>1994319</xdr:colOff>
      <xdr:row>25</xdr:row>
      <xdr:rowOff>142874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F0FFFB88-A0B1-5845-D791-64489CCA3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57674" y="2388411"/>
          <a:ext cx="8861845" cy="333611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66674</xdr:rowOff>
    </xdr:from>
    <xdr:to>
      <xdr:col>1</xdr:col>
      <xdr:colOff>2997950</xdr:colOff>
      <xdr:row>30</xdr:row>
      <xdr:rowOff>247650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ECE20F3-03D4-AB67-3870-8E75668C87B4}"/>
            </a:ext>
            <a:ext uri="{147F2762-F138-4A5C-976F-8EAC2B608ADB}">
              <a16:predDERef xmlns:a16="http://schemas.microsoft.com/office/drawing/2014/main" pred="{F0FFFB88-A0B1-5845-D791-64489CCA3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362324"/>
          <a:ext cx="4160000" cy="3419476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</xdr:row>
      <xdr:rowOff>180975</xdr:rowOff>
    </xdr:from>
    <xdr:to>
      <xdr:col>1</xdr:col>
      <xdr:colOff>2895600</xdr:colOff>
      <xdr:row>11</xdr:row>
      <xdr:rowOff>123825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330700E-DFCE-2DD2-262A-903E537C9BE9}"/>
            </a:ext>
            <a:ext uri="{147F2762-F138-4A5C-976F-8EAC2B608ADB}">
              <a16:predDERef xmlns:a16="http://schemas.microsoft.com/office/drawing/2014/main" pred="{8ECE20F3-03D4-AB67-3870-8E75668C87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625" y="2095500"/>
          <a:ext cx="4010025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604630</xdr:colOff>
      <xdr:row>55</xdr:row>
      <xdr:rowOff>55605</xdr:rowOff>
    </xdr:from>
    <xdr:to>
      <xdr:col>1</xdr:col>
      <xdr:colOff>1243636</xdr:colOff>
      <xdr:row>60</xdr:row>
      <xdr:rowOff>111221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4630" y="12065388"/>
          <a:ext cx="1798571" cy="10081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304800</xdr:colOff>
      <xdr:row>50</xdr:row>
      <xdr:rowOff>114300</xdr:rowOff>
    </xdr:to>
    <xdr:sp macro="" textlink="">
      <xdr:nvSpPr>
        <xdr:cNvPr id="3074" name="AutoShape 2" descr="blob:https://web.whatsapp.com/cddfff56-30e2-4e80-a986-897aa97eda9f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SpPr>
          <a:spLocks noChangeAspect="1" noChangeArrowheads="1"/>
        </xdr:cNvSpPr>
      </xdr:nvSpPr>
      <xdr:spPr bwMode="auto">
        <a:xfrm>
          <a:off x="0" y="10858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49</xdr:row>
      <xdr:rowOff>0</xdr:rowOff>
    </xdr:from>
    <xdr:to>
      <xdr:col>0</xdr:col>
      <xdr:colOff>304800</xdr:colOff>
      <xdr:row>50</xdr:row>
      <xdr:rowOff>114300</xdr:rowOff>
    </xdr:to>
    <xdr:sp macro="" textlink="">
      <xdr:nvSpPr>
        <xdr:cNvPr id="3075" name="AutoShape 3" descr="blob:https://web.whatsapp.com/cddfff56-30e2-4e80-a986-897aa97eda9f">
          <a:extLst>
            <a:ext uri="{FF2B5EF4-FFF2-40B4-BE49-F238E27FC236}">
              <a16:creationId xmlns:a16="http://schemas.microsoft.com/office/drawing/2014/main" id="{00000000-0008-0000-0200-0000030C0000}"/>
            </a:ext>
          </a:extLst>
        </xdr:cNvPr>
        <xdr:cNvSpPr>
          <a:spLocks noChangeAspect="1" noChangeArrowheads="1"/>
        </xdr:cNvSpPr>
      </xdr:nvSpPr>
      <xdr:spPr bwMode="auto">
        <a:xfrm>
          <a:off x="0" y="10858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654326</xdr:colOff>
      <xdr:row>47</xdr:row>
      <xdr:rowOff>91109</xdr:rowOff>
    </xdr:from>
    <xdr:to>
      <xdr:col>1</xdr:col>
      <xdr:colOff>1358348</xdr:colOff>
      <xdr:row>51</xdr:row>
      <xdr:rowOff>171721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54326" y="10576892"/>
          <a:ext cx="1863587" cy="84261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19050</xdr:rowOff>
    </xdr:from>
    <xdr:to>
      <xdr:col>1</xdr:col>
      <xdr:colOff>3001879</xdr:colOff>
      <xdr:row>30</xdr:row>
      <xdr:rowOff>206799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F4A0E3A-0F16-C475-838E-D7446D6E81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314700"/>
          <a:ext cx="4163929" cy="3426249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8</xdr:row>
      <xdr:rowOff>57150</xdr:rowOff>
    </xdr:from>
    <xdr:to>
      <xdr:col>5</xdr:col>
      <xdr:colOff>2006352</xdr:colOff>
      <xdr:row>25</xdr:row>
      <xdr:rowOff>153451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B59C280-FCF5-BB19-977F-B977A811E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67200" y="2400300"/>
          <a:ext cx="8864352" cy="3334801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6</xdr:row>
      <xdr:rowOff>171450</xdr:rowOff>
    </xdr:from>
    <xdr:to>
      <xdr:col>1</xdr:col>
      <xdr:colOff>2895600</xdr:colOff>
      <xdr:row>11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889DA2-27E9-465A-A9E7-52A58A881AF4}"/>
            </a:ext>
            <a:ext uri="{147F2762-F138-4A5C-976F-8EAC2B608ADB}">
              <a16:predDERef xmlns:a16="http://schemas.microsoft.com/office/drawing/2014/main" pred="{6B59C280-FCF5-BB19-977F-B977A811E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625" y="2085975"/>
          <a:ext cx="4010025" cy="942975"/>
        </a:xfrm>
        <a:prstGeom prst="rect">
          <a:avLst/>
        </a:prstGeom>
      </xdr:spPr>
    </xdr:pic>
    <xdr:clientData/>
  </xdr:twoCellAnchor>
  <xdr:twoCellAnchor editAs="oneCell">
    <xdr:from>
      <xdr:col>0</xdr:col>
      <xdr:colOff>790575</xdr:colOff>
      <xdr:row>49</xdr:row>
      <xdr:rowOff>123825</xdr:rowOff>
    </xdr:from>
    <xdr:to>
      <xdr:col>1</xdr:col>
      <xdr:colOff>1492112</xdr:colOff>
      <xdr:row>54</xdr:row>
      <xdr:rowOff>13937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90575" y="10982325"/>
          <a:ext cx="1863587" cy="842612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952500</xdr:colOff>
      <xdr:row>55</xdr:row>
      <xdr:rowOff>180975</xdr:rowOff>
    </xdr:from>
    <xdr:to>
      <xdr:col>1</xdr:col>
      <xdr:colOff>1589021</xdr:colOff>
      <xdr:row>61</xdr:row>
      <xdr:rowOff>46091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52500" y="12182475"/>
          <a:ext cx="1798571" cy="100811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4041911</xdr:colOff>
      <xdr:row>8</xdr:row>
      <xdr:rowOff>66261</xdr:rowOff>
    </xdr:from>
    <xdr:to>
      <xdr:col>5</xdr:col>
      <xdr:colOff>1956654</xdr:colOff>
      <xdr:row>25</xdr:row>
      <xdr:rowOff>162562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0565443-8A2A-1537-BDAC-C4CAA9A94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01476" y="2410239"/>
          <a:ext cx="8864352" cy="3334801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</xdr:colOff>
      <xdr:row>12</xdr:row>
      <xdr:rowOff>104775</xdr:rowOff>
    </xdr:from>
    <xdr:to>
      <xdr:col>1</xdr:col>
      <xdr:colOff>3857625</xdr:colOff>
      <xdr:row>32</xdr:row>
      <xdr:rowOff>57150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4416731-4FAF-6A5A-B985-4D56FFDDD968}"/>
            </a:ext>
            <a:ext uri="{147F2762-F138-4A5C-976F-8EAC2B608ADB}">
              <a16:predDERef xmlns:a16="http://schemas.microsoft.com/office/drawing/2014/main" pred="{10565443-8A2A-1537-BDAC-C4CAA9A946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" y="3209925"/>
          <a:ext cx="5000625" cy="4105275"/>
        </a:xfrm>
        <a:prstGeom prst="rect">
          <a:avLst/>
        </a:prstGeom>
      </xdr:spPr>
    </xdr:pic>
    <xdr:clientData/>
  </xdr:twoCellAnchor>
  <xdr:twoCellAnchor editAs="oneCell">
    <xdr:from>
      <xdr:col>0</xdr:col>
      <xdr:colOff>142875</xdr:colOff>
      <xdr:row>6</xdr:row>
      <xdr:rowOff>104775</xdr:rowOff>
    </xdr:from>
    <xdr:to>
      <xdr:col>1</xdr:col>
      <xdr:colOff>3676650</xdr:colOff>
      <xdr:row>12</xdr:row>
      <xdr:rowOff>19050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35169C0-EC08-4E97-A5CA-38DCF20DA6C7}"/>
            </a:ext>
            <a:ext uri="{147F2762-F138-4A5C-976F-8EAC2B608ADB}">
              <a16:predDERef xmlns:a16="http://schemas.microsoft.com/office/drawing/2014/main" pred="{74416731-4FAF-6A5A-B985-4D56FFDDD9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2875" y="2019300"/>
          <a:ext cx="4695825" cy="1104900"/>
        </a:xfrm>
        <a:prstGeom prst="rect">
          <a:avLst/>
        </a:prstGeom>
      </xdr:spPr>
    </xdr:pic>
    <xdr:clientData/>
  </xdr:twoCellAnchor>
  <xdr:twoCellAnchor editAs="oneCell">
    <xdr:from>
      <xdr:col>0</xdr:col>
      <xdr:colOff>803413</xdr:colOff>
      <xdr:row>46</xdr:row>
      <xdr:rowOff>82826</xdr:rowOff>
    </xdr:from>
    <xdr:to>
      <xdr:col>1</xdr:col>
      <xdr:colOff>1507435</xdr:colOff>
      <xdr:row>50</xdr:row>
      <xdr:rowOff>163438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03413" y="11156674"/>
          <a:ext cx="1863587" cy="842612"/>
        </a:xfrm>
        <a:prstGeom prst="rect">
          <a:avLst/>
        </a:prstGeom>
      </xdr:spPr>
    </xdr:pic>
    <xdr:clientData/>
  </xdr:twoCellAnchor>
  <xdr:twoCellAnchor editAs="oneCell">
    <xdr:from>
      <xdr:col>0</xdr:col>
      <xdr:colOff>977348</xdr:colOff>
      <xdr:row>53</xdr:row>
      <xdr:rowOff>49695</xdr:rowOff>
    </xdr:from>
    <xdr:to>
      <xdr:col>1</xdr:col>
      <xdr:colOff>1616354</xdr:colOff>
      <xdr:row>57</xdr:row>
      <xdr:rowOff>80464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77348" y="12457043"/>
          <a:ext cx="1798571" cy="10081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https://www.datos.gov.co/Econom-a-y-Finanzas/Tasa-de-Cambio-Representativa-del-Mercado-Historic/mcec-87by/data" TargetMode="External"/><Relationship Id="rId1" Type="http://schemas.openxmlformats.org/officeDocument/2006/relationships/hyperlink" Target="https://www.datos.gov.co/Econom-a-y-Finanzas/Tasa-de-Cambio-Representativa-del-Mercado-Historic/mcec-87by/data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hyperlink" Target="https://www.datos.gov.co/Econom-a-y-Finanzas/Tasa-de-Cambio-Representativa-del-Mercado-Historic/mcec-87by/data" TargetMode="External"/><Relationship Id="rId1" Type="http://schemas.openxmlformats.org/officeDocument/2006/relationships/hyperlink" Target="https://www.datos.gov.co/Econom-a-y-Finanzas/Tasa-de-Cambio-Representativa-del-Mercado-Historic/mcec-87by/data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hyperlink" Target="https://www.datos.gov.co/Econom-a-y-Finanzas/Tasa-de-Cambio-Representativa-del-Mercado-Historic/mcec-87by/data" TargetMode="External"/><Relationship Id="rId1" Type="http://schemas.openxmlformats.org/officeDocument/2006/relationships/hyperlink" Target="https://www.datos.gov.co/Econom-a-y-Finanzas/Tasa-de-Cambio-Representativa-del-Mercado-Historic/mcec-87by/data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G35"/>
  <sheetViews>
    <sheetView showGridLines="0" topLeftCell="A7" workbookViewId="0">
      <selection activeCell="F7" sqref="F7"/>
    </sheetView>
  </sheetViews>
  <sheetFormatPr defaultColWidth="9.140625" defaultRowHeight="15"/>
  <cols>
    <col min="2" max="2" width="26.140625" bestFit="1" customWidth="1"/>
    <col min="3" max="3" width="33.85546875" customWidth="1"/>
    <col min="4" max="4" width="28.140625" customWidth="1"/>
    <col min="5" max="5" width="31.28515625" customWidth="1"/>
    <col min="6" max="6" width="27.5703125" customWidth="1"/>
    <col min="7" max="7" width="28.42578125" customWidth="1"/>
  </cols>
  <sheetData>
    <row r="1" spans="1:7" ht="15.75">
      <c r="A1" s="119">
        <v>7948</v>
      </c>
      <c r="B1" s="120"/>
      <c r="C1" s="120"/>
      <c r="D1" s="120"/>
      <c r="E1" s="120"/>
      <c r="F1" s="120"/>
      <c r="G1" s="120"/>
    </row>
    <row r="2" spans="1:7" ht="33" customHeight="1">
      <c r="A2" s="119" t="s">
        <v>0</v>
      </c>
      <c r="B2" s="120"/>
      <c r="C2" s="120"/>
      <c r="D2" s="120"/>
      <c r="E2" s="120"/>
      <c r="F2" s="120"/>
      <c r="G2" s="120"/>
    </row>
    <row r="3" spans="1:7" ht="15.75" customHeight="1">
      <c r="A3" s="119" t="s">
        <v>1</v>
      </c>
      <c r="B3" s="120"/>
      <c r="C3" s="120"/>
      <c r="D3" s="120"/>
      <c r="E3" s="120"/>
      <c r="F3" s="120"/>
      <c r="G3" s="120"/>
    </row>
    <row r="4" spans="1:7" ht="43.5" customHeight="1">
      <c r="A4" s="62" t="s">
        <v>2</v>
      </c>
      <c r="B4" s="121" t="s">
        <v>3</v>
      </c>
      <c r="C4" s="122"/>
      <c r="D4" s="122"/>
      <c r="E4" s="122"/>
      <c r="F4" s="122"/>
      <c r="G4" s="122"/>
    </row>
    <row r="6" spans="1:7">
      <c r="B6" s="118" t="s">
        <v>4</v>
      </c>
      <c r="C6" s="118"/>
      <c r="D6" s="118"/>
      <c r="E6" s="118"/>
      <c r="F6" s="118"/>
      <c r="G6" s="118"/>
    </row>
    <row r="9" spans="1:7">
      <c r="B9" s="116" t="s">
        <v>5</v>
      </c>
      <c r="C9" s="116"/>
      <c r="D9" s="116"/>
      <c r="E9" s="18" t="s">
        <v>6</v>
      </c>
    </row>
    <row r="10" spans="1:7">
      <c r="B10" s="67" t="s">
        <v>7</v>
      </c>
      <c r="C10" s="68" t="s">
        <v>8</v>
      </c>
      <c r="D10" s="67" t="s">
        <v>9</v>
      </c>
      <c r="E10" s="67" t="s">
        <v>10</v>
      </c>
    </row>
    <row r="11" spans="1:7">
      <c r="B11" s="13" t="s">
        <v>11</v>
      </c>
      <c r="C11" s="14" t="s">
        <v>12</v>
      </c>
      <c r="D11" s="13" t="s">
        <v>13</v>
      </c>
      <c r="E11" s="16" t="s">
        <v>14</v>
      </c>
    </row>
    <row r="12" spans="1:7">
      <c r="B12" s="13" t="s">
        <v>15</v>
      </c>
      <c r="C12" s="14" t="s">
        <v>16</v>
      </c>
      <c r="D12" s="13" t="s">
        <v>17</v>
      </c>
      <c r="E12" s="16" t="s">
        <v>14</v>
      </c>
    </row>
    <row r="13" spans="1:7">
      <c r="B13" s="13" t="s">
        <v>18</v>
      </c>
      <c r="C13" s="15" t="s">
        <v>19</v>
      </c>
      <c r="D13" s="13" t="s">
        <v>20</v>
      </c>
      <c r="E13" s="16" t="s">
        <v>14</v>
      </c>
    </row>
    <row r="14" spans="1:7" ht="23.25">
      <c r="B14" s="13" t="s">
        <v>21</v>
      </c>
      <c r="C14" s="14" t="s">
        <v>22</v>
      </c>
      <c r="D14" s="13" t="s">
        <v>23</v>
      </c>
      <c r="E14" s="16" t="s">
        <v>14</v>
      </c>
    </row>
    <row r="15" spans="1:7">
      <c r="B15" s="13" t="s">
        <v>24</v>
      </c>
      <c r="C15" s="14" t="s">
        <v>25</v>
      </c>
      <c r="D15" s="13" t="s">
        <v>26</v>
      </c>
      <c r="E15" s="16" t="s">
        <v>14</v>
      </c>
    </row>
    <row r="16" spans="1:7">
      <c r="B16" s="13" t="s">
        <v>27</v>
      </c>
      <c r="C16" s="14" t="s">
        <v>28</v>
      </c>
      <c r="D16" s="13" t="s">
        <v>29</v>
      </c>
      <c r="E16" s="16" t="s">
        <v>14</v>
      </c>
    </row>
    <row r="19" spans="2:7" ht="30.75" customHeight="1">
      <c r="B19" s="117" t="s">
        <v>30</v>
      </c>
      <c r="C19" s="117"/>
      <c r="D19" s="117"/>
      <c r="E19" s="156" t="s">
        <v>31</v>
      </c>
      <c r="F19" s="156" t="s">
        <v>32</v>
      </c>
      <c r="G19" s="19" t="s">
        <v>33</v>
      </c>
    </row>
    <row r="20" spans="2:7">
      <c r="B20" s="67" t="s">
        <v>7</v>
      </c>
      <c r="C20" s="68" t="s">
        <v>8</v>
      </c>
      <c r="D20" s="67" t="s">
        <v>9</v>
      </c>
      <c r="E20" s="67" t="s">
        <v>10</v>
      </c>
      <c r="F20" s="67" t="s">
        <v>10</v>
      </c>
      <c r="G20" s="67" t="s">
        <v>10</v>
      </c>
    </row>
    <row r="21" spans="2:7">
      <c r="B21" s="13" t="s">
        <v>11</v>
      </c>
      <c r="C21" s="14" t="s">
        <v>12</v>
      </c>
      <c r="D21" s="13" t="s">
        <v>34</v>
      </c>
      <c r="E21" s="16" t="s">
        <v>14</v>
      </c>
      <c r="F21" s="16" t="s">
        <v>14</v>
      </c>
      <c r="G21" s="16" t="s">
        <v>14</v>
      </c>
    </row>
    <row r="22" spans="2:7">
      <c r="B22" s="13" t="s">
        <v>15</v>
      </c>
      <c r="C22" s="14" t="s">
        <v>16</v>
      </c>
      <c r="D22" s="13" t="s">
        <v>35</v>
      </c>
      <c r="E22" s="16" t="s">
        <v>14</v>
      </c>
      <c r="F22" s="16" t="s">
        <v>14</v>
      </c>
      <c r="G22" s="16" t="s">
        <v>14</v>
      </c>
    </row>
    <row r="23" spans="2:7">
      <c r="B23" s="13" t="s">
        <v>36</v>
      </c>
      <c r="C23" s="15" t="s">
        <v>19</v>
      </c>
      <c r="D23" s="13" t="s">
        <v>37</v>
      </c>
      <c r="E23" s="16" t="s">
        <v>14</v>
      </c>
      <c r="F23" s="16" t="s">
        <v>14</v>
      </c>
      <c r="G23" s="16" t="s">
        <v>14</v>
      </c>
    </row>
    <row r="24" spans="2:7" ht="23.25">
      <c r="B24" s="13" t="s">
        <v>21</v>
      </c>
      <c r="C24" s="14" t="s">
        <v>22</v>
      </c>
      <c r="D24" s="13" t="s">
        <v>38</v>
      </c>
      <c r="E24" s="16" t="s">
        <v>14</v>
      </c>
      <c r="F24" s="16" t="s">
        <v>14</v>
      </c>
      <c r="G24" s="16" t="s">
        <v>14</v>
      </c>
    </row>
    <row r="25" spans="2:7">
      <c r="B25" s="13" t="s">
        <v>39</v>
      </c>
      <c r="C25" s="14" t="s">
        <v>25</v>
      </c>
      <c r="D25" s="13" t="s">
        <v>40</v>
      </c>
      <c r="E25" s="16" t="s">
        <v>14</v>
      </c>
      <c r="F25" s="16" t="s">
        <v>14</v>
      </c>
      <c r="G25" s="16" t="s">
        <v>14</v>
      </c>
    </row>
    <row r="26" spans="2:7">
      <c r="B26" s="13" t="s">
        <v>27</v>
      </c>
      <c r="C26" s="14" t="s">
        <v>28</v>
      </c>
      <c r="D26" s="13" t="s">
        <v>41</v>
      </c>
      <c r="E26" s="16" t="s">
        <v>14</v>
      </c>
      <c r="F26" s="16" t="s">
        <v>14</v>
      </c>
      <c r="G26" s="16" t="s">
        <v>14</v>
      </c>
    </row>
    <row r="28" spans="2:7" hidden="1">
      <c r="B28" s="115" t="s">
        <v>42</v>
      </c>
      <c r="C28" s="115"/>
      <c r="D28" s="115"/>
    </row>
    <row r="29" spans="2:7" hidden="1">
      <c r="B29" s="11" t="s">
        <v>43</v>
      </c>
      <c r="C29" s="69" t="s">
        <v>44</v>
      </c>
      <c r="D29" s="11" t="s">
        <v>45</v>
      </c>
    </row>
    <row r="30" spans="2:7" hidden="1">
      <c r="B30" s="13" t="s">
        <v>46</v>
      </c>
      <c r="C30" s="14" t="s">
        <v>46</v>
      </c>
      <c r="D30" s="13" t="s">
        <v>46</v>
      </c>
    </row>
    <row r="31" spans="2:7" hidden="1">
      <c r="B31" s="13" t="s">
        <v>11</v>
      </c>
      <c r="C31" s="14" t="s">
        <v>12</v>
      </c>
      <c r="D31" s="13" t="s">
        <v>47</v>
      </c>
    </row>
    <row r="32" spans="2:7" hidden="1">
      <c r="B32" s="13" t="s">
        <v>15</v>
      </c>
      <c r="C32" s="15" t="s">
        <v>16</v>
      </c>
      <c r="D32" s="13" t="s">
        <v>48</v>
      </c>
    </row>
    <row r="33" spans="2:4" hidden="1">
      <c r="B33" s="13" t="s">
        <v>36</v>
      </c>
      <c r="C33" s="14" t="s">
        <v>19</v>
      </c>
      <c r="D33" s="13" t="s">
        <v>49</v>
      </c>
    </row>
    <row r="34" spans="2:4" ht="23.25" hidden="1">
      <c r="B34" s="13" t="s">
        <v>21</v>
      </c>
      <c r="C34" s="14" t="s">
        <v>22</v>
      </c>
      <c r="D34" s="13" t="s">
        <v>38</v>
      </c>
    </row>
    <row r="35" spans="2:4" hidden="1">
      <c r="B35" s="13" t="s">
        <v>39</v>
      </c>
      <c r="C35" s="14" t="s">
        <v>25</v>
      </c>
      <c r="D35" s="13" t="s">
        <v>23</v>
      </c>
    </row>
  </sheetData>
  <mergeCells count="8">
    <mergeCell ref="B28:D28"/>
    <mergeCell ref="B9:D9"/>
    <mergeCell ref="B19:D19"/>
    <mergeCell ref="B6:G6"/>
    <mergeCell ref="A1:G1"/>
    <mergeCell ref="A2:G2"/>
    <mergeCell ref="A3:G3"/>
    <mergeCell ref="B4:G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Z46"/>
  <sheetViews>
    <sheetView showGridLines="0" topLeftCell="A15" workbookViewId="0">
      <selection activeCell="A28" sqref="A28:A29"/>
    </sheetView>
  </sheetViews>
  <sheetFormatPr defaultColWidth="9.140625" defaultRowHeight="15"/>
  <cols>
    <col min="1" max="1" width="45.7109375" customWidth="1"/>
    <col min="2" max="3" width="23.42578125" hidden="1" customWidth="1"/>
    <col min="4" max="6" width="20.42578125" hidden="1" customWidth="1"/>
    <col min="7" max="7" width="21.140625" hidden="1" customWidth="1"/>
    <col min="8" max="8" width="19.28515625" hidden="1" customWidth="1"/>
    <col min="9" max="9" width="11.42578125" customWidth="1"/>
    <col min="10" max="10" width="18.7109375" customWidth="1"/>
    <col min="11" max="11" width="21.140625" customWidth="1"/>
    <col min="12" max="21" width="22.7109375" customWidth="1"/>
    <col min="22" max="22" width="24" bestFit="1" customWidth="1"/>
    <col min="23" max="23" width="29.7109375" bestFit="1" customWidth="1"/>
    <col min="24" max="24" width="36.5703125" bestFit="1" customWidth="1"/>
    <col min="25" max="25" width="30.28515625" bestFit="1" customWidth="1"/>
    <col min="26" max="26" width="27.85546875" bestFit="1" customWidth="1"/>
  </cols>
  <sheetData>
    <row r="1" spans="1:26" ht="15.75">
      <c r="A1" s="119">
        <v>7948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</row>
    <row r="2" spans="1:26" ht="21.75" customHeight="1">
      <c r="A2" s="119" t="s">
        <v>0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</row>
    <row r="3" spans="1:26" ht="24.75" customHeight="1">
      <c r="A3" s="119" t="s">
        <v>1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0"/>
      <c r="T3" s="120"/>
      <c r="U3" s="120"/>
    </row>
    <row r="4" spans="1:26" ht="48.75" customHeight="1">
      <c r="A4" s="62" t="s">
        <v>2</v>
      </c>
      <c r="B4" s="121" t="s">
        <v>3</v>
      </c>
      <c r="C4" s="122"/>
      <c r="D4" s="122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</row>
    <row r="5" spans="1:26">
      <c r="A5" s="2" t="s">
        <v>50</v>
      </c>
      <c r="B5" s="6">
        <v>8288346201</v>
      </c>
    </row>
    <row r="6" spans="1:26" ht="15" customHeight="1">
      <c r="I6" s="127" t="s">
        <v>51</v>
      </c>
      <c r="J6" s="128"/>
      <c r="K6" s="128"/>
      <c r="L6" s="128"/>
      <c r="M6" s="128"/>
      <c r="N6" s="129"/>
      <c r="O6" s="66"/>
      <c r="P6" s="66"/>
      <c r="Q6" s="124" t="s">
        <v>52</v>
      </c>
      <c r="R6" s="125"/>
      <c r="S6" s="125"/>
      <c r="T6" s="126"/>
      <c r="U6" s="63"/>
    </row>
    <row r="7" spans="1:26" s="57" customFormat="1" ht="45">
      <c r="A7" s="52" t="s">
        <v>53</v>
      </c>
      <c r="B7" s="53" t="s">
        <v>54</v>
      </c>
      <c r="C7" s="53" t="s">
        <v>55</v>
      </c>
      <c r="D7" s="53" t="s">
        <v>56</v>
      </c>
      <c r="E7" s="53" t="s">
        <v>57</v>
      </c>
      <c r="F7" s="53" t="s">
        <v>58</v>
      </c>
      <c r="G7" s="53" t="s">
        <v>59</v>
      </c>
      <c r="H7" s="53" t="s">
        <v>60</v>
      </c>
      <c r="I7" s="64" t="s">
        <v>61</v>
      </c>
      <c r="J7" s="64" t="s">
        <v>62</v>
      </c>
      <c r="K7" s="65" t="s">
        <v>63</v>
      </c>
      <c r="L7" s="64" t="s">
        <v>62</v>
      </c>
      <c r="M7" s="65" t="s">
        <v>64</v>
      </c>
      <c r="N7" s="64" t="s">
        <v>62</v>
      </c>
      <c r="O7" s="65" t="s">
        <v>65</v>
      </c>
      <c r="P7" s="64" t="s">
        <v>62</v>
      </c>
      <c r="Q7" s="64" t="s">
        <v>66</v>
      </c>
      <c r="R7" s="64" t="s">
        <v>62</v>
      </c>
      <c r="S7" s="64" t="s">
        <v>67</v>
      </c>
      <c r="T7" s="64" t="s">
        <v>62</v>
      </c>
      <c r="U7" s="54" t="s">
        <v>68</v>
      </c>
      <c r="V7" s="55"/>
      <c r="W7" s="55"/>
      <c r="X7" s="55"/>
      <c r="Y7" s="56"/>
      <c r="Z7" s="56"/>
    </row>
    <row r="8" spans="1:26">
      <c r="A8" s="157" t="s">
        <v>31</v>
      </c>
      <c r="B8" s="21">
        <v>1379350527</v>
      </c>
      <c r="C8" s="21">
        <v>1379750427</v>
      </c>
      <c r="D8" s="21">
        <v>192774832</v>
      </c>
      <c r="E8" s="21">
        <v>192774832</v>
      </c>
      <c r="F8" s="21">
        <v>1186975595</v>
      </c>
      <c r="G8" s="21">
        <v>154829419</v>
      </c>
      <c r="H8" s="21">
        <v>0</v>
      </c>
      <c r="I8" s="20">
        <f>B8/D8</f>
        <v>7.155241753757565</v>
      </c>
      <c r="J8" s="58" t="s">
        <v>69</v>
      </c>
      <c r="K8" s="20">
        <f>E8/C8*100</f>
        <v>13.97171750974932</v>
      </c>
      <c r="L8" s="58" t="s">
        <v>69</v>
      </c>
      <c r="M8" s="28">
        <f>IFERROR(G8/H8,0)</f>
        <v>0</v>
      </c>
      <c r="N8" s="58" t="s">
        <v>69</v>
      </c>
      <c r="O8" s="28">
        <f>(B8-D8)/$B$5*100</f>
        <v>14.316193679950748</v>
      </c>
      <c r="P8" s="58" t="s">
        <v>69</v>
      </c>
      <c r="Q8" s="29">
        <v>0.13</v>
      </c>
      <c r="R8" s="58" t="s">
        <v>69</v>
      </c>
      <c r="S8" s="20">
        <f>G8/C8*100</f>
        <v>11.221552533717752</v>
      </c>
      <c r="T8" s="58" t="s">
        <v>69</v>
      </c>
      <c r="U8" s="37" t="s">
        <v>69</v>
      </c>
      <c r="X8" s="4"/>
    </row>
    <row r="9" spans="1:26">
      <c r="A9" s="157" t="s">
        <v>32</v>
      </c>
      <c r="B9" s="21">
        <v>4085572970</v>
      </c>
      <c r="C9" s="21">
        <v>4961842728</v>
      </c>
      <c r="D9" s="21">
        <v>445110573</v>
      </c>
      <c r="E9" s="21">
        <v>1059433940</v>
      </c>
      <c r="F9" s="21">
        <v>3902408788</v>
      </c>
      <c r="G9" s="21">
        <v>1375768105</v>
      </c>
      <c r="H9" s="21">
        <v>138002</v>
      </c>
      <c r="I9" s="20">
        <f>B9/D9</f>
        <v>9.1787821225266644</v>
      </c>
      <c r="J9" s="58" t="s">
        <v>69</v>
      </c>
      <c r="K9" s="20">
        <f>E9/C9*100</f>
        <v>21.351622735270219</v>
      </c>
      <c r="L9" s="58" t="s">
        <v>69</v>
      </c>
      <c r="M9" s="28">
        <f>IFERROR(G9/H9,0)</f>
        <v>9969.1896131940121</v>
      </c>
      <c r="N9" s="58" t="s">
        <v>69</v>
      </c>
      <c r="O9" s="28">
        <f>(B9-D9)/$B$5*100</f>
        <v>43.922663324087182</v>
      </c>
      <c r="P9" s="58" t="s">
        <v>69</v>
      </c>
      <c r="Q9" s="29">
        <v>0.35</v>
      </c>
      <c r="R9" s="58" t="s">
        <v>69</v>
      </c>
      <c r="S9" s="20">
        <f>G9/C9*100</f>
        <v>27.726959124207053</v>
      </c>
      <c r="T9" s="58" t="s">
        <v>69</v>
      </c>
      <c r="U9" s="38" t="s">
        <v>69</v>
      </c>
      <c r="V9" s="5"/>
    </row>
    <row r="10" spans="1:26">
      <c r="A10" s="39" t="s">
        <v>6</v>
      </c>
      <c r="B10" s="33">
        <v>4570433227</v>
      </c>
      <c r="C10" s="33">
        <v>4570433227</v>
      </c>
      <c r="D10" s="33">
        <v>1457671074</v>
      </c>
      <c r="E10" s="33">
        <v>2110643029</v>
      </c>
      <c r="F10" s="33">
        <v>2459790198</v>
      </c>
      <c r="G10" s="33">
        <v>803332184</v>
      </c>
      <c r="H10" s="33">
        <v>16624250</v>
      </c>
      <c r="I10" s="34">
        <f>B10/D10</f>
        <v>3.1354352216500114</v>
      </c>
      <c r="J10" s="59" t="s">
        <v>69</v>
      </c>
      <c r="K10" s="34">
        <f>E10/C10*100</f>
        <v>46.180371185193117</v>
      </c>
      <c r="L10" s="59" t="s">
        <v>69</v>
      </c>
      <c r="M10" s="35">
        <f>IFERROR(G10/H10,0)</f>
        <v>48.32291285321142</v>
      </c>
      <c r="N10" s="59" t="s">
        <v>69</v>
      </c>
      <c r="O10" s="28">
        <f>(B10-D10)/$B$5*100</f>
        <v>37.555889649305932</v>
      </c>
      <c r="P10" s="59" t="s">
        <v>69</v>
      </c>
      <c r="Q10" s="36">
        <v>0.32</v>
      </c>
      <c r="R10" s="59" t="s">
        <v>69</v>
      </c>
      <c r="S10" s="34">
        <f>G10/C10*100</f>
        <v>17.576718531938855</v>
      </c>
      <c r="T10" s="59" t="s">
        <v>69</v>
      </c>
      <c r="U10" s="40" t="s">
        <v>69</v>
      </c>
    </row>
    <row r="11" spans="1:26">
      <c r="A11" s="41" t="s">
        <v>33</v>
      </c>
      <c r="B11" s="42">
        <f t="shared" ref="B11:H11" si="0">SUM(B12:B14)</f>
        <v>8359929338</v>
      </c>
      <c r="C11" s="42">
        <f t="shared" si="0"/>
        <v>30694447027</v>
      </c>
      <c r="D11" s="42">
        <f t="shared" si="0"/>
        <v>460696697</v>
      </c>
      <c r="E11" s="42">
        <f t="shared" si="0"/>
        <v>5849773007</v>
      </c>
      <c r="F11" s="42">
        <f t="shared" si="0"/>
        <v>24844674020</v>
      </c>
      <c r="G11" s="42">
        <f t="shared" si="0"/>
        <v>3916941636</v>
      </c>
      <c r="H11" s="42">
        <f t="shared" si="0"/>
        <v>44889353</v>
      </c>
      <c r="I11" s="43">
        <f>B11/D11</f>
        <v>18.146275830581871</v>
      </c>
      <c r="J11" s="60" t="s">
        <v>69</v>
      </c>
      <c r="K11" s="43">
        <f>E11/C11*100</f>
        <v>19.058082401205397</v>
      </c>
      <c r="L11" s="60" t="s">
        <v>69</v>
      </c>
      <c r="M11" s="44">
        <f>IFERROR(G11/H11,0)</f>
        <v>87.257698635130694</v>
      </c>
      <c r="N11" s="60" t="s">
        <v>69</v>
      </c>
      <c r="O11" s="44">
        <f>(B11-D11)/$B$5*100</f>
        <v>95.305293111995582</v>
      </c>
      <c r="P11" s="60" t="s">
        <v>69</v>
      </c>
      <c r="Q11" s="45">
        <f>G11/F11</f>
        <v>0.15765719577752785</v>
      </c>
      <c r="R11" s="60" t="s">
        <v>69</v>
      </c>
      <c r="S11" s="43">
        <f>G11/C11*100</f>
        <v>12.761075749481687</v>
      </c>
      <c r="T11" s="60" t="s">
        <v>69</v>
      </c>
      <c r="U11" s="46" t="s">
        <v>69</v>
      </c>
    </row>
    <row r="12" spans="1:26" hidden="1">
      <c r="A12" s="47" t="s">
        <v>70</v>
      </c>
      <c r="B12" s="22">
        <v>588150906</v>
      </c>
      <c r="C12" s="22">
        <v>838063611</v>
      </c>
      <c r="D12" s="22">
        <v>163619384</v>
      </c>
      <c r="E12" s="22">
        <v>213636384</v>
      </c>
      <c r="F12" s="22">
        <v>624427227</v>
      </c>
      <c r="G12" s="22">
        <v>139679106</v>
      </c>
      <c r="H12" s="22">
        <v>2776252</v>
      </c>
      <c r="I12" s="23">
        <v>3.59</v>
      </c>
      <c r="J12" s="23"/>
      <c r="K12" s="23">
        <v>25</v>
      </c>
      <c r="L12" s="23"/>
      <c r="M12" s="48">
        <v>50.31</v>
      </c>
      <c r="N12" s="23"/>
      <c r="O12" s="23"/>
      <c r="P12" s="23"/>
      <c r="Q12" s="24">
        <v>0.22</v>
      </c>
      <c r="R12" s="23"/>
      <c r="S12" s="23">
        <v>16</v>
      </c>
      <c r="T12" s="23"/>
      <c r="U12" s="23"/>
    </row>
    <row r="13" spans="1:26" hidden="1">
      <c r="A13" s="32" t="s">
        <v>71</v>
      </c>
      <c r="B13" s="25">
        <v>1692142549</v>
      </c>
      <c r="C13" s="25">
        <v>12179917233</v>
      </c>
      <c r="D13" s="25">
        <v>147292284</v>
      </c>
      <c r="E13" s="25">
        <v>5110336704</v>
      </c>
      <c r="F13" s="25">
        <v>7069580529</v>
      </c>
      <c r="G13" s="25">
        <v>481118057</v>
      </c>
      <c r="H13" s="25">
        <v>8967276</v>
      </c>
      <c r="I13" s="26">
        <v>11.48</v>
      </c>
      <c r="J13" s="26"/>
      <c r="K13" s="26">
        <v>41</v>
      </c>
      <c r="L13" s="26"/>
      <c r="M13" s="31">
        <v>53.65</v>
      </c>
      <c r="N13" s="26"/>
      <c r="O13" s="26"/>
      <c r="P13" s="26"/>
      <c r="Q13" s="27">
        <v>0.06</v>
      </c>
      <c r="R13" s="26"/>
      <c r="S13" s="26">
        <v>3</v>
      </c>
      <c r="T13" s="26"/>
      <c r="U13" s="26"/>
    </row>
    <row r="14" spans="1:26" hidden="1">
      <c r="A14" s="30" t="s">
        <v>72</v>
      </c>
      <c r="B14" s="25">
        <v>6079635883</v>
      </c>
      <c r="C14" s="25">
        <v>17676466183</v>
      </c>
      <c r="D14" s="25">
        <v>149785029</v>
      </c>
      <c r="E14" s="25">
        <v>525799919</v>
      </c>
      <c r="F14" s="25">
        <v>17150666264</v>
      </c>
      <c r="G14" s="25">
        <v>3296144473</v>
      </c>
      <c r="H14" s="25">
        <v>33145825</v>
      </c>
      <c r="I14" s="26">
        <v>40.58</v>
      </c>
      <c r="J14" s="26"/>
      <c r="K14" s="26">
        <v>2</v>
      </c>
      <c r="L14" s="26"/>
      <c r="M14" s="31">
        <v>99.44</v>
      </c>
      <c r="N14" s="26"/>
      <c r="O14" s="26"/>
      <c r="P14" s="26"/>
      <c r="Q14" s="27">
        <v>0.19</v>
      </c>
      <c r="R14" s="26"/>
      <c r="S14" s="26">
        <v>18</v>
      </c>
      <c r="T14" s="26"/>
      <c r="U14" s="26"/>
    </row>
    <row r="15" spans="1:26">
      <c r="I15" s="3"/>
      <c r="J15" s="3"/>
      <c r="K15" s="3"/>
      <c r="L15" s="3"/>
      <c r="M15" s="3"/>
      <c r="N15" s="3"/>
      <c r="O15" s="3"/>
      <c r="P15" s="3"/>
      <c r="Q15" s="8"/>
      <c r="R15" s="3"/>
      <c r="S15" s="3"/>
      <c r="T15" s="3"/>
      <c r="U15" s="3"/>
    </row>
    <row r="16" spans="1:26">
      <c r="U16" s="3"/>
    </row>
    <row r="17" spans="9:21" ht="38.25">
      <c r="I17" s="123" t="s">
        <v>73</v>
      </c>
      <c r="J17" s="123"/>
      <c r="K17" s="123"/>
      <c r="L17" s="158" t="s">
        <v>31</v>
      </c>
      <c r="M17" s="158" t="s">
        <v>32</v>
      </c>
      <c r="N17" s="61" t="s">
        <v>6</v>
      </c>
      <c r="O17" s="61" t="s">
        <v>33</v>
      </c>
      <c r="U17" s="3"/>
    </row>
    <row r="18" spans="9:21">
      <c r="I18" s="11" t="s">
        <v>43</v>
      </c>
      <c r="J18" s="12" t="s">
        <v>74</v>
      </c>
      <c r="K18" s="11" t="s">
        <v>45</v>
      </c>
      <c r="L18" s="17"/>
      <c r="M18" s="17"/>
      <c r="N18" s="17"/>
      <c r="O18" s="17"/>
      <c r="T18" s="3"/>
    </row>
    <row r="19" spans="9:21" ht="22.5">
      <c r="I19" s="49" t="s">
        <v>11</v>
      </c>
      <c r="J19" s="50" t="s">
        <v>12</v>
      </c>
      <c r="K19" s="49" t="s">
        <v>13</v>
      </c>
      <c r="L19" s="17"/>
      <c r="M19" s="17"/>
      <c r="N19" s="17" t="s">
        <v>75</v>
      </c>
      <c r="O19" s="17"/>
      <c r="T19" s="3"/>
    </row>
    <row r="20" spans="9:21" ht="22.5">
      <c r="I20" s="49" t="s">
        <v>15</v>
      </c>
      <c r="J20" s="50" t="s">
        <v>16</v>
      </c>
      <c r="K20" s="49" t="s">
        <v>17</v>
      </c>
      <c r="L20" s="17"/>
      <c r="M20" s="17"/>
      <c r="N20" s="17" t="s">
        <v>75</v>
      </c>
      <c r="O20" s="17"/>
      <c r="T20" s="3"/>
    </row>
    <row r="21" spans="9:21" ht="22.5">
      <c r="I21" s="49" t="s">
        <v>18</v>
      </c>
      <c r="J21" s="51" t="s">
        <v>19</v>
      </c>
      <c r="K21" s="49" t="s">
        <v>20</v>
      </c>
      <c r="L21" s="17"/>
      <c r="M21" s="17"/>
      <c r="N21" s="17" t="s">
        <v>75</v>
      </c>
      <c r="O21" s="17"/>
      <c r="T21" s="3"/>
    </row>
    <row r="22" spans="9:21" ht="33.75">
      <c r="I22" s="49" t="s">
        <v>21</v>
      </c>
      <c r="J22" s="50" t="s">
        <v>22</v>
      </c>
      <c r="K22" s="49" t="s">
        <v>23</v>
      </c>
      <c r="L22" s="17"/>
      <c r="M22" s="17"/>
      <c r="N22" s="17" t="s">
        <v>75</v>
      </c>
      <c r="O22" s="17"/>
      <c r="T22" s="3"/>
    </row>
    <row r="23" spans="9:21" ht="22.5">
      <c r="I23" s="49" t="s">
        <v>24</v>
      </c>
      <c r="J23" s="50" t="s">
        <v>25</v>
      </c>
      <c r="K23" s="49" t="s">
        <v>26</v>
      </c>
      <c r="L23" s="17"/>
      <c r="M23" s="17"/>
      <c r="N23" s="17" t="s">
        <v>75</v>
      </c>
      <c r="O23" s="17"/>
    </row>
    <row r="24" spans="9:21" ht="22.5">
      <c r="I24" s="49" t="s">
        <v>27</v>
      </c>
      <c r="J24" s="50" t="s">
        <v>28</v>
      </c>
      <c r="K24" s="49" t="s">
        <v>29</v>
      </c>
      <c r="L24" s="17"/>
      <c r="M24" s="17"/>
      <c r="N24" s="17" t="s">
        <v>75</v>
      </c>
      <c r="O24" s="17"/>
    </row>
    <row r="25" spans="9:21">
      <c r="I25" s="9"/>
      <c r="J25" s="10"/>
      <c r="K25" s="9"/>
    </row>
    <row r="26" spans="9:21">
      <c r="I26" s="7"/>
      <c r="J26" s="1"/>
    </row>
    <row r="27" spans="9:21" ht="38.25">
      <c r="I27" s="115" t="s">
        <v>30</v>
      </c>
      <c r="J27" s="115"/>
      <c r="K27" s="115"/>
      <c r="L27" s="158" t="s">
        <v>31</v>
      </c>
      <c r="M27" s="158" t="s">
        <v>32</v>
      </c>
      <c r="N27" s="61" t="s">
        <v>6</v>
      </c>
      <c r="O27" s="61" t="s">
        <v>33</v>
      </c>
    </row>
    <row r="28" spans="9:21">
      <c r="I28" s="11" t="s">
        <v>43</v>
      </c>
      <c r="J28" s="12" t="s">
        <v>74</v>
      </c>
      <c r="K28" s="11" t="s">
        <v>45</v>
      </c>
      <c r="L28" s="17"/>
      <c r="M28" s="17"/>
      <c r="N28" s="17"/>
      <c r="O28" s="17"/>
    </row>
    <row r="29" spans="9:21" ht="23.25">
      <c r="I29" s="13" t="s">
        <v>11</v>
      </c>
      <c r="J29" s="14" t="s">
        <v>12</v>
      </c>
      <c r="K29" s="13" t="s">
        <v>34</v>
      </c>
      <c r="L29" s="17" t="s">
        <v>75</v>
      </c>
      <c r="M29" s="17" t="s">
        <v>75</v>
      </c>
      <c r="N29" s="17"/>
      <c r="O29" s="17" t="s">
        <v>75</v>
      </c>
    </row>
    <row r="30" spans="9:21" ht="23.25">
      <c r="I30" s="13" t="s">
        <v>15</v>
      </c>
      <c r="J30" s="14" t="s">
        <v>16</v>
      </c>
      <c r="K30" s="13" t="s">
        <v>35</v>
      </c>
      <c r="L30" s="17" t="s">
        <v>75</v>
      </c>
      <c r="M30" s="17" t="s">
        <v>75</v>
      </c>
      <c r="N30" s="17"/>
      <c r="O30" s="17" t="s">
        <v>75</v>
      </c>
    </row>
    <row r="31" spans="9:21" ht="23.25">
      <c r="I31" s="13" t="s">
        <v>36</v>
      </c>
      <c r="J31" s="15" t="s">
        <v>19</v>
      </c>
      <c r="K31" s="13" t="s">
        <v>37</v>
      </c>
      <c r="L31" s="17" t="s">
        <v>75</v>
      </c>
      <c r="M31" s="17" t="s">
        <v>75</v>
      </c>
      <c r="N31" s="17"/>
      <c r="O31" s="17" t="s">
        <v>75</v>
      </c>
    </row>
    <row r="32" spans="9:21" ht="34.5">
      <c r="I32" s="13" t="s">
        <v>21</v>
      </c>
      <c r="J32" s="14" t="s">
        <v>22</v>
      </c>
      <c r="K32" s="13" t="s">
        <v>38</v>
      </c>
      <c r="L32" s="17" t="s">
        <v>75</v>
      </c>
      <c r="M32" s="17" t="s">
        <v>75</v>
      </c>
      <c r="N32" s="17"/>
      <c r="O32" s="17" t="s">
        <v>75</v>
      </c>
    </row>
    <row r="33" spans="1:15" ht="23.25">
      <c r="I33" s="13" t="s">
        <v>39</v>
      </c>
      <c r="J33" s="14" t="s">
        <v>25</v>
      </c>
      <c r="K33" s="13" t="s">
        <v>40</v>
      </c>
      <c r="L33" s="17" t="s">
        <v>75</v>
      </c>
      <c r="M33" s="17" t="s">
        <v>75</v>
      </c>
      <c r="N33" s="17"/>
      <c r="O33" s="17" t="s">
        <v>75</v>
      </c>
    </row>
    <row r="34" spans="1:15" ht="23.25">
      <c r="I34" s="13" t="s">
        <v>27</v>
      </c>
      <c r="J34" s="14" t="s">
        <v>28</v>
      </c>
      <c r="K34" s="13" t="s">
        <v>41</v>
      </c>
      <c r="L34" s="17" t="s">
        <v>75</v>
      </c>
      <c r="M34" s="17" t="s">
        <v>75</v>
      </c>
      <c r="N34" s="17"/>
      <c r="O34" s="17" t="s">
        <v>75</v>
      </c>
    </row>
    <row r="35" spans="1:15">
      <c r="A35" s="7" t="s">
        <v>46</v>
      </c>
      <c r="B35" s="1"/>
    </row>
    <row r="37" spans="1:15" ht="38.25">
      <c r="I37" s="115" t="s">
        <v>42</v>
      </c>
      <c r="J37" s="115"/>
      <c r="K37" s="115"/>
      <c r="L37" s="158" t="s">
        <v>31</v>
      </c>
      <c r="M37" s="158" t="s">
        <v>32</v>
      </c>
      <c r="N37" s="61" t="s">
        <v>6</v>
      </c>
      <c r="O37" s="61" t="s">
        <v>33</v>
      </c>
    </row>
    <row r="38" spans="1:15">
      <c r="I38" s="11" t="s">
        <v>43</v>
      </c>
      <c r="J38" s="12" t="s">
        <v>74</v>
      </c>
      <c r="K38" s="11" t="s">
        <v>45</v>
      </c>
      <c r="L38" s="17"/>
      <c r="M38" s="17"/>
      <c r="N38" s="17"/>
      <c r="O38" s="17"/>
    </row>
    <row r="39" spans="1:15">
      <c r="I39" s="13" t="s">
        <v>46</v>
      </c>
      <c r="J39" s="14" t="s">
        <v>46</v>
      </c>
      <c r="K39" s="13" t="s">
        <v>46</v>
      </c>
      <c r="L39" s="17"/>
      <c r="M39" s="17"/>
      <c r="N39" s="17"/>
      <c r="O39" s="17"/>
    </row>
    <row r="40" spans="1:15" ht="23.25">
      <c r="I40" s="13" t="s">
        <v>11</v>
      </c>
      <c r="J40" s="14" t="s">
        <v>12</v>
      </c>
      <c r="K40" s="13" t="s">
        <v>47</v>
      </c>
      <c r="L40" s="17"/>
      <c r="M40" s="17"/>
      <c r="N40" s="17"/>
      <c r="O40" s="17"/>
    </row>
    <row r="41" spans="1:15" ht="24" customHeight="1">
      <c r="I41" s="13" t="s">
        <v>15</v>
      </c>
      <c r="J41" s="15" t="s">
        <v>16</v>
      </c>
      <c r="K41" s="13" t="s">
        <v>48</v>
      </c>
      <c r="L41" s="17"/>
      <c r="M41" s="17"/>
      <c r="N41" s="17"/>
      <c r="O41" s="17"/>
    </row>
    <row r="42" spans="1:15" ht="23.25">
      <c r="I42" s="13" t="s">
        <v>36</v>
      </c>
      <c r="J42" s="14" t="s">
        <v>19</v>
      </c>
      <c r="K42" s="13" t="s">
        <v>49</v>
      </c>
      <c r="L42" s="17"/>
      <c r="M42" s="17"/>
      <c r="N42" s="17"/>
      <c r="O42" s="17"/>
    </row>
    <row r="43" spans="1:15" ht="34.5">
      <c r="I43" s="13" t="s">
        <v>21</v>
      </c>
      <c r="J43" s="14" t="s">
        <v>22</v>
      </c>
      <c r="K43" s="13" t="s">
        <v>38</v>
      </c>
      <c r="L43" s="17"/>
      <c r="M43" s="17"/>
      <c r="N43" s="17"/>
      <c r="O43" s="17"/>
    </row>
    <row r="44" spans="1:15" ht="23.25">
      <c r="I44" s="13" t="s">
        <v>39</v>
      </c>
      <c r="J44" s="14" t="s">
        <v>25</v>
      </c>
      <c r="K44" s="13" t="s">
        <v>23</v>
      </c>
      <c r="L44" s="17"/>
      <c r="M44" s="17"/>
      <c r="N44" s="17"/>
      <c r="O44" s="17"/>
    </row>
    <row r="45" spans="1:15">
      <c r="A45" s="7" t="s">
        <v>46</v>
      </c>
      <c r="B45" s="1"/>
    </row>
    <row r="46" spans="1:15">
      <c r="A46" s="7" t="s">
        <v>46</v>
      </c>
      <c r="B46" s="1"/>
    </row>
  </sheetData>
  <mergeCells count="9">
    <mergeCell ref="A1:U1"/>
    <mergeCell ref="A3:U3"/>
    <mergeCell ref="B4:U4"/>
    <mergeCell ref="I27:K27"/>
    <mergeCell ref="I37:K37"/>
    <mergeCell ref="I17:K17"/>
    <mergeCell ref="Q6:T6"/>
    <mergeCell ref="I6:N6"/>
    <mergeCell ref="A2:U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G64"/>
  <sheetViews>
    <sheetView showGridLines="0" tabSelected="1" topLeftCell="C30" zoomScale="115" zoomScaleNormal="115" workbookViewId="0">
      <selection activeCell="C45" sqref="C45"/>
    </sheetView>
  </sheetViews>
  <sheetFormatPr defaultColWidth="11.42578125" defaultRowHeight="15"/>
  <cols>
    <col min="1" max="1" width="17.42578125" customWidth="1"/>
    <col min="2" max="2" width="45.7109375" customWidth="1"/>
    <col min="3" max="3" width="42" customWidth="1"/>
    <col min="4" max="6" width="30.85546875" customWidth="1"/>
    <col min="7" max="7" width="16.7109375" bestFit="1" customWidth="1"/>
  </cols>
  <sheetData>
    <row r="1" spans="1:7" ht="15.75" customHeight="1">
      <c r="A1" s="131">
        <v>7948</v>
      </c>
      <c r="B1" s="132"/>
      <c r="C1" s="132"/>
      <c r="D1" s="132"/>
      <c r="E1" s="132"/>
      <c r="F1" s="133"/>
      <c r="G1" s="70"/>
    </row>
    <row r="2" spans="1:7" ht="15.75" customHeight="1">
      <c r="A2" s="119" t="s">
        <v>76</v>
      </c>
      <c r="B2" s="120"/>
      <c r="C2" s="120"/>
      <c r="D2" s="120"/>
      <c r="E2" s="120"/>
      <c r="F2" s="134"/>
      <c r="G2" s="72"/>
    </row>
    <row r="3" spans="1:7" ht="15.75" customHeight="1">
      <c r="A3" s="135" t="s">
        <v>1</v>
      </c>
      <c r="B3" s="136"/>
      <c r="C3" s="136"/>
      <c r="D3" s="136"/>
      <c r="E3" s="136"/>
      <c r="F3" s="137"/>
      <c r="G3" s="72"/>
    </row>
    <row r="4" spans="1:7" ht="44.25" customHeight="1">
      <c r="A4" s="62" t="s">
        <v>2</v>
      </c>
      <c r="B4" s="138" t="s">
        <v>77</v>
      </c>
      <c r="C4" s="138"/>
      <c r="D4" s="138"/>
      <c r="E4" s="138"/>
      <c r="F4" s="138"/>
      <c r="G4" s="74"/>
    </row>
    <row r="5" spans="1:7" ht="44.25" customHeight="1">
      <c r="A5" s="93" t="s">
        <v>78</v>
      </c>
      <c r="B5" s="140" t="s">
        <v>79</v>
      </c>
      <c r="C5" s="141"/>
      <c r="D5" s="141"/>
      <c r="E5" s="141"/>
      <c r="F5" s="142"/>
      <c r="G5" s="74"/>
    </row>
    <row r="6" spans="1:7" ht="15" customHeight="1">
      <c r="A6" s="139" t="s">
        <v>80</v>
      </c>
      <c r="B6" s="139"/>
      <c r="C6" s="139"/>
      <c r="D6" s="139"/>
      <c r="E6" s="139"/>
      <c r="F6" s="139"/>
      <c r="G6" s="74"/>
    </row>
    <row r="7" spans="1:7" ht="15" customHeight="1">
      <c r="A7" s="77"/>
      <c r="B7" s="77"/>
      <c r="C7" s="78" t="s">
        <v>81</v>
      </c>
      <c r="D7" s="130">
        <v>45561</v>
      </c>
      <c r="E7" s="130"/>
      <c r="F7" s="130"/>
    </row>
    <row r="8" spans="1:7" ht="18.75" customHeight="1">
      <c r="A8" s="79"/>
      <c r="B8" s="79"/>
      <c r="C8" s="78" t="s">
        <v>82</v>
      </c>
      <c r="D8" s="149" t="s">
        <v>83</v>
      </c>
      <c r="E8" s="149"/>
      <c r="F8" s="149"/>
    </row>
    <row r="9" spans="1:7">
      <c r="A9" s="80"/>
      <c r="B9" s="80"/>
      <c r="C9" s="150" t="s">
        <v>84</v>
      </c>
      <c r="D9" s="151"/>
      <c r="E9" s="151"/>
      <c r="F9" s="151"/>
    </row>
    <row r="10" spans="1:7">
      <c r="A10" s="80"/>
      <c r="B10" s="80"/>
      <c r="C10" s="151"/>
      <c r="D10" s="151"/>
      <c r="E10" s="151"/>
      <c r="F10" s="151"/>
    </row>
    <row r="11" spans="1:7">
      <c r="A11" s="80"/>
      <c r="B11" s="81"/>
      <c r="C11" s="151"/>
      <c r="D11" s="151"/>
      <c r="E11" s="151"/>
      <c r="F11" s="151"/>
    </row>
    <row r="12" spans="1:7">
      <c r="A12" s="81"/>
      <c r="B12" s="81"/>
      <c r="C12" s="151"/>
      <c r="D12" s="151"/>
      <c r="E12" s="151"/>
      <c r="F12" s="151"/>
    </row>
    <row r="13" spans="1:7">
      <c r="A13" s="81"/>
      <c r="B13" s="81"/>
      <c r="C13" s="151"/>
      <c r="D13" s="151"/>
      <c r="E13" s="151"/>
      <c r="F13" s="151"/>
    </row>
    <row r="14" spans="1:7">
      <c r="A14" s="81"/>
      <c r="B14" s="81"/>
      <c r="C14" s="151"/>
      <c r="D14" s="151"/>
      <c r="E14" s="151"/>
      <c r="F14" s="151"/>
    </row>
    <row r="15" spans="1:7">
      <c r="A15" s="81"/>
      <c r="B15" s="81"/>
      <c r="C15" s="151"/>
      <c r="D15" s="151"/>
      <c r="E15" s="151"/>
      <c r="F15" s="151"/>
    </row>
    <row r="16" spans="1:7">
      <c r="A16" s="81"/>
      <c r="B16" s="81"/>
      <c r="C16" s="151"/>
      <c r="D16" s="151"/>
      <c r="E16" s="151"/>
      <c r="F16" s="151"/>
    </row>
    <row r="17" spans="1:6">
      <c r="A17" s="81"/>
      <c r="B17" s="81"/>
      <c r="C17" s="151"/>
      <c r="D17" s="151"/>
      <c r="E17" s="151"/>
      <c r="F17" s="151"/>
    </row>
    <row r="18" spans="1:6">
      <c r="A18" s="81"/>
      <c r="B18" s="81"/>
      <c r="C18" s="151"/>
      <c r="D18" s="151"/>
      <c r="E18" s="151"/>
      <c r="F18" s="151"/>
    </row>
    <row r="19" spans="1:6">
      <c r="A19" s="81"/>
      <c r="B19" s="81"/>
      <c r="C19" s="151"/>
      <c r="D19" s="151"/>
      <c r="E19" s="151"/>
      <c r="F19" s="151"/>
    </row>
    <row r="20" spans="1:6">
      <c r="A20" s="81"/>
      <c r="B20" s="81"/>
      <c r="C20" s="151"/>
      <c r="D20" s="151"/>
      <c r="E20" s="151"/>
      <c r="F20" s="151"/>
    </row>
    <row r="21" spans="1:6">
      <c r="A21" s="81"/>
      <c r="B21" s="81"/>
      <c r="C21" s="151"/>
      <c r="D21" s="151"/>
      <c r="E21" s="151"/>
      <c r="F21" s="151"/>
    </row>
    <row r="22" spans="1:6">
      <c r="A22" s="81"/>
      <c r="B22" s="81"/>
      <c r="C22" s="151"/>
      <c r="D22" s="151"/>
      <c r="E22" s="151"/>
      <c r="F22" s="151"/>
    </row>
    <row r="23" spans="1:6">
      <c r="A23" s="81"/>
      <c r="B23" s="81"/>
      <c r="C23" s="151"/>
      <c r="D23" s="151"/>
      <c r="E23" s="151"/>
      <c r="F23" s="151"/>
    </row>
    <row r="24" spans="1:6">
      <c r="A24" s="81"/>
      <c r="B24" s="81"/>
      <c r="C24" s="151"/>
      <c r="D24" s="151"/>
      <c r="E24" s="151"/>
      <c r="F24" s="151"/>
    </row>
    <row r="25" spans="1:6">
      <c r="A25" s="81"/>
      <c r="B25" s="81"/>
      <c r="C25" s="151"/>
      <c r="D25" s="151"/>
      <c r="E25" s="151"/>
      <c r="F25" s="151"/>
    </row>
    <row r="26" spans="1:6">
      <c r="A26" s="81"/>
      <c r="B26" s="81"/>
      <c r="C26" s="151"/>
      <c r="D26" s="151"/>
      <c r="E26" s="151"/>
      <c r="F26" s="151"/>
    </row>
    <row r="27" spans="1:6">
      <c r="A27" s="81"/>
      <c r="B27" s="81"/>
      <c r="C27" s="151"/>
      <c r="D27" s="151"/>
      <c r="E27" s="151"/>
      <c r="F27" s="151"/>
    </row>
    <row r="28" spans="1:6">
      <c r="A28" s="81"/>
      <c r="B28" s="81"/>
      <c r="C28" s="151"/>
      <c r="D28" s="151"/>
      <c r="E28" s="151"/>
      <c r="F28" s="151"/>
    </row>
    <row r="29" spans="1:6">
      <c r="A29" s="81"/>
      <c r="B29" s="81"/>
      <c r="C29" s="151"/>
      <c r="D29" s="151"/>
      <c r="E29" s="151"/>
      <c r="F29" s="151"/>
    </row>
    <row r="30" spans="1:6">
      <c r="A30" s="81"/>
      <c r="B30" s="81"/>
      <c r="C30" s="151"/>
      <c r="D30" s="151"/>
      <c r="E30" s="151"/>
      <c r="F30" s="151"/>
    </row>
    <row r="31" spans="1:6" ht="28.5" customHeight="1">
      <c r="A31" s="152" t="s">
        <v>85</v>
      </c>
      <c r="B31" s="153"/>
      <c r="C31" s="82" t="s">
        <v>86</v>
      </c>
      <c r="D31" s="154">
        <v>0.21</v>
      </c>
      <c r="E31" s="154"/>
      <c r="F31" s="154"/>
    </row>
    <row r="32" spans="1:6" ht="28.5" customHeight="1">
      <c r="A32" s="152"/>
      <c r="B32" s="153"/>
      <c r="C32" s="82" t="s">
        <v>87</v>
      </c>
      <c r="D32" s="155" t="s">
        <v>88</v>
      </c>
      <c r="E32" s="155"/>
      <c r="F32" s="155"/>
    </row>
    <row r="33" spans="1:7" ht="28.5" customHeight="1">
      <c r="A33" s="152"/>
      <c r="B33" s="153"/>
      <c r="C33" s="82" t="s">
        <v>89</v>
      </c>
      <c r="D33" s="155">
        <f>AVERAGE(C40:C43)</f>
        <v>9943850473</v>
      </c>
      <c r="E33" s="155"/>
      <c r="F33" s="155"/>
    </row>
    <row r="34" spans="1:7" ht="28.5" hidden="1" customHeight="1">
      <c r="A34" s="152"/>
      <c r="B34" s="153"/>
      <c r="C34" s="82" t="s">
        <v>90</v>
      </c>
      <c r="D34" s="155">
        <f>MAX(C40:C43)</f>
        <v>9971291787</v>
      </c>
      <c r="E34" s="155"/>
      <c r="F34" s="155"/>
    </row>
    <row r="35" spans="1:7" ht="28.5" customHeight="1">
      <c r="A35" s="152"/>
      <c r="B35" s="153"/>
      <c r="C35" s="82" t="s">
        <v>91</v>
      </c>
      <c r="D35" s="155">
        <f>AVERAGE(C40:C43)</f>
        <v>9943850473</v>
      </c>
      <c r="E35" s="155"/>
      <c r="F35" s="155"/>
    </row>
    <row r="36" spans="1:7">
      <c r="A36" s="80"/>
      <c r="B36" s="80"/>
      <c r="C36" s="80"/>
      <c r="D36" s="80"/>
      <c r="E36" s="80"/>
      <c r="F36" s="80"/>
    </row>
    <row r="37" spans="1:7" ht="15" customHeight="1">
      <c r="A37" s="143" t="s">
        <v>92</v>
      </c>
      <c r="B37" s="143"/>
      <c r="C37" s="144">
        <v>10223124286</v>
      </c>
      <c r="D37" s="145"/>
      <c r="E37" s="147" t="s">
        <v>93</v>
      </c>
      <c r="F37" s="80"/>
    </row>
    <row r="38" spans="1:7" ht="15" customHeight="1">
      <c r="A38" s="143"/>
      <c r="B38" s="143"/>
      <c r="C38" s="144"/>
      <c r="D38" s="146"/>
      <c r="E38" s="148"/>
      <c r="F38" s="80"/>
    </row>
    <row r="39" spans="1:7" ht="31.5">
      <c r="A39" s="83" t="s">
        <v>94</v>
      </c>
      <c r="B39" s="83" t="s">
        <v>95</v>
      </c>
      <c r="C39" s="83" t="s">
        <v>96</v>
      </c>
      <c r="D39" s="84" t="s">
        <v>97</v>
      </c>
      <c r="E39" s="85">
        <v>48.75</v>
      </c>
      <c r="F39" s="83" t="s">
        <v>98</v>
      </c>
    </row>
    <row r="40" spans="1:7" ht="15.75">
      <c r="A40" s="86">
        <v>1</v>
      </c>
      <c r="B40" s="87" t="s">
        <v>99</v>
      </c>
      <c r="C40" s="88">
        <f>'CON. HABITABILIDAD EN CALLE LT1'!G10</f>
        <v>9971291787</v>
      </c>
      <c r="D40" s="89">
        <f t="shared" ref="D40:D41" si="0">ABS($D$35-C40)</f>
        <v>27441314</v>
      </c>
      <c r="E40" s="90">
        <f>IF(C40&lt;=$D$35,(($E$39*(1-(($D$35-C40)/$D$35)))),($E$39*(1-(2*(ABS(($D$35)-C40)/$D$35)))))</f>
        <v>48.480936409164165</v>
      </c>
      <c r="F40" s="91" t="str">
        <f>IF(C40&lt;=$D$35,"SI","NO")</f>
        <v>NO</v>
      </c>
      <c r="G40" s="95"/>
    </row>
    <row r="41" spans="1:7" ht="15.75">
      <c r="A41" s="86">
        <v>2</v>
      </c>
      <c r="B41" s="92" t="s">
        <v>100</v>
      </c>
      <c r="C41" s="88">
        <f>'UT ATENCION SOCIAL IN LT1 '!G10</f>
        <v>9916409159</v>
      </c>
      <c r="D41" s="89">
        <f t="shared" si="0"/>
        <v>27441314</v>
      </c>
      <c r="E41" s="90">
        <f t="shared" ref="E41:E43" si="1">IF(C41&lt;=$D$35,(($E$39*(1-(($D$35-C41)/$D$35)))),($E$39*(1-(2*(ABS(($D$35)-C41)/$D$35)))))</f>
        <v>48.615468204582079</v>
      </c>
      <c r="F41" s="91" t="str">
        <f t="shared" ref="F41:F43" si="2">IF(C41&lt;=$D$35,"SI","NO")</f>
        <v>SI</v>
      </c>
    </row>
    <row r="42" spans="1:7" ht="15.75" hidden="1">
      <c r="A42" s="86">
        <v>3</v>
      </c>
      <c r="B42" s="92"/>
      <c r="C42" s="88"/>
      <c r="D42" s="89"/>
      <c r="E42" s="90">
        <f t="shared" si="1"/>
        <v>0</v>
      </c>
      <c r="F42" s="91" t="str">
        <f t="shared" si="2"/>
        <v>SI</v>
      </c>
    </row>
    <row r="43" spans="1:7" ht="15.75" hidden="1">
      <c r="A43" s="86">
        <v>4</v>
      </c>
      <c r="B43" s="92"/>
      <c r="C43" s="88"/>
      <c r="D43" s="89"/>
      <c r="E43" s="90">
        <f t="shared" si="1"/>
        <v>0</v>
      </c>
      <c r="F43" s="91" t="str">
        <f t="shared" si="2"/>
        <v>SI</v>
      </c>
    </row>
    <row r="44" spans="1:7">
      <c r="A44" s="80"/>
      <c r="B44" s="80"/>
      <c r="C44" s="80"/>
      <c r="D44" s="80"/>
      <c r="E44" s="80"/>
      <c r="F44" s="80"/>
    </row>
    <row r="47" spans="1:7">
      <c r="A47" t="s">
        <v>101</v>
      </c>
    </row>
    <row r="53" spans="1:1">
      <c r="A53" t="s">
        <v>102</v>
      </c>
    </row>
    <row r="54" spans="1:1">
      <c r="A54" t="s">
        <v>103</v>
      </c>
    </row>
    <row r="55" spans="1:1">
      <c r="A55" t="s">
        <v>104</v>
      </c>
    </row>
    <row r="62" spans="1:1">
      <c r="A62" t="s">
        <v>105</v>
      </c>
    </row>
    <row r="63" spans="1:1">
      <c r="A63" t="s">
        <v>103</v>
      </c>
    </row>
    <row r="64" spans="1:1">
      <c r="A64" t="s">
        <v>104</v>
      </c>
    </row>
  </sheetData>
  <sheetProtection algorithmName="SHA-512" hashValue="m+rNRBakN5kZ6Gu2jrEpPrOpqEzkqgBgUmW/prItyEyKkSHdKWR2HY/A87N//NU1yqwSKoyP3ZEys5BJrlsxWw==" saltValue="gOR77azhpTp3Ma6QLjAjzQ==" spinCount="100000" sheet="1" objects="1" scenarios="1"/>
  <mergeCells count="19">
    <mergeCell ref="A37:B38"/>
    <mergeCell ref="C37:C38"/>
    <mergeCell ref="D37:D38"/>
    <mergeCell ref="E37:E38"/>
    <mergeCell ref="D8:F8"/>
    <mergeCell ref="C9:F30"/>
    <mergeCell ref="A31:B35"/>
    <mergeCell ref="D31:F31"/>
    <mergeCell ref="D32:F32"/>
    <mergeCell ref="D33:F33"/>
    <mergeCell ref="D34:F34"/>
    <mergeCell ref="D35:F35"/>
    <mergeCell ref="D7:F7"/>
    <mergeCell ref="A1:F1"/>
    <mergeCell ref="A2:F2"/>
    <mergeCell ref="A3:F3"/>
    <mergeCell ref="B4:F4"/>
    <mergeCell ref="A6:F6"/>
    <mergeCell ref="B5:F5"/>
  </mergeCells>
  <hyperlinks>
    <hyperlink ref="C9" r:id="rId1" xr:uid="{00000000-0004-0000-0200-000000000000}"/>
    <hyperlink ref="C9:F30" r:id="rId2" display="https://www.datos.gov.co/Econom-a-y-Finanzas/Tasa-de-Cambio-Representativa-del-Mercado-Historic/mcec-87by/data" xr:uid="{00000000-0004-0000-0200-000001000000}"/>
  </hyperlinks>
  <pageMargins left="0.7" right="0.7" top="0.75" bottom="0.75" header="0.3" footer="0.3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I64"/>
  <sheetViews>
    <sheetView showGridLines="0" topLeftCell="A39" workbookViewId="0">
      <selection activeCell="C58" sqref="C58"/>
    </sheetView>
  </sheetViews>
  <sheetFormatPr defaultColWidth="11.42578125" defaultRowHeight="15"/>
  <cols>
    <col min="1" max="1" width="17.42578125" customWidth="1"/>
    <col min="2" max="2" width="45.7109375" customWidth="1"/>
    <col min="3" max="3" width="42" customWidth="1"/>
    <col min="4" max="6" width="30.85546875" customWidth="1"/>
  </cols>
  <sheetData>
    <row r="1" spans="1:9" ht="15.75" customHeight="1">
      <c r="A1" s="131">
        <v>7948</v>
      </c>
      <c r="B1" s="132"/>
      <c r="C1" s="132"/>
      <c r="D1" s="132"/>
      <c r="E1" s="132"/>
      <c r="F1" s="133"/>
      <c r="G1" s="70"/>
      <c r="H1" s="70"/>
      <c r="I1" s="71"/>
    </row>
    <row r="2" spans="1:9" ht="15.75" customHeight="1">
      <c r="A2" s="119" t="s">
        <v>76</v>
      </c>
      <c r="B2" s="120"/>
      <c r="C2" s="120"/>
      <c r="D2" s="120"/>
      <c r="E2" s="120"/>
      <c r="F2" s="134"/>
      <c r="G2" s="72"/>
      <c r="H2" s="72"/>
      <c r="I2" s="73"/>
    </row>
    <row r="3" spans="1:9" ht="15.75" customHeight="1">
      <c r="A3" s="135" t="s">
        <v>1</v>
      </c>
      <c r="B3" s="136"/>
      <c r="C3" s="136"/>
      <c r="D3" s="136"/>
      <c r="E3" s="136"/>
      <c r="F3" s="137"/>
      <c r="G3" s="72"/>
      <c r="H3" s="72"/>
      <c r="I3" s="73"/>
    </row>
    <row r="4" spans="1:9" ht="44.25" customHeight="1">
      <c r="A4" s="62" t="s">
        <v>2</v>
      </c>
      <c r="B4" s="138" t="s">
        <v>106</v>
      </c>
      <c r="C4" s="138"/>
      <c r="D4" s="138"/>
      <c r="E4" s="138"/>
      <c r="F4" s="138"/>
      <c r="G4" s="74"/>
      <c r="H4" s="74"/>
      <c r="I4" s="75"/>
    </row>
    <row r="5" spans="1:9" ht="44.25" customHeight="1">
      <c r="A5" s="93" t="s">
        <v>78</v>
      </c>
      <c r="B5" s="140" t="s">
        <v>107</v>
      </c>
      <c r="C5" s="141"/>
      <c r="D5" s="141"/>
      <c r="E5" s="141"/>
      <c r="F5" s="142"/>
      <c r="G5" s="74"/>
      <c r="H5" s="74"/>
      <c r="I5" s="76"/>
    </row>
    <row r="6" spans="1:9" ht="15" customHeight="1">
      <c r="A6" s="139" t="s">
        <v>80</v>
      </c>
      <c r="B6" s="139"/>
      <c r="C6" s="139"/>
      <c r="D6" s="139"/>
      <c r="E6" s="139"/>
      <c r="F6" s="139"/>
      <c r="G6" s="74"/>
      <c r="H6" s="74"/>
      <c r="I6" s="76"/>
    </row>
    <row r="7" spans="1:9" ht="15" customHeight="1">
      <c r="A7" s="77"/>
      <c r="B7" s="77"/>
      <c r="C7" s="78" t="s">
        <v>81</v>
      </c>
      <c r="D7" s="130">
        <v>45561</v>
      </c>
      <c r="E7" s="130"/>
      <c r="F7" s="130"/>
    </row>
    <row r="8" spans="1:9" ht="18.75" customHeight="1">
      <c r="A8" s="79"/>
      <c r="B8" s="79"/>
      <c r="C8" s="78" t="s">
        <v>82</v>
      </c>
      <c r="D8" s="149">
        <v>4164.21</v>
      </c>
      <c r="E8" s="149"/>
      <c r="F8" s="149"/>
    </row>
    <row r="9" spans="1:9">
      <c r="A9" s="80"/>
      <c r="B9" s="80"/>
      <c r="C9" s="150" t="s">
        <v>84</v>
      </c>
      <c r="D9" s="151"/>
      <c r="E9" s="151"/>
      <c r="F9" s="151"/>
    </row>
    <row r="10" spans="1:9">
      <c r="A10" s="80"/>
      <c r="B10" s="80"/>
      <c r="C10" s="151"/>
      <c r="D10" s="151"/>
      <c r="E10" s="151"/>
      <c r="F10" s="151"/>
    </row>
    <row r="11" spans="1:9">
      <c r="A11" s="80"/>
      <c r="B11" s="81"/>
      <c r="C11" s="151"/>
      <c r="D11" s="151"/>
      <c r="E11" s="151"/>
      <c r="F11" s="151"/>
    </row>
    <row r="12" spans="1:9">
      <c r="A12" s="81"/>
      <c r="B12" s="81"/>
      <c r="C12" s="151"/>
      <c r="D12" s="151"/>
      <c r="E12" s="151"/>
      <c r="F12" s="151"/>
    </row>
    <row r="13" spans="1:9">
      <c r="A13" s="81"/>
      <c r="B13" s="81"/>
      <c r="C13" s="151"/>
      <c r="D13" s="151"/>
      <c r="E13" s="151"/>
      <c r="F13" s="151"/>
    </row>
    <row r="14" spans="1:9">
      <c r="A14" s="81"/>
      <c r="B14" s="81"/>
      <c r="C14" s="151"/>
      <c r="D14" s="151"/>
      <c r="E14" s="151"/>
      <c r="F14" s="151"/>
    </row>
    <row r="15" spans="1:9">
      <c r="A15" s="81"/>
      <c r="B15" s="81"/>
      <c r="C15" s="151"/>
      <c r="D15" s="151"/>
      <c r="E15" s="151"/>
      <c r="F15" s="151"/>
    </row>
    <row r="16" spans="1:9">
      <c r="A16" s="81"/>
      <c r="B16" s="81"/>
      <c r="C16" s="151"/>
      <c r="D16" s="151"/>
      <c r="E16" s="151"/>
      <c r="F16" s="151"/>
    </row>
    <row r="17" spans="1:6">
      <c r="A17" s="81"/>
      <c r="B17" s="81"/>
      <c r="C17" s="151"/>
      <c r="D17" s="151"/>
      <c r="E17" s="151"/>
      <c r="F17" s="151"/>
    </row>
    <row r="18" spans="1:6">
      <c r="A18" s="81"/>
      <c r="B18" s="81"/>
      <c r="C18" s="151"/>
      <c r="D18" s="151"/>
      <c r="E18" s="151"/>
      <c r="F18" s="151"/>
    </row>
    <row r="19" spans="1:6">
      <c r="A19" s="81"/>
      <c r="B19" s="81"/>
      <c r="C19" s="151"/>
      <c r="D19" s="151"/>
      <c r="E19" s="151"/>
      <c r="F19" s="151"/>
    </row>
    <row r="20" spans="1:6">
      <c r="A20" s="81"/>
      <c r="B20" s="81"/>
      <c r="C20" s="151"/>
      <c r="D20" s="151"/>
      <c r="E20" s="151"/>
      <c r="F20" s="151"/>
    </row>
    <row r="21" spans="1:6">
      <c r="A21" s="81"/>
      <c r="B21" s="81"/>
      <c r="C21" s="151"/>
      <c r="D21" s="151"/>
      <c r="E21" s="151"/>
      <c r="F21" s="151"/>
    </row>
    <row r="22" spans="1:6">
      <c r="A22" s="81"/>
      <c r="B22" s="81"/>
      <c r="C22" s="151"/>
      <c r="D22" s="151"/>
      <c r="E22" s="151"/>
      <c r="F22" s="151"/>
    </row>
    <row r="23" spans="1:6">
      <c r="A23" s="81"/>
      <c r="B23" s="81"/>
      <c r="C23" s="151"/>
      <c r="D23" s="151"/>
      <c r="E23" s="151"/>
      <c r="F23" s="151"/>
    </row>
    <row r="24" spans="1:6">
      <c r="A24" s="81"/>
      <c r="B24" s="81"/>
      <c r="C24" s="151"/>
      <c r="D24" s="151"/>
      <c r="E24" s="151"/>
      <c r="F24" s="151"/>
    </row>
    <row r="25" spans="1:6">
      <c r="A25" s="81"/>
      <c r="B25" s="81"/>
      <c r="C25" s="151"/>
      <c r="D25" s="151"/>
      <c r="E25" s="151"/>
      <c r="F25" s="151"/>
    </row>
    <row r="26" spans="1:6">
      <c r="A26" s="81"/>
      <c r="B26" s="81"/>
      <c r="C26" s="151"/>
      <c r="D26" s="151"/>
      <c r="E26" s="151"/>
      <c r="F26" s="151"/>
    </row>
    <row r="27" spans="1:6">
      <c r="A27" s="81"/>
      <c r="B27" s="81"/>
      <c r="C27" s="151"/>
      <c r="D27" s="151"/>
      <c r="E27" s="151"/>
      <c r="F27" s="151"/>
    </row>
    <row r="28" spans="1:6">
      <c r="A28" s="81"/>
      <c r="B28" s="81"/>
      <c r="C28" s="151"/>
      <c r="D28" s="151"/>
      <c r="E28" s="151"/>
      <c r="F28" s="151"/>
    </row>
    <row r="29" spans="1:6">
      <c r="A29" s="81"/>
      <c r="B29" s="81"/>
      <c r="C29" s="151"/>
      <c r="D29" s="151"/>
      <c r="E29" s="151"/>
      <c r="F29" s="151"/>
    </row>
    <row r="30" spans="1:6">
      <c r="A30" s="81"/>
      <c r="B30" s="81"/>
      <c r="C30" s="151"/>
      <c r="D30" s="151"/>
      <c r="E30" s="151"/>
      <c r="F30" s="151"/>
    </row>
    <row r="31" spans="1:6" ht="28.5" customHeight="1">
      <c r="A31" s="152" t="s">
        <v>85</v>
      </c>
      <c r="B31" s="153"/>
      <c r="C31" s="82" t="s">
        <v>86</v>
      </c>
      <c r="D31" s="154">
        <v>0.21</v>
      </c>
      <c r="E31" s="154"/>
      <c r="F31" s="154"/>
    </row>
    <row r="32" spans="1:6" ht="28.5" customHeight="1">
      <c r="A32" s="152"/>
      <c r="B32" s="153"/>
      <c r="C32" s="82" t="s">
        <v>87</v>
      </c>
      <c r="D32" s="155" t="s">
        <v>108</v>
      </c>
      <c r="E32" s="155"/>
      <c r="F32" s="155"/>
    </row>
    <row r="33" spans="1:6" ht="28.5" customHeight="1">
      <c r="A33" s="152"/>
      <c r="B33" s="153"/>
      <c r="C33" s="82" t="s">
        <v>89</v>
      </c>
      <c r="D33" s="155">
        <f>AVERAGE(C40:C43)</f>
        <v>9943680973</v>
      </c>
      <c r="E33" s="155"/>
      <c r="F33" s="155"/>
    </row>
    <row r="34" spans="1:6" ht="28.5" customHeight="1">
      <c r="A34" s="152"/>
      <c r="B34" s="153"/>
      <c r="C34" s="82" t="s">
        <v>90</v>
      </c>
      <c r="D34" s="155">
        <f>MAX(C40:C43)</f>
        <v>9971291787</v>
      </c>
      <c r="E34" s="155"/>
      <c r="F34" s="155"/>
    </row>
    <row r="35" spans="1:6" ht="28.5" customHeight="1">
      <c r="A35" s="152"/>
      <c r="B35" s="153"/>
      <c r="C35" s="82" t="s">
        <v>91</v>
      </c>
      <c r="D35" s="155">
        <f>AVERAGE(C40:C43)</f>
        <v>9943680973</v>
      </c>
      <c r="E35" s="155"/>
      <c r="F35" s="155"/>
    </row>
    <row r="36" spans="1:6">
      <c r="A36" s="80"/>
      <c r="B36" s="80"/>
      <c r="C36" s="80"/>
      <c r="D36" s="80"/>
      <c r="E36" s="80"/>
      <c r="F36" s="80"/>
    </row>
    <row r="37" spans="1:6" ht="15" customHeight="1">
      <c r="A37" s="143" t="s">
        <v>109</v>
      </c>
      <c r="B37" s="143"/>
      <c r="C37" s="144">
        <v>10223124286</v>
      </c>
      <c r="D37" s="145"/>
      <c r="E37" s="147" t="s">
        <v>93</v>
      </c>
      <c r="F37" s="80"/>
    </row>
    <row r="38" spans="1:6" ht="15" customHeight="1">
      <c r="A38" s="143"/>
      <c r="B38" s="143"/>
      <c r="C38" s="144"/>
      <c r="D38" s="146"/>
      <c r="E38" s="148"/>
      <c r="F38" s="80"/>
    </row>
    <row r="39" spans="1:6" ht="31.5">
      <c r="A39" s="83" t="s">
        <v>94</v>
      </c>
      <c r="B39" s="83" t="s">
        <v>95</v>
      </c>
      <c r="C39" s="83" t="s">
        <v>96</v>
      </c>
      <c r="D39" s="84" t="s">
        <v>97</v>
      </c>
      <c r="E39" s="85">
        <v>48.75</v>
      </c>
      <c r="F39" s="83" t="s">
        <v>98</v>
      </c>
    </row>
    <row r="40" spans="1:6" ht="15.75">
      <c r="A40" s="86">
        <v>1</v>
      </c>
      <c r="B40" s="87" t="s">
        <v>99</v>
      </c>
      <c r="C40" s="88">
        <f>'CON. HABITABILIDAD EN CALLE LT2'!G10</f>
        <v>9971291787</v>
      </c>
      <c r="D40" s="89">
        <f t="shared" ref="D40:D41" si="0">ABS($D$35-C40)</f>
        <v>27610814</v>
      </c>
      <c r="E40" s="90">
        <f>IF(C40&lt;=$D$35,(($E$39*(1-(($D$35-C40)/$D$35)))),($E$39*(1-(2*(ABS(($D$35)-C40)/$D$35)))))</f>
        <v>48.479269837567223</v>
      </c>
      <c r="F40" s="91" t="str">
        <f>IF(C40&lt;=$D$35,"SI","NO")</f>
        <v>NO</v>
      </c>
    </row>
    <row r="41" spans="1:6" ht="15.75">
      <c r="A41" s="86">
        <v>2</v>
      </c>
      <c r="B41" s="92" t="s">
        <v>100</v>
      </c>
      <c r="C41" s="88">
        <f>'UT ATENCION SOCIAL IN LT2'!G10</f>
        <v>9916070159</v>
      </c>
      <c r="D41" s="89">
        <f t="shared" si="0"/>
        <v>27610814</v>
      </c>
      <c r="E41" s="90">
        <f>IF(C41&lt;=$D$35,(($E$39*(1-(($D$35-C41)/$D$35)))),($E$39*(1-(2*(ABS(($D$35)-C41)/$D$35)))))</f>
        <v>48.614634918783608</v>
      </c>
      <c r="F41" s="91" t="str">
        <f>IF(C41&lt;=$D$35,"SI","NO")</f>
        <v>SI</v>
      </c>
    </row>
    <row r="42" spans="1:6" ht="15.75" hidden="1">
      <c r="A42" s="86">
        <v>3</v>
      </c>
      <c r="B42" s="92"/>
      <c r="C42" s="88"/>
      <c r="D42" s="89"/>
      <c r="E42" s="90">
        <f>IF(C42&lt;=$D$35,(($E$39*(1-(($D$35-C42)/$D$35)))),($E$39*(1-(2*(ABS(($D$35)-C42)/$D$35)))))</f>
        <v>0</v>
      </c>
      <c r="F42" s="91" t="str">
        <f>IF(C42&lt;=$D$35,"SI","NO")</f>
        <v>SI</v>
      </c>
    </row>
    <row r="43" spans="1:6" ht="15.75" hidden="1">
      <c r="A43" s="86">
        <v>4</v>
      </c>
      <c r="B43" s="92"/>
      <c r="C43" s="88"/>
      <c r="D43" s="89"/>
      <c r="E43" s="90">
        <f>IF(C43&lt;=$D$35,(($E$39*(1-(($D$35-C43)/$D$35)))),($E$39*(1-(2*(ABS(($D$35)-C43)/$D$35)))))</f>
        <v>0</v>
      </c>
      <c r="F43" s="91" t="str">
        <f>IF(C43&lt;=$D$35,"SI","NO")</f>
        <v>SI</v>
      </c>
    </row>
    <row r="44" spans="1:6">
      <c r="A44" s="80"/>
      <c r="B44" s="80"/>
      <c r="C44" s="80"/>
      <c r="D44" s="80"/>
      <c r="E44" s="80"/>
      <c r="F44" s="80"/>
    </row>
    <row r="51" spans="1:1">
      <c r="A51" t="s">
        <v>101</v>
      </c>
    </row>
    <row r="55" spans="1:1">
      <c r="A55" t="s">
        <v>102</v>
      </c>
    </row>
    <row r="56" spans="1:1">
      <c r="A56" t="s">
        <v>110</v>
      </c>
    </row>
    <row r="57" spans="1:1">
      <c r="A57" t="s">
        <v>111</v>
      </c>
    </row>
    <row r="62" spans="1:1">
      <c r="A62" t="s">
        <v>105</v>
      </c>
    </row>
    <row r="63" spans="1:1">
      <c r="A63" t="s">
        <v>103</v>
      </c>
    </row>
    <row r="64" spans="1:1">
      <c r="A64" t="s">
        <v>104</v>
      </c>
    </row>
  </sheetData>
  <sheetProtection algorithmName="SHA-512" hashValue="P9D6WDjZIEFwME+HpogPnYwh+ps3yN46iiRYpn0C3ON4s2r/Mp9NSzCkgQMAUza98Y+/LIKRuMHXDM4qcotCAQ==" saltValue="CoS2ACNTF/VrowTQ7TufyA==" spinCount="100000" sheet="1" objects="1" scenarios="1"/>
  <mergeCells count="19">
    <mergeCell ref="A6:F6"/>
    <mergeCell ref="A1:F1"/>
    <mergeCell ref="A2:F2"/>
    <mergeCell ref="A3:F3"/>
    <mergeCell ref="B4:F4"/>
    <mergeCell ref="B5:F5"/>
    <mergeCell ref="A37:B38"/>
    <mergeCell ref="C37:C38"/>
    <mergeCell ref="D37:D38"/>
    <mergeCell ref="E37:E38"/>
    <mergeCell ref="D7:F7"/>
    <mergeCell ref="D8:F8"/>
    <mergeCell ref="C9:F30"/>
    <mergeCell ref="A31:B35"/>
    <mergeCell ref="D31:F31"/>
    <mergeCell ref="D32:F32"/>
    <mergeCell ref="D33:F33"/>
    <mergeCell ref="D34:F34"/>
    <mergeCell ref="D35:F35"/>
  </mergeCells>
  <hyperlinks>
    <hyperlink ref="C9" r:id="rId1" xr:uid="{00000000-0004-0000-0300-000000000000}"/>
    <hyperlink ref="C9:F30" r:id="rId2" display="https://www.datos.gov.co/Econom-a-y-Finanzas/Tasa-de-Cambio-Representativa-del-Mercado-Historic/mcec-87by/data" xr:uid="{00000000-0004-0000-0300-000001000000}"/>
  </hyperlinks>
  <pageMargins left="0.7" right="0.7" top="0.75" bottom="0.75" header="0.3" footer="0.3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I61"/>
  <sheetViews>
    <sheetView showGridLines="0" topLeftCell="A35" zoomScale="115" zoomScaleNormal="115" workbookViewId="0">
      <selection activeCell="C46" sqref="C46"/>
    </sheetView>
  </sheetViews>
  <sheetFormatPr defaultColWidth="11.42578125" defaultRowHeight="15"/>
  <cols>
    <col min="1" max="1" width="17.42578125" customWidth="1"/>
    <col min="2" max="2" width="60.5703125" customWidth="1"/>
    <col min="3" max="3" width="42" customWidth="1"/>
    <col min="4" max="6" width="30.85546875" customWidth="1"/>
  </cols>
  <sheetData>
    <row r="1" spans="1:9" ht="15.75" customHeight="1">
      <c r="A1" s="131">
        <v>7948</v>
      </c>
      <c r="B1" s="132"/>
      <c r="C1" s="132"/>
      <c r="D1" s="132"/>
      <c r="E1" s="132"/>
      <c r="F1" s="133"/>
      <c r="G1" s="70"/>
      <c r="H1" s="70"/>
      <c r="I1" s="71"/>
    </row>
    <row r="2" spans="1:9" ht="15.75" customHeight="1">
      <c r="A2" s="119" t="s">
        <v>76</v>
      </c>
      <c r="B2" s="120"/>
      <c r="C2" s="120"/>
      <c r="D2" s="120"/>
      <c r="E2" s="120"/>
      <c r="F2" s="134"/>
      <c r="G2" s="72"/>
      <c r="H2" s="72"/>
      <c r="I2" s="73"/>
    </row>
    <row r="3" spans="1:9" ht="15.75" customHeight="1">
      <c r="A3" s="135" t="s">
        <v>1</v>
      </c>
      <c r="B3" s="136"/>
      <c r="C3" s="136"/>
      <c r="D3" s="136"/>
      <c r="E3" s="136"/>
      <c r="F3" s="137"/>
      <c r="G3" s="72"/>
      <c r="H3" s="72"/>
      <c r="I3" s="73"/>
    </row>
    <row r="4" spans="1:9" ht="44.25" customHeight="1">
      <c r="A4" s="62" t="s">
        <v>2</v>
      </c>
      <c r="B4" s="138" t="s">
        <v>106</v>
      </c>
      <c r="C4" s="138"/>
      <c r="D4" s="138"/>
      <c r="E4" s="138"/>
      <c r="F4" s="138"/>
      <c r="G4" s="74"/>
      <c r="H4" s="74"/>
      <c r="I4" s="75"/>
    </row>
    <row r="5" spans="1:9" ht="44.25" customHeight="1">
      <c r="A5" s="93" t="s">
        <v>78</v>
      </c>
      <c r="B5" s="140" t="s">
        <v>112</v>
      </c>
      <c r="C5" s="141"/>
      <c r="D5" s="141"/>
      <c r="E5" s="141"/>
      <c r="F5" s="142"/>
      <c r="G5" s="74"/>
      <c r="H5" s="74"/>
      <c r="I5" s="76"/>
    </row>
    <row r="6" spans="1:9" ht="15" customHeight="1">
      <c r="A6" s="139" t="s">
        <v>80</v>
      </c>
      <c r="B6" s="139"/>
      <c r="C6" s="139"/>
      <c r="D6" s="139"/>
      <c r="E6" s="139"/>
      <c r="F6" s="139"/>
      <c r="G6" s="74"/>
      <c r="H6" s="74"/>
      <c r="I6" s="76"/>
    </row>
    <row r="7" spans="1:9" ht="15" customHeight="1">
      <c r="A7" s="77"/>
      <c r="B7" s="77"/>
      <c r="C7" s="78" t="s">
        <v>81</v>
      </c>
      <c r="D7" s="130">
        <v>45561</v>
      </c>
      <c r="E7" s="130"/>
      <c r="F7" s="130"/>
    </row>
    <row r="8" spans="1:9" ht="18.75" customHeight="1">
      <c r="A8" s="79"/>
      <c r="B8" s="79"/>
      <c r="C8" s="78" t="s">
        <v>82</v>
      </c>
      <c r="D8" s="149">
        <v>4164.21</v>
      </c>
      <c r="E8" s="149"/>
      <c r="F8" s="149"/>
    </row>
    <row r="9" spans="1:9">
      <c r="A9" s="80"/>
      <c r="B9" s="80"/>
      <c r="C9" s="150" t="s">
        <v>84</v>
      </c>
      <c r="D9" s="151"/>
      <c r="E9" s="151"/>
      <c r="F9" s="151"/>
    </row>
    <row r="10" spans="1:9">
      <c r="A10" s="80"/>
      <c r="B10" s="80"/>
      <c r="C10" s="151"/>
      <c r="D10" s="151"/>
      <c r="E10" s="151"/>
      <c r="F10" s="151"/>
    </row>
    <row r="11" spans="1:9">
      <c r="A11" s="80"/>
      <c r="B11" s="81"/>
      <c r="C11" s="151"/>
      <c r="D11" s="151"/>
      <c r="E11" s="151"/>
      <c r="F11" s="151"/>
    </row>
    <row r="12" spans="1:9">
      <c r="A12" s="81"/>
      <c r="B12" s="81"/>
      <c r="C12" s="151"/>
      <c r="D12" s="151"/>
      <c r="E12" s="151"/>
      <c r="F12" s="151"/>
    </row>
    <row r="13" spans="1:9">
      <c r="A13" s="81"/>
      <c r="B13" s="81"/>
      <c r="C13" s="151"/>
      <c r="D13" s="151"/>
      <c r="E13" s="151"/>
      <c r="F13" s="151"/>
    </row>
    <row r="14" spans="1:9">
      <c r="A14" s="81"/>
      <c r="B14" s="81"/>
      <c r="C14" s="151"/>
      <c r="D14" s="151"/>
      <c r="E14" s="151"/>
      <c r="F14" s="151"/>
    </row>
    <row r="15" spans="1:9">
      <c r="A15" s="81"/>
      <c r="B15" s="81"/>
      <c r="C15" s="151"/>
      <c r="D15" s="151"/>
      <c r="E15" s="151"/>
      <c r="F15" s="151"/>
    </row>
    <row r="16" spans="1:9">
      <c r="A16" s="81"/>
      <c r="B16" s="81"/>
      <c r="C16" s="151"/>
      <c r="D16" s="151"/>
      <c r="E16" s="151"/>
      <c r="F16" s="151"/>
    </row>
    <row r="17" spans="1:6">
      <c r="A17" s="81"/>
      <c r="B17" s="81"/>
      <c r="C17" s="151"/>
      <c r="D17" s="151"/>
      <c r="E17" s="151"/>
      <c r="F17" s="151"/>
    </row>
    <row r="18" spans="1:6">
      <c r="A18" s="81"/>
      <c r="B18" s="81"/>
      <c r="C18" s="151"/>
      <c r="D18" s="151"/>
      <c r="E18" s="151"/>
      <c r="F18" s="151"/>
    </row>
    <row r="19" spans="1:6">
      <c r="A19" s="81"/>
      <c r="B19" s="81"/>
      <c r="C19" s="151"/>
      <c r="D19" s="151"/>
      <c r="E19" s="151"/>
      <c r="F19" s="151"/>
    </row>
    <row r="20" spans="1:6">
      <c r="A20" s="81"/>
      <c r="B20" s="81"/>
      <c r="C20" s="151"/>
      <c r="D20" s="151"/>
      <c r="E20" s="151"/>
      <c r="F20" s="151"/>
    </row>
    <row r="21" spans="1:6">
      <c r="A21" s="81"/>
      <c r="B21" s="81"/>
      <c r="C21" s="151"/>
      <c r="D21" s="151"/>
      <c r="E21" s="151"/>
      <c r="F21" s="151"/>
    </row>
    <row r="22" spans="1:6">
      <c r="A22" s="81"/>
      <c r="B22" s="81"/>
      <c r="C22" s="151"/>
      <c r="D22" s="151"/>
      <c r="E22" s="151"/>
      <c r="F22" s="151"/>
    </row>
    <row r="23" spans="1:6">
      <c r="A23" s="81"/>
      <c r="B23" s="81"/>
      <c r="C23" s="151"/>
      <c r="D23" s="151"/>
      <c r="E23" s="151"/>
      <c r="F23" s="151"/>
    </row>
    <row r="24" spans="1:6">
      <c r="A24" s="81"/>
      <c r="B24" s="81"/>
      <c r="C24" s="151"/>
      <c r="D24" s="151"/>
      <c r="E24" s="151"/>
      <c r="F24" s="151"/>
    </row>
    <row r="25" spans="1:6">
      <c r="A25" s="81"/>
      <c r="B25" s="81"/>
      <c r="C25" s="151"/>
      <c r="D25" s="151"/>
      <c r="E25" s="151"/>
      <c r="F25" s="151"/>
    </row>
    <row r="26" spans="1:6">
      <c r="A26" s="81"/>
      <c r="B26" s="81"/>
      <c r="C26" s="151"/>
      <c r="D26" s="151"/>
      <c r="E26" s="151"/>
      <c r="F26" s="151"/>
    </row>
    <row r="27" spans="1:6">
      <c r="A27" s="81"/>
      <c r="B27" s="81"/>
      <c r="C27" s="151"/>
      <c r="D27" s="151"/>
      <c r="E27" s="151"/>
      <c r="F27" s="151"/>
    </row>
    <row r="28" spans="1:6">
      <c r="A28" s="81"/>
      <c r="B28" s="81"/>
      <c r="C28" s="151"/>
      <c r="D28" s="151"/>
      <c r="E28" s="151"/>
      <c r="F28" s="151"/>
    </row>
    <row r="29" spans="1:6">
      <c r="A29" s="81"/>
      <c r="B29" s="81"/>
      <c r="C29" s="151"/>
      <c r="D29" s="151"/>
      <c r="E29" s="151"/>
      <c r="F29" s="151"/>
    </row>
    <row r="30" spans="1:6">
      <c r="A30" s="81"/>
      <c r="B30" s="81"/>
      <c r="C30" s="151"/>
      <c r="D30" s="151"/>
      <c r="E30" s="151"/>
      <c r="F30" s="151"/>
    </row>
    <row r="31" spans="1:6" ht="28.5" customHeight="1">
      <c r="A31" s="152" t="s">
        <v>85</v>
      </c>
      <c r="B31" s="153"/>
      <c r="C31" s="82" t="s">
        <v>86</v>
      </c>
      <c r="D31" s="154">
        <v>0.21</v>
      </c>
      <c r="E31" s="154"/>
      <c r="F31" s="154"/>
    </row>
    <row r="32" spans="1:6" ht="28.5" customHeight="1">
      <c r="A32" s="152"/>
      <c r="B32" s="153"/>
      <c r="C32" s="82" t="s">
        <v>87</v>
      </c>
      <c r="D32" s="155" t="s">
        <v>108</v>
      </c>
      <c r="E32" s="155"/>
      <c r="F32" s="155"/>
    </row>
    <row r="33" spans="1:6" ht="28.5" customHeight="1">
      <c r="A33" s="152"/>
      <c r="B33" s="153"/>
      <c r="C33" s="82" t="s">
        <v>89</v>
      </c>
      <c r="D33" s="155">
        <f>AVERAGE(C40:C41)</f>
        <v>8363113365</v>
      </c>
      <c r="E33" s="155"/>
      <c r="F33" s="155"/>
    </row>
    <row r="34" spans="1:6" ht="28.5" customHeight="1">
      <c r="A34" s="152"/>
      <c r="B34" s="153"/>
      <c r="C34" s="82" t="s">
        <v>90</v>
      </c>
      <c r="D34" s="155">
        <f>MAX(C40:C41)</f>
        <v>8447553539</v>
      </c>
      <c r="E34" s="155"/>
      <c r="F34" s="155"/>
    </row>
    <row r="35" spans="1:6" ht="28.5" customHeight="1">
      <c r="A35" s="152"/>
      <c r="B35" s="153"/>
      <c r="C35" s="82" t="s">
        <v>91</v>
      </c>
      <c r="D35" s="155">
        <f>AVERAGE(C40:C41)</f>
        <v>8363113365</v>
      </c>
      <c r="E35" s="155"/>
      <c r="F35" s="155"/>
    </row>
    <row r="36" spans="1:6">
      <c r="A36" s="80"/>
      <c r="B36" s="80"/>
      <c r="C36" s="80"/>
      <c r="D36" s="80"/>
      <c r="E36" s="80"/>
      <c r="F36" s="80"/>
    </row>
    <row r="37" spans="1:6" ht="15" customHeight="1">
      <c r="A37" s="143" t="s">
        <v>113</v>
      </c>
      <c r="B37" s="143"/>
      <c r="C37" s="144">
        <v>8534714532</v>
      </c>
      <c r="D37" s="145"/>
      <c r="E37" s="147" t="s">
        <v>93</v>
      </c>
      <c r="F37" s="80"/>
    </row>
    <row r="38" spans="1:6" ht="15" customHeight="1">
      <c r="A38" s="143"/>
      <c r="B38" s="143"/>
      <c r="C38" s="144"/>
      <c r="D38" s="146"/>
      <c r="E38" s="148"/>
      <c r="F38" s="80"/>
    </row>
    <row r="39" spans="1:6" ht="31.5">
      <c r="A39" s="83" t="s">
        <v>94</v>
      </c>
      <c r="B39" s="83" t="s">
        <v>95</v>
      </c>
      <c r="C39" s="83" t="s">
        <v>96</v>
      </c>
      <c r="D39" s="84" t="s">
        <v>114</v>
      </c>
      <c r="E39" s="85">
        <v>48.75</v>
      </c>
      <c r="F39" s="83" t="s">
        <v>115</v>
      </c>
    </row>
    <row r="40" spans="1:6" ht="15.75">
      <c r="A40" s="86">
        <v>1</v>
      </c>
      <c r="B40" s="94" t="s">
        <v>116</v>
      </c>
      <c r="C40" s="88">
        <f>'MESALUD LT 3'!G10</f>
        <v>8447553539</v>
      </c>
      <c r="D40" s="89">
        <f t="shared" ref="D40:D41" si="0">ABS($D$35-C40)</f>
        <v>84440174</v>
      </c>
      <c r="E40" s="90">
        <f>IF(C40&lt;=$D$35,(($E$39*(1-(($D$35-C40)/$D$35)))),($E$39*(1-(2*(ABS(($D$35)-C40)/$D$35)))))</f>
        <v>47.76556793437058</v>
      </c>
      <c r="F40" s="91" t="str">
        <f>IF(C40&lt;=$D$35,"SI","NO")</f>
        <v>NO</v>
      </c>
    </row>
    <row r="41" spans="1:6" ht="15.75">
      <c r="A41" s="86">
        <v>2</v>
      </c>
      <c r="B41" s="92" t="s">
        <v>100</v>
      </c>
      <c r="C41" s="88">
        <f>'UT ATENCION SOCIAL IN LT3'!G10</f>
        <v>8278673191</v>
      </c>
      <c r="D41" s="89">
        <f t="shared" si="0"/>
        <v>84440174</v>
      </c>
      <c r="E41" s="90">
        <f>IF(C41&lt;=$D$35,(($E$39*(1-(($D$35-C41)/$D$35)))),($E$39*(1-(2*(ABS(($D$35)-C41)/$D$35)))))</f>
        <v>48.257783967185283</v>
      </c>
      <c r="F41" s="91" t="str">
        <f>IF(C41&lt;=$D$35,"SI","NO")</f>
        <v>SI</v>
      </c>
    </row>
    <row r="42" spans="1:6">
      <c r="A42" s="80"/>
      <c r="B42" s="80"/>
      <c r="C42" s="80"/>
      <c r="D42" s="80"/>
      <c r="E42" s="80"/>
      <c r="F42" s="80"/>
    </row>
    <row r="48" spans="1:6">
      <c r="A48" t="s">
        <v>101</v>
      </c>
    </row>
    <row r="52" spans="1:1">
      <c r="A52" t="s">
        <v>102</v>
      </c>
    </row>
    <row r="53" spans="1:1">
      <c r="A53" t="s">
        <v>110</v>
      </c>
    </row>
    <row r="54" spans="1:1">
      <c r="A54" t="s">
        <v>111</v>
      </c>
    </row>
    <row r="56" spans="1:1" ht="32.25" customHeight="1"/>
    <row r="59" spans="1:1">
      <c r="A59" t="s">
        <v>105</v>
      </c>
    </row>
    <row r="60" spans="1:1">
      <c r="A60" t="s">
        <v>103</v>
      </c>
    </row>
    <row r="61" spans="1:1">
      <c r="A61" t="s">
        <v>104</v>
      </c>
    </row>
  </sheetData>
  <sheetProtection algorithmName="SHA-512" hashValue="PG/qLiTMeYwnY45GYRp5sMMxDGDm+KspvONZxADwyCDmmsqq8jDI2rAbmlwdEsTLee52X0pCVqjAmgvcjA07cg==" saltValue="tzCKU4BIA/J2iXFlYmAxrA==" spinCount="100000" sheet="1" objects="1" scenarios="1"/>
  <mergeCells count="19">
    <mergeCell ref="A6:F6"/>
    <mergeCell ref="A1:F1"/>
    <mergeCell ref="A2:F2"/>
    <mergeCell ref="A3:F3"/>
    <mergeCell ref="B4:F4"/>
    <mergeCell ref="B5:F5"/>
    <mergeCell ref="A37:B38"/>
    <mergeCell ref="C37:C38"/>
    <mergeCell ref="D37:D38"/>
    <mergeCell ref="E37:E38"/>
    <mergeCell ref="D7:F7"/>
    <mergeCell ref="D8:F8"/>
    <mergeCell ref="C9:F30"/>
    <mergeCell ref="A31:B35"/>
    <mergeCell ref="D31:F31"/>
    <mergeCell ref="D32:F32"/>
    <mergeCell ref="D33:F33"/>
    <mergeCell ref="D34:F34"/>
    <mergeCell ref="D35:F35"/>
  </mergeCells>
  <hyperlinks>
    <hyperlink ref="C9" r:id="rId1" xr:uid="{00000000-0004-0000-0400-000000000000}"/>
    <hyperlink ref="C9:F30" r:id="rId2" display="https://www.datos.gov.co/Econom-a-y-Finanzas/Tasa-de-Cambio-Representativa-del-Mercado-Historic/mcec-87by/data" xr:uid="{00000000-0004-0000-0400-000001000000}"/>
  </hyperlinks>
  <pageMargins left="0.7" right="0.7" top="0.75" bottom="0.75" header="0.3" footer="0.3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2:H96"/>
  <sheetViews>
    <sheetView topLeftCell="A24" workbookViewId="0">
      <selection activeCell="J9" sqref="J9"/>
    </sheetView>
  </sheetViews>
  <sheetFormatPr defaultColWidth="11.42578125" defaultRowHeight="15"/>
  <cols>
    <col min="1" max="1" width="29.42578125" customWidth="1"/>
    <col min="5" max="5" width="65.42578125" customWidth="1"/>
    <col min="6" max="6" width="24.28515625" customWidth="1"/>
    <col min="7" max="7" width="25.28515625" customWidth="1"/>
    <col min="8" max="8" width="16.140625" customWidth="1"/>
  </cols>
  <sheetData>
    <row r="2" spans="1:8">
      <c r="A2" s="96" t="s">
        <v>117</v>
      </c>
      <c r="B2" s="159" t="s">
        <v>118</v>
      </c>
      <c r="C2" s="159"/>
      <c r="D2" s="159"/>
      <c r="E2" s="159"/>
      <c r="F2" s="159"/>
      <c r="G2" s="159"/>
      <c r="H2" s="159"/>
    </row>
    <row r="3" spans="1:8">
      <c r="A3" s="96" t="s">
        <v>119</v>
      </c>
      <c r="B3" s="159" t="s">
        <v>120</v>
      </c>
      <c r="C3" s="159"/>
      <c r="D3" s="159"/>
      <c r="E3" s="159"/>
      <c r="F3" s="159"/>
      <c r="G3" s="159"/>
      <c r="H3" s="159"/>
    </row>
    <row r="4" spans="1:8">
      <c r="A4" s="96" t="s">
        <v>121</v>
      </c>
      <c r="B4" s="159" t="s">
        <v>122</v>
      </c>
      <c r="C4" s="159"/>
      <c r="D4" s="159"/>
      <c r="E4" s="159"/>
      <c r="F4" s="159"/>
      <c r="G4" s="159"/>
      <c r="H4" s="159"/>
    </row>
    <row r="5" spans="1:8">
      <c r="A5" s="96" t="s">
        <v>123</v>
      </c>
      <c r="B5" s="159" t="s">
        <v>124</v>
      </c>
      <c r="C5" s="159"/>
      <c r="D5" s="159"/>
      <c r="E5" s="159"/>
      <c r="F5" s="159"/>
      <c r="G5" s="159"/>
      <c r="H5" s="159"/>
    </row>
    <row r="6" spans="1:8">
      <c r="A6" s="96" t="s">
        <v>125</v>
      </c>
      <c r="B6" s="159" t="s">
        <v>126</v>
      </c>
      <c r="C6" s="159"/>
      <c r="D6" s="159"/>
      <c r="E6" s="159"/>
      <c r="F6" s="159"/>
      <c r="G6" s="159"/>
      <c r="H6" s="159"/>
    </row>
    <row r="7" spans="1:8">
      <c r="A7" s="96" t="s">
        <v>127</v>
      </c>
      <c r="B7" s="159" t="s">
        <v>128</v>
      </c>
      <c r="C7" s="159"/>
      <c r="D7" s="159"/>
      <c r="E7" s="159"/>
      <c r="F7" s="159"/>
      <c r="G7" s="159"/>
      <c r="H7" s="159"/>
    </row>
    <row r="8" spans="1:8">
      <c r="A8" s="96"/>
      <c r="B8" s="97"/>
    </row>
    <row r="9" spans="1:8" ht="63.75">
      <c r="A9" s="96"/>
      <c r="B9" s="97"/>
      <c r="F9" s="108" t="s">
        <v>129</v>
      </c>
      <c r="G9" s="108" t="s">
        <v>130</v>
      </c>
      <c r="H9" s="108" t="s">
        <v>131</v>
      </c>
    </row>
    <row r="10" spans="1:8">
      <c r="A10" s="96"/>
      <c r="B10" s="97"/>
      <c r="E10" s="111" t="s">
        <v>132</v>
      </c>
      <c r="F10" s="109">
        <f>F52+F96</f>
        <v>10223124286</v>
      </c>
      <c r="G10" s="109">
        <f>G52+G96</f>
        <v>9971291787</v>
      </c>
      <c r="H10" s="110" t="str">
        <f t="shared" ref="H10" si="0">IF(G10&gt;F10,"No Habilitado","Habilitado")</f>
        <v>Habilitado</v>
      </c>
    </row>
    <row r="12" spans="1:8" ht="18">
      <c r="A12" s="160" t="s">
        <v>133</v>
      </c>
      <c r="B12" s="161"/>
      <c r="C12" s="161"/>
      <c r="D12" s="161"/>
      <c r="E12" s="161"/>
      <c r="F12" s="161"/>
      <c r="G12" s="162"/>
    </row>
    <row r="13" spans="1:8" s="1" customFormat="1">
      <c r="A13" s="99" t="s">
        <v>134</v>
      </c>
      <c r="B13" s="99" t="s">
        <v>135</v>
      </c>
      <c r="C13" s="100" t="s">
        <v>136</v>
      </c>
      <c r="D13" s="100" t="s">
        <v>137</v>
      </c>
      <c r="E13" s="100" t="s">
        <v>138</v>
      </c>
      <c r="F13" s="100" t="s">
        <v>129</v>
      </c>
      <c r="G13" s="100" t="s">
        <v>130</v>
      </c>
      <c r="H13" s="100" t="s">
        <v>131</v>
      </c>
    </row>
    <row r="14" spans="1:8">
      <c r="A14" s="101">
        <v>0</v>
      </c>
      <c r="B14" s="97" t="s">
        <v>139</v>
      </c>
      <c r="C14" s="97" t="s">
        <v>140</v>
      </c>
      <c r="D14" s="97" t="s">
        <v>141</v>
      </c>
      <c r="E14" s="97" t="s">
        <v>142</v>
      </c>
      <c r="F14" s="103">
        <v>15399630</v>
      </c>
      <c r="G14" s="103">
        <v>15399630</v>
      </c>
      <c r="H14" s="3" t="str">
        <f>IF(G14&gt;F14,"No","SI")</f>
        <v>SI</v>
      </c>
    </row>
    <row r="15" spans="1:8">
      <c r="A15" s="102">
        <v>0</v>
      </c>
      <c r="B15" s="97" t="s">
        <v>143</v>
      </c>
      <c r="C15" s="97" t="s">
        <v>144</v>
      </c>
      <c r="D15" s="97" t="s">
        <v>141</v>
      </c>
      <c r="E15" s="97" t="s">
        <v>145</v>
      </c>
      <c r="F15" s="103">
        <v>26398350</v>
      </c>
      <c r="G15" s="103">
        <v>26398350</v>
      </c>
      <c r="H15" s="3" t="str">
        <f t="shared" ref="H15:H50" si="1">IF(G15&gt;F15,"No","SI")</f>
        <v>SI</v>
      </c>
    </row>
    <row r="16" spans="1:8">
      <c r="A16" s="102">
        <v>0</v>
      </c>
      <c r="B16" s="97" t="s">
        <v>146</v>
      </c>
      <c r="C16" s="97" t="s">
        <v>147</v>
      </c>
      <c r="D16" s="97" t="s">
        <v>141</v>
      </c>
      <c r="E16" s="97" t="s">
        <v>148</v>
      </c>
      <c r="F16" s="103">
        <v>26398350</v>
      </c>
      <c r="G16" s="103">
        <v>26398350</v>
      </c>
      <c r="H16" s="3" t="str">
        <f t="shared" si="1"/>
        <v>SI</v>
      </c>
    </row>
    <row r="17" spans="1:8">
      <c r="A17" s="102">
        <v>0</v>
      </c>
      <c r="B17" s="97" t="s">
        <v>149</v>
      </c>
      <c r="C17" s="97" t="s">
        <v>150</v>
      </c>
      <c r="D17" s="97" t="s">
        <v>141</v>
      </c>
      <c r="E17" s="97" t="s">
        <v>151</v>
      </c>
      <c r="F17" s="103">
        <v>65995875</v>
      </c>
      <c r="G17" s="103">
        <v>65995875</v>
      </c>
      <c r="H17" s="3" t="str">
        <f t="shared" si="1"/>
        <v>SI</v>
      </c>
    </row>
    <row r="18" spans="1:8">
      <c r="A18" s="102">
        <v>0</v>
      </c>
      <c r="B18" s="97" t="s">
        <v>152</v>
      </c>
      <c r="C18" s="97" t="s">
        <v>153</v>
      </c>
      <c r="D18" s="97" t="s">
        <v>141</v>
      </c>
      <c r="E18" s="97" t="s">
        <v>154</v>
      </c>
      <c r="F18" s="103">
        <v>65995875</v>
      </c>
      <c r="G18" s="103">
        <v>65995875</v>
      </c>
      <c r="H18" s="3" t="str">
        <f t="shared" si="1"/>
        <v>SI</v>
      </c>
    </row>
    <row r="19" spans="1:8">
      <c r="A19" s="102">
        <v>0</v>
      </c>
      <c r="B19" s="97" t="s">
        <v>155</v>
      </c>
      <c r="C19" s="97" t="s">
        <v>156</v>
      </c>
      <c r="D19" s="97" t="s">
        <v>141</v>
      </c>
      <c r="E19" s="97" t="s">
        <v>157</v>
      </c>
      <c r="F19" s="103">
        <v>65995875</v>
      </c>
      <c r="G19" s="103">
        <v>65995875</v>
      </c>
      <c r="H19" s="3" t="str">
        <f t="shared" si="1"/>
        <v>SI</v>
      </c>
    </row>
    <row r="20" spans="1:8">
      <c r="A20" s="102">
        <v>0</v>
      </c>
      <c r="B20" s="97" t="s">
        <v>158</v>
      </c>
      <c r="C20" s="97" t="s">
        <v>159</v>
      </c>
      <c r="D20" s="97" t="s">
        <v>141</v>
      </c>
      <c r="E20" s="97" t="s">
        <v>160</v>
      </c>
      <c r="F20" s="103">
        <v>21997440</v>
      </c>
      <c r="G20" s="103">
        <v>21997440</v>
      </c>
      <c r="H20" s="3" t="str">
        <f t="shared" si="1"/>
        <v>SI</v>
      </c>
    </row>
    <row r="21" spans="1:8">
      <c r="A21" s="102">
        <v>0</v>
      </c>
      <c r="B21" s="97" t="s">
        <v>161</v>
      </c>
      <c r="C21" s="97" t="s">
        <v>162</v>
      </c>
      <c r="D21" s="97" t="s">
        <v>141</v>
      </c>
      <c r="E21" s="97" t="s">
        <v>163</v>
      </c>
      <c r="F21" s="103">
        <v>146741400</v>
      </c>
      <c r="G21" s="103">
        <v>146741400</v>
      </c>
      <c r="H21" s="3" t="str">
        <f t="shared" si="1"/>
        <v>SI</v>
      </c>
    </row>
    <row r="22" spans="1:8">
      <c r="A22" s="102">
        <v>0</v>
      </c>
      <c r="B22" s="97" t="s">
        <v>164</v>
      </c>
      <c r="C22" s="97" t="s">
        <v>165</v>
      </c>
      <c r="D22" s="97" t="s">
        <v>141</v>
      </c>
      <c r="E22" s="97" t="s">
        <v>166</v>
      </c>
      <c r="F22" s="103">
        <v>8657760</v>
      </c>
      <c r="G22" s="103">
        <v>8657760</v>
      </c>
      <c r="H22" s="3" t="str">
        <f t="shared" si="1"/>
        <v>SI</v>
      </c>
    </row>
    <row r="23" spans="1:8">
      <c r="A23" s="102">
        <v>0</v>
      </c>
      <c r="B23" s="97" t="s">
        <v>167</v>
      </c>
      <c r="C23" s="97" t="s">
        <v>168</v>
      </c>
      <c r="D23" s="97" t="s">
        <v>141</v>
      </c>
      <c r="E23" s="97" t="s">
        <v>169</v>
      </c>
      <c r="F23" s="103">
        <v>8657760</v>
      </c>
      <c r="G23" s="103">
        <v>8657760</v>
      </c>
      <c r="H23" s="3" t="str">
        <f t="shared" si="1"/>
        <v>SI</v>
      </c>
    </row>
    <row r="24" spans="1:8">
      <c r="A24" s="102">
        <v>0</v>
      </c>
      <c r="B24" s="97" t="s">
        <v>170</v>
      </c>
      <c r="C24" s="97" t="s">
        <v>171</v>
      </c>
      <c r="D24" s="97" t="s">
        <v>141</v>
      </c>
      <c r="E24" s="97" t="s">
        <v>172</v>
      </c>
      <c r="F24" s="103">
        <v>8657760</v>
      </c>
      <c r="G24" s="103">
        <v>8657760</v>
      </c>
      <c r="H24" s="3" t="str">
        <f t="shared" si="1"/>
        <v>SI</v>
      </c>
    </row>
    <row r="25" spans="1:8">
      <c r="A25" s="102">
        <v>0</v>
      </c>
      <c r="B25" s="97" t="s">
        <v>173</v>
      </c>
      <c r="C25" s="97" t="s">
        <v>174</v>
      </c>
      <c r="D25" s="97" t="s">
        <v>141</v>
      </c>
      <c r="E25" s="97" t="s">
        <v>175</v>
      </c>
      <c r="F25" s="103">
        <v>8657760</v>
      </c>
      <c r="G25" s="103">
        <v>8657760</v>
      </c>
      <c r="H25" s="3" t="str">
        <f t="shared" si="1"/>
        <v>SI</v>
      </c>
    </row>
    <row r="26" spans="1:8">
      <c r="A26" s="102">
        <v>0</v>
      </c>
      <c r="B26" s="97" t="s">
        <v>176</v>
      </c>
      <c r="C26" s="97" t="s">
        <v>177</v>
      </c>
      <c r="D26" s="97" t="s">
        <v>141</v>
      </c>
      <c r="E26" s="97" t="s">
        <v>178</v>
      </c>
      <c r="F26" s="103">
        <v>34631040</v>
      </c>
      <c r="G26" s="103">
        <v>34631040</v>
      </c>
      <c r="H26" s="3" t="str">
        <f t="shared" si="1"/>
        <v>SI</v>
      </c>
    </row>
    <row r="27" spans="1:8">
      <c r="A27" s="102">
        <v>0</v>
      </c>
      <c r="B27" s="97" t="s">
        <v>179</v>
      </c>
      <c r="C27" s="97" t="s">
        <v>180</v>
      </c>
      <c r="D27" s="97" t="s">
        <v>141</v>
      </c>
      <c r="E27" s="97" t="s">
        <v>181</v>
      </c>
      <c r="F27" s="103">
        <v>34631040</v>
      </c>
      <c r="G27" s="103">
        <v>34631040</v>
      </c>
      <c r="H27" s="3" t="str">
        <f t="shared" si="1"/>
        <v>SI</v>
      </c>
    </row>
    <row r="28" spans="1:8">
      <c r="A28" s="102">
        <v>0</v>
      </c>
      <c r="B28" s="97" t="s">
        <v>182</v>
      </c>
      <c r="C28" s="97" t="s">
        <v>183</v>
      </c>
      <c r="D28" s="97" t="s">
        <v>141</v>
      </c>
      <c r="E28" s="97" t="s">
        <v>184</v>
      </c>
      <c r="F28" s="103">
        <v>7337070</v>
      </c>
      <c r="G28" s="103">
        <v>7337070</v>
      </c>
      <c r="H28" s="3" t="str">
        <f t="shared" si="1"/>
        <v>SI</v>
      </c>
    </row>
    <row r="29" spans="1:8">
      <c r="A29" s="102">
        <v>0</v>
      </c>
      <c r="B29" s="97" t="s">
        <v>185</v>
      </c>
      <c r="C29" s="97" t="s">
        <v>186</v>
      </c>
      <c r="D29" s="97" t="s">
        <v>141</v>
      </c>
      <c r="E29" s="97" t="s">
        <v>187</v>
      </c>
      <c r="F29" s="103">
        <v>13688598</v>
      </c>
      <c r="G29" s="103">
        <v>13688598</v>
      </c>
      <c r="H29" s="3" t="str">
        <f t="shared" si="1"/>
        <v>SI</v>
      </c>
    </row>
    <row r="30" spans="1:8">
      <c r="A30" s="102">
        <v>0</v>
      </c>
      <c r="B30" s="97" t="s">
        <v>188</v>
      </c>
      <c r="C30" s="97" t="s">
        <v>189</v>
      </c>
      <c r="D30" s="97" t="s">
        <v>141</v>
      </c>
      <c r="E30" s="97" t="s">
        <v>190</v>
      </c>
      <c r="F30" s="103">
        <v>6844299</v>
      </c>
      <c r="G30" s="103">
        <v>6844299</v>
      </c>
      <c r="H30" s="3" t="str">
        <f t="shared" si="1"/>
        <v>SI</v>
      </c>
    </row>
    <row r="31" spans="1:8">
      <c r="A31" s="102">
        <v>0</v>
      </c>
      <c r="B31" s="97" t="s">
        <v>191</v>
      </c>
      <c r="C31" s="97" t="s">
        <v>192</v>
      </c>
      <c r="D31" s="97" t="s">
        <v>141</v>
      </c>
      <c r="E31" s="97" t="s">
        <v>193</v>
      </c>
      <c r="F31" s="103">
        <v>54754392</v>
      </c>
      <c r="G31" s="103">
        <v>54754392</v>
      </c>
      <c r="H31" s="3" t="str">
        <f t="shared" si="1"/>
        <v>SI</v>
      </c>
    </row>
    <row r="32" spans="1:8">
      <c r="A32" s="102">
        <v>0</v>
      </c>
      <c r="B32" s="97" t="s">
        <v>194</v>
      </c>
      <c r="C32" s="97" t="s">
        <v>195</v>
      </c>
      <c r="D32" s="97" t="s">
        <v>141</v>
      </c>
      <c r="E32" s="97" t="s">
        <v>196</v>
      </c>
      <c r="F32" s="103">
        <v>41065794</v>
      </c>
      <c r="G32" s="103">
        <v>41065794</v>
      </c>
      <c r="H32" s="3" t="str">
        <f t="shared" si="1"/>
        <v>SI</v>
      </c>
    </row>
    <row r="33" spans="1:8">
      <c r="A33" s="102">
        <v>0</v>
      </c>
      <c r="B33" s="97" t="s">
        <v>197</v>
      </c>
      <c r="C33" s="97" t="s">
        <v>198</v>
      </c>
      <c r="D33" s="97" t="s">
        <v>141</v>
      </c>
      <c r="E33" s="97" t="s">
        <v>199</v>
      </c>
      <c r="F33" s="103">
        <v>12378360</v>
      </c>
      <c r="G33" s="103">
        <v>11883225</v>
      </c>
      <c r="H33" s="3" t="str">
        <f t="shared" si="1"/>
        <v>SI</v>
      </c>
    </row>
    <row r="34" spans="1:8">
      <c r="A34" s="102">
        <v>0</v>
      </c>
      <c r="B34" s="97" t="s">
        <v>200</v>
      </c>
      <c r="C34" s="97" t="s">
        <v>201</v>
      </c>
      <c r="D34" s="97" t="s">
        <v>141</v>
      </c>
      <c r="E34" s="97" t="s">
        <v>202</v>
      </c>
      <c r="F34" s="103">
        <v>78478470</v>
      </c>
      <c r="G34" s="103">
        <v>78478470</v>
      </c>
      <c r="H34" s="3" t="str">
        <f t="shared" si="1"/>
        <v>SI</v>
      </c>
    </row>
    <row r="35" spans="1:8">
      <c r="A35" s="102">
        <v>0</v>
      </c>
      <c r="B35" s="97" t="s">
        <v>203</v>
      </c>
      <c r="C35" s="97" t="s">
        <v>204</v>
      </c>
      <c r="D35" s="97" t="s">
        <v>141</v>
      </c>
      <c r="E35" s="97" t="s">
        <v>205</v>
      </c>
      <c r="F35" s="103">
        <v>5462040</v>
      </c>
      <c r="G35" s="103">
        <v>5462040</v>
      </c>
      <c r="H35" s="3" t="str">
        <f t="shared" si="1"/>
        <v>SI</v>
      </c>
    </row>
    <row r="36" spans="1:8">
      <c r="A36" s="102">
        <v>0</v>
      </c>
      <c r="B36" s="97" t="s">
        <v>206</v>
      </c>
      <c r="C36" s="97" t="s">
        <v>207</v>
      </c>
      <c r="D36" s="97" t="s">
        <v>141</v>
      </c>
      <c r="E36" s="97" t="s">
        <v>208</v>
      </c>
      <c r="F36" s="103">
        <v>98278752</v>
      </c>
      <c r="G36" s="103">
        <v>94347600</v>
      </c>
      <c r="H36" s="3" t="str">
        <f t="shared" si="1"/>
        <v>SI</v>
      </c>
    </row>
    <row r="37" spans="1:8">
      <c r="A37" s="102">
        <v>0</v>
      </c>
      <c r="B37" s="97" t="s">
        <v>209</v>
      </c>
      <c r="C37" s="97" t="s">
        <v>210</v>
      </c>
      <c r="D37" s="97" t="s">
        <v>141</v>
      </c>
      <c r="E37" s="97" t="s">
        <v>211</v>
      </c>
      <c r="F37" s="103">
        <v>57759183</v>
      </c>
      <c r="G37" s="103">
        <v>55448814</v>
      </c>
      <c r="H37" s="3" t="str">
        <f t="shared" si="1"/>
        <v>SI</v>
      </c>
    </row>
    <row r="38" spans="1:8">
      <c r="A38" s="102">
        <v>0</v>
      </c>
      <c r="B38" s="97" t="s">
        <v>212</v>
      </c>
      <c r="C38" s="97" t="s">
        <v>213</v>
      </c>
      <c r="D38" s="97" t="s">
        <v>141</v>
      </c>
      <c r="E38" s="97" t="s">
        <v>214</v>
      </c>
      <c r="F38" s="103">
        <v>2143578</v>
      </c>
      <c r="G38" s="103">
        <v>2057832</v>
      </c>
      <c r="H38" s="3" t="str">
        <f t="shared" si="1"/>
        <v>SI</v>
      </c>
    </row>
    <row r="39" spans="1:8">
      <c r="A39" s="102">
        <v>0</v>
      </c>
      <c r="B39" s="97" t="s">
        <v>215</v>
      </c>
      <c r="C39" s="97" t="s">
        <v>216</v>
      </c>
      <c r="D39" s="97" t="s">
        <v>141</v>
      </c>
      <c r="E39" s="97" t="s">
        <v>217</v>
      </c>
      <c r="F39" s="103">
        <v>8495100</v>
      </c>
      <c r="G39" s="103">
        <v>8155296</v>
      </c>
      <c r="H39" s="3" t="str">
        <f t="shared" si="1"/>
        <v>SI</v>
      </c>
    </row>
    <row r="40" spans="1:8">
      <c r="A40" s="102">
        <v>0</v>
      </c>
      <c r="B40" s="97" t="s">
        <v>218</v>
      </c>
      <c r="C40" s="97" t="s">
        <v>219</v>
      </c>
      <c r="D40" s="97" t="s">
        <v>141</v>
      </c>
      <c r="E40" s="97" t="s">
        <v>220</v>
      </c>
      <c r="F40" s="103">
        <v>17733345</v>
      </c>
      <c r="G40" s="103">
        <v>17024010</v>
      </c>
      <c r="H40" s="3" t="str">
        <f t="shared" si="1"/>
        <v>SI</v>
      </c>
    </row>
    <row r="41" spans="1:8">
      <c r="A41" s="102">
        <v>0</v>
      </c>
      <c r="B41" s="97" t="s">
        <v>221</v>
      </c>
      <c r="C41" s="97" t="s">
        <v>222</v>
      </c>
      <c r="D41" s="97" t="s">
        <v>141</v>
      </c>
      <c r="E41" s="97" t="s">
        <v>223</v>
      </c>
      <c r="F41" s="103">
        <v>2861769</v>
      </c>
      <c r="G41" s="103">
        <v>2747298</v>
      </c>
      <c r="H41" s="3" t="str">
        <f t="shared" si="1"/>
        <v>SI</v>
      </c>
    </row>
    <row r="42" spans="1:8">
      <c r="A42" s="102">
        <v>0</v>
      </c>
      <c r="B42" s="97" t="s">
        <v>224</v>
      </c>
      <c r="C42" s="97" t="s">
        <v>225</v>
      </c>
      <c r="D42" s="97" t="s">
        <v>141</v>
      </c>
      <c r="E42" s="97" t="s">
        <v>226</v>
      </c>
      <c r="F42" s="103">
        <v>83212668</v>
      </c>
      <c r="G42" s="103">
        <v>79884159</v>
      </c>
      <c r="H42" s="3" t="str">
        <f t="shared" si="1"/>
        <v>SI</v>
      </c>
    </row>
    <row r="43" spans="1:8">
      <c r="A43" s="102">
        <v>0</v>
      </c>
      <c r="B43" s="97" t="s">
        <v>227</v>
      </c>
      <c r="C43" s="97" t="s">
        <v>228</v>
      </c>
      <c r="D43" s="97" t="s">
        <v>141</v>
      </c>
      <c r="E43" s="97" t="s">
        <v>229</v>
      </c>
      <c r="F43" s="103">
        <v>3397821</v>
      </c>
      <c r="G43" s="103">
        <v>3261906</v>
      </c>
      <c r="H43" s="3" t="str">
        <f t="shared" si="1"/>
        <v>SI</v>
      </c>
    </row>
    <row r="44" spans="1:8">
      <c r="A44" s="102">
        <v>0</v>
      </c>
      <c r="B44" s="97" t="s">
        <v>230</v>
      </c>
      <c r="C44" s="97" t="s">
        <v>231</v>
      </c>
      <c r="D44" s="97" t="s">
        <v>141</v>
      </c>
      <c r="E44" s="97" t="s">
        <v>232</v>
      </c>
      <c r="F44" s="103">
        <v>64680</v>
      </c>
      <c r="G44" s="103">
        <v>62091</v>
      </c>
      <c r="H44" s="3" t="str">
        <f t="shared" si="1"/>
        <v>SI</v>
      </c>
    </row>
    <row r="45" spans="1:8">
      <c r="A45" s="102">
        <v>0</v>
      </c>
      <c r="B45" s="97" t="s">
        <v>233</v>
      </c>
      <c r="C45" s="97" t="s">
        <v>234</v>
      </c>
      <c r="D45" s="97" t="s">
        <v>141</v>
      </c>
      <c r="E45" s="97" t="s">
        <v>235</v>
      </c>
      <c r="F45" s="103">
        <v>192780000</v>
      </c>
      <c r="G45" s="103">
        <v>185068800</v>
      </c>
      <c r="H45" s="3" t="str">
        <f t="shared" si="1"/>
        <v>SI</v>
      </c>
    </row>
    <row r="46" spans="1:8">
      <c r="A46" s="102">
        <v>0</v>
      </c>
      <c r="B46" s="97" t="s">
        <v>236</v>
      </c>
      <c r="C46" s="97" t="s">
        <v>237</v>
      </c>
      <c r="D46" s="97" t="s">
        <v>141</v>
      </c>
      <c r="E46" s="97" t="s">
        <v>238</v>
      </c>
      <c r="F46" s="103">
        <v>40913052</v>
      </c>
      <c r="G46" s="103">
        <v>39276528</v>
      </c>
      <c r="H46" s="3" t="str">
        <f t="shared" si="1"/>
        <v>SI</v>
      </c>
    </row>
    <row r="47" spans="1:8">
      <c r="A47" s="102">
        <v>0</v>
      </c>
      <c r="B47" s="97" t="s">
        <v>239</v>
      </c>
      <c r="C47" s="97" t="s">
        <v>240</v>
      </c>
      <c r="D47" s="97" t="s">
        <v>141</v>
      </c>
      <c r="E47" s="97" t="s">
        <v>241</v>
      </c>
      <c r="F47" s="103">
        <v>51051168</v>
      </c>
      <c r="G47" s="103">
        <v>49009044</v>
      </c>
      <c r="H47" s="3" t="str">
        <f t="shared" si="1"/>
        <v>SI</v>
      </c>
    </row>
    <row r="48" spans="1:8">
      <c r="A48" s="102">
        <v>0</v>
      </c>
      <c r="B48" s="97" t="s">
        <v>242</v>
      </c>
      <c r="C48" s="97" t="s">
        <v>243</v>
      </c>
      <c r="D48" s="97" t="s">
        <v>141</v>
      </c>
      <c r="E48" s="97" t="s">
        <v>244</v>
      </c>
      <c r="F48" s="103">
        <v>102715976</v>
      </c>
      <c r="G48" s="103">
        <v>98607256</v>
      </c>
      <c r="H48" s="3" t="str">
        <f t="shared" si="1"/>
        <v>SI</v>
      </c>
    </row>
    <row r="49" spans="1:8">
      <c r="A49" s="102">
        <v>0</v>
      </c>
      <c r="B49" s="97" t="s">
        <v>245</v>
      </c>
      <c r="C49" s="97" t="s">
        <v>246</v>
      </c>
      <c r="D49" s="97" t="s">
        <v>141</v>
      </c>
      <c r="E49" s="97" t="s">
        <v>247</v>
      </c>
      <c r="F49" s="103">
        <v>138662584</v>
      </c>
      <c r="G49" s="103">
        <v>133115996</v>
      </c>
      <c r="H49" s="3" t="str">
        <f t="shared" si="1"/>
        <v>SI</v>
      </c>
    </row>
    <row r="50" spans="1:8">
      <c r="A50" s="102">
        <v>0</v>
      </c>
      <c r="B50" s="97" t="s">
        <v>248</v>
      </c>
      <c r="C50" s="97" t="s">
        <v>249</v>
      </c>
      <c r="D50" s="97" t="s">
        <v>141</v>
      </c>
      <c r="E50" s="97" t="s">
        <v>250</v>
      </c>
      <c r="F50" s="103">
        <v>421882652</v>
      </c>
      <c r="G50" s="103">
        <v>405007276</v>
      </c>
      <c r="H50" s="3" t="str">
        <f t="shared" si="1"/>
        <v>SI</v>
      </c>
    </row>
    <row r="51" spans="1:8">
      <c r="A51" s="98"/>
      <c r="B51" s="98"/>
      <c r="C51" s="98"/>
      <c r="D51" s="98"/>
      <c r="E51" s="98"/>
      <c r="F51" s="98"/>
    </row>
    <row r="52" spans="1:8">
      <c r="A52" s="98"/>
      <c r="B52" s="98"/>
      <c r="C52" s="98"/>
      <c r="D52" s="98"/>
      <c r="E52" s="98"/>
      <c r="F52" s="104">
        <f>SUM(F14:F51)</f>
        <v>1980777266</v>
      </c>
      <c r="G52" s="105">
        <f>SUM(G14:G51)</f>
        <v>1931403709</v>
      </c>
      <c r="H52" s="3" t="str">
        <f t="shared" ref="H52" si="2">IF(G52&gt;F52,"No Habilitado","Habilitado")</f>
        <v>Habilitado</v>
      </c>
    </row>
    <row r="53" spans="1:8">
      <c r="A53" s="98"/>
      <c r="B53" s="98"/>
      <c r="C53" s="98"/>
      <c r="D53" s="98"/>
      <c r="E53" s="98"/>
      <c r="F53" s="104"/>
      <c r="G53" s="105"/>
    </row>
    <row r="54" spans="1:8">
      <c r="A54" s="98"/>
      <c r="B54" s="98"/>
      <c r="C54" s="98"/>
      <c r="D54" s="98"/>
      <c r="E54" s="98"/>
      <c r="F54" s="104"/>
      <c r="G54" s="105"/>
      <c r="H54" s="3"/>
    </row>
    <row r="55" spans="1:8" ht="18">
      <c r="A55" s="160" t="s">
        <v>251</v>
      </c>
      <c r="B55" s="161"/>
      <c r="C55" s="161"/>
      <c r="D55" s="161"/>
      <c r="E55" s="161"/>
      <c r="F55" s="161"/>
      <c r="G55" s="162"/>
      <c r="H55" s="162"/>
    </row>
    <row r="56" spans="1:8">
      <c r="A56" s="99" t="s">
        <v>134</v>
      </c>
      <c r="B56" s="99" t="s">
        <v>135</v>
      </c>
      <c r="C56" s="100" t="s">
        <v>136</v>
      </c>
      <c r="D56" s="100" t="s">
        <v>137</v>
      </c>
      <c r="E56" s="100" t="s">
        <v>138</v>
      </c>
      <c r="F56" s="100" t="s">
        <v>129</v>
      </c>
      <c r="G56" s="100" t="s">
        <v>130</v>
      </c>
      <c r="H56" s="100" t="s">
        <v>131</v>
      </c>
    </row>
    <row r="57" spans="1:8">
      <c r="A57" s="101">
        <v>0</v>
      </c>
      <c r="B57" s="97" t="s">
        <v>252</v>
      </c>
      <c r="C57" s="97" t="s">
        <v>140</v>
      </c>
      <c r="D57" s="97" t="s">
        <v>141</v>
      </c>
      <c r="E57" s="97" t="s">
        <v>253</v>
      </c>
      <c r="F57" s="103">
        <v>65935056</v>
      </c>
      <c r="G57" s="103">
        <v>65935056</v>
      </c>
      <c r="H57" s="3" t="str">
        <f>IF(G57&gt;F57,"No","SI")</f>
        <v>SI</v>
      </c>
    </row>
    <row r="58" spans="1:8">
      <c r="A58" s="102">
        <v>0</v>
      </c>
      <c r="B58" s="97" t="s">
        <v>254</v>
      </c>
      <c r="C58" s="97" t="s">
        <v>144</v>
      </c>
      <c r="D58" s="97" t="s">
        <v>141</v>
      </c>
      <c r="E58" s="97" t="s">
        <v>255</v>
      </c>
      <c r="F58" s="103">
        <v>113027184</v>
      </c>
      <c r="G58" s="103">
        <v>113027184</v>
      </c>
      <c r="H58" s="3" t="str">
        <f t="shared" ref="H58:H94" si="3">IF(G58&gt;F58,"No","SI")</f>
        <v>SI</v>
      </c>
    </row>
    <row r="59" spans="1:8">
      <c r="A59" s="102">
        <v>0</v>
      </c>
      <c r="B59" s="97" t="s">
        <v>256</v>
      </c>
      <c r="C59" s="97" t="s">
        <v>147</v>
      </c>
      <c r="D59" s="97" t="s">
        <v>141</v>
      </c>
      <c r="E59" s="97" t="s">
        <v>257</v>
      </c>
      <c r="F59" s="103">
        <v>113027184</v>
      </c>
      <c r="G59" s="103">
        <v>113027184</v>
      </c>
      <c r="H59" s="3" t="str">
        <f t="shared" si="3"/>
        <v>SI</v>
      </c>
    </row>
    <row r="60" spans="1:8">
      <c r="A60" s="102">
        <v>0</v>
      </c>
      <c r="B60" s="97" t="s">
        <v>258</v>
      </c>
      <c r="C60" s="97" t="s">
        <v>150</v>
      </c>
      <c r="D60" s="97" t="s">
        <v>141</v>
      </c>
      <c r="E60" s="97" t="s">
        <v>259</v>
      </c>
      <c r="F60" s="103">
        <v>282567960</v>
      </c>
      <c r="G60" s="103">
        <v>282567960</v>
      </c>
      <c r="H60" s="3" t="str">
        <f t="shared" si="3"/>
        <v>SI</v>
      </c>
    </row>
    <row r="61" spans="1:8">
      <c r="A61" s="102">
        <v>0</v>
      </c>
      <c r="B61" s="97" t="s">
        <v>260</v>
      </c>
      <c r="C61" s="97" t="s">
        <v>153</v>
      </c>
      <c r="D61" s="97" t="s">
        <v>141</v>
      </c>
      <c r="E61" s="97" t="s">
        <v>261</v>
      </c>
      <c r="F61" s="103">
        <v>282567960</v>
      </c>
      <c r="G61" s="103">
        <v>282567960</v>
      </c>
      <c r="H61" s="3" t="str">
        <f t="shared" si="3"/>
        <v>SI</v>
      </c>
    </row>
    <row r="62" spans="1:8">
      <c r="A62" s="102">
        <v>0</v>
      </c>
      <c r="B62" s="97" t="s">
        <v>262</v>
      </c>
      <c r="C62" s="97" t="s">
        <v>156</v>
      </c>
      <c r="D62" s="97" t="s">
        <v>141</v>
      </c>
      <c r="E62" s="97" t="s">
        <v>263</v>
      </c>
      <c r="F62" s="103">
        <v>282567960</v>
      </c>
      <c r="G62" s="103">
        <v>282567960</v>
      </c>
      <c r="H62" s="3" t="str">
        <f t="shared" si="3"/>
        <v>SI</v>
      </c>
    </row>
    <row r="63" spans="1:8">
      <c r="A63" s="102">
        <v>0</v>
      </c>
      <c r="B63" s="97" t="s">
        <v>264</v>
      </c>
      <c r="C63" s="97" t="s">
        <v>159</v>
      </c>
      <c r="D63" s="97" t="s">
        <v>141</v>
      </c>
      <c r="E63" s="97" t="s">
        <v>265</v>
      </c>
      <c r="F63" s="103">
        <v>94184232</v>
      </c>
      <c r="G63" s="103">
        <v>94184232</v>
      </c>
      <c r="H63" s="3" t="str">
        <f t="shared" si="3"/>
        <v>SI</v>
      </c>
    </row>
    <row r="64" spans="1:8">
      <c r="A64" s="102">
        <v>0</v>
      </c>
      <c r="B64" s="97" t="s">
        <v>266</v>
      </c>
      <c r="C64" s="97" t="s">
        <v>162</v>
      </c>
      <c r="D64" s="97" t="s">
        <v>141</v>
      </c>
      <c r="E64" s="97" t="s">
        <v>267</v>
      </c>
      <c r="F64" s="103">
        <v>628288080</v>
      </c>
      <c r="G64" s="103">
        <v>628288080</v>
      </c>
      <c r="H64" s="3" t="str">
        <f t="shared" si="3"/>
        <v>SI</v>
      </c>
    </row>
    <row r="65" spans="1:8">
      <c r="A65" s="102">
        <v>0</v>
      </c>
      <c r="B65" s="97" t="s">
        <v>268</v>
      </c>
      <c r="C65" s="97" t="s">
        <v>165</v>
      </c>
      <c r="D65" s="97" t="s">
        <v>141</v>
      </c>
      <c r="E65" s="97" t="s">
        <v>269</v>
      </c>
      <c r="F65" s="103">
        <v>37069068</v>
      </c>
      <c r="G65" s="103">
        <v>37069068</v>
      </c>
      <c r="H65" s="3" t="str">
        <f t="shared" si="3"/>
        <v>SI</v>
      </c>
    </row>
    <row r="66" spans="1:8">
      <c r="A66" s="102">
        <v>0</v>
      </c>
      <c r="B66" s="97" t="s">
        <v>270</v>
      </c>
      <c r="C66" s="97" t="s">
        <v>168</v>
      </c>
      <c r="D66" s="97" t="s">
        <v>141</v>
      </c>
      <c r="E66" s="97" t="s">
        <v>271</v>
      </c>
      <c r="F66" s="103">
        <v>37069068</v>
      </c>
      <c r="G66" s="103">
        <v>37069068</v>
      </c>
      <c r="H66" s="3" t="str">
        <f t="shared" si="3"/>
        <v>SI</v>
      </c>
    </row>
    <row r="67" spans="1:8">
      <c r="A67" s="102">
        <v>0</v>
      </c>
      <c r="B67" s="97" t="s">
        <v>272</v>
      </c>
      <c r="C67" s="97" t="s">
        <v>171</v>
      </c>
      <c r="D67" s="97" t="s">
        <v>141</v>
      </c>
      <c r="E67" s="97" t="s">
        <v>273</v>
      </c>
      <c r="F67" s="103">
        <v>37069068</v>
      </c>
      <c r="G67" s="103">
        <v>37069068</v>
      </c>
      <c r="H67" s="3" t="str">
        <f t="shared" si="3"/>
        <v>SI</v>
      </c>
    </row>
    <row r="68" spans="1:8">
      <c r="A68" s="102">
        <v>0</v>
      </c>
      <c r="B68" s="97" t="s">
        <v>274</v>
      </c>
      <c r="C68" s="97" t="s">
        <v>174</v>
      </c>
      <c r="D68" s="97" t="s">
        <v>141</v>
      </c>
      <c r="E68" s="97" t="s">
        <v>275</v>
      </c>
      <c r="F68" s="103">
        <v>37069068</v>
      </c>
      <c r="G68" s="103">
        <v>37069068</v>
      </c>
      <c r="H68" s="3" t="str">
        <f t="shared" si="3"/>
        <v>SI</v>
      </c>
    </row>
    <row r="69" spans="1:8">
      <c r="A69" s="102">
        <v>0</v>
      </c>
      <c r="B69" s="97" t="s">
        <v>276</v>
      </c>
      <c r="C69" s="97" t="s">
        <v>177</v>
      </c>
      <c r="D69" s="97" t="s">
        <v>141</v>
      </c>
      <c r="E69" s="97" t="s">
        <v>277</v>
      </c>
      <c r="F69" s="103">
        <v>148276272</v>
      </c>
      <c r="G69" s="103">
        <v>148276272</v>
      </c>
      <c r="H69" s="3" t="str">
        <f t="shared" si="3"/>
        <v>SI</v>
      </c>
    </row>
    <row r="70" spans="1:8">
      <c r="A70" s="102">
        <v>0</v>
      </c>
      <c r="B70" s="97" t="s">
        <v>278</v>
      </c>
      <c r="C70" s="97" t="s">
        <v>180</v>
      </c>
      <c r="D70" s="97" t="s">
        <v>141</v>
      </c>
      <c r="E70" s="97" t="s">
        <v>279</v>
      </c>
      <c r="F70" s="103">
        <v>148276272</v>
      </c>
      <c r="G70" s="103">
        <v>148276272</v>
      </c>
      <c r="H70" s="3" t="str">
        <f t="shared" si="3"/>
        <v>SI</v>
      </c>
    </row>
    <row r="71" spans="1:8">
      <c r="A71" s="102">
        <v>0</v>
      </c>
      <c r="B71" s="97" t="s">
        <v>280</v>
      </c>
      <c r="C71" s="97" t="s">
        <v>183</v>
      </c>
      <c r="D71" s="97" t="s">
        <v>141</v>
      </c>
      <c r="E71" s="97" t="s">
        <v>281</v>
      </c>
      <c r="F71" s="103">
        <v>31414404</v>
      </c>
      <c r="G71" s="103">
        <v>31414404</v>
      </c>
      <c r="H71" s="3" t="str">
        <f t="shared" si="3"/>
        <v>SI</v>
      </c>
    </row>
    <row r="72" spans="1:8">
      <c r="A72" s="102">
        <v>0</v>
      </c>
      <c r="B72" s="97" t="s">
        <v>282</v>
      </c>
      <c r="C72" s="97" t="s">
        <v>186</v>
      </c>
      <c r="D72" s="97" t="s">
        <v>141</v>
      </c>
      <c r="E72" s="97" t="s">
        <v>283</v>
      </c>
      <c r="F72" s="103">
        <v>58609104</v>
      </c>
      <c r="G72" s="103">
        <v>58609104</v>
      </c>
      <c r="H72" s="3" t="str">
        <f t="shared" si="3"/>
        <v>SI</v>
      </c>
    </row>
    <row r="73" spans="1:8">
      <c r="A73" s="102">
        <v>0</v>
      </c>
      <c r="B73" s="97" t="s">
        <v>284</v>
      </c>
      <c r="C73" s="97" t="s">
        <v>189</v>
      </c>
      <c r="D73" s="97" t="s">
        <v>141</v>
      </c>
      <c r="E73" s="97" t="s">
        <v>285</v>
      </c>
      <c r="F73" s="103">
        <v>29304552</v>
      </c>
      <c r="G73" s="103">
        <v>29304552</v>
      </c>
      <c r="H73" s="3" t="str">
        <f t="shared" si="3"/>
        <v>SI</v>
      </c>
    </row>
    <row r="74" spans="1:8">
      <c r="A74" s="102">
        <v>0</v>
      </c>
      <c r="B74" s="97" t="s">
        <v>286</v>
      </c>
      <c r="C74" s="97" t="s">
        <v>192</v>
      </c>
      <c r="D74" s="97" t="s">
        <v>141</v>
      </c>
      <c r="E74" s="97" t="s">
        <v>287</v>
      </c>
      <c r="F74" s="103">
        <v>234436416</v>
      </c>
      <c r="G74" s="103">
        <v>234436416</v>
      </c>
      <c r="H74" s="3" t="str">
        <f t="shared" si="3"/>
        <v>SI</v>
      </c>
    </row>
    <row r="75" spans="1:8">
      <c r="A75" s="102">
        <v>0</v>
      </c>
      <c r="B75" s="97" t="s">
        <v>288</v>
      </c>
      <c r="C75" s="97" t="s">
        <v>195</v>
      </c>
      <c r="D75" s="97" t="s">
        <v>141</v>
      </c>
      <c r="E75" s="97" t="s">
        <v>289</v>
      </c>
      <c r="F75" s="103">
        <v>175827312</v>
      </c>
      <c r="G75" s="103">
        <v>175827312</v>
      </c>
      <c r="H75" s="3" t="str">
        <f t="shared" si="3"/>
        <v>SI</v>
      </c>
    </row>
    <row r="76" spans="1:8">
      <c r="A76" s="102">
        <v>0</v>
      </c>
      <c r="B76" s="97" t="s">
        <v>290</v>
      </c>
      <c r="C76" s="97" t="s">
        <v>198</v>
      </c>
      <c r="D76" s="97" t="s">
        <v>141</v>
      </c>
      <c r="E76" s="97" t="s">
        <v>291</v>
      </c>
      <c r="F76" s="103">
        <v>50998848</v>
      </c>
      <c r="G76" s="103">
        <v>48958884</v>
      </c>
      <c r="H76" s="3" t="str">
        <f t="shared" si="3"/>
        <v>SI</v>
      </c>
    </row>
    <row r="77" spans="1:8">
      <c r="A77" s="102">
        <v>0</v>
      </c>
      <c r="B77" s="97" t="s">
        <v>292</v>
      </c>
      <c r="C77" s="97" t="s">
        <v>201</v>
      </c>
      <c r="D77" s="97" t="s">
        <v>141</v>
      </c>
      <c r="E77" s="97" t="s">
        <v>293</v>
      </c>
      <c r="F77" s="103">
        <v>172715096</v>
      </c>
      <c r="G77" s="103">
        <v>172715096</v>
      </c>
      <c r="H77" s="3" t="str">
        <f t="shared" si="3"/>
        <v>SI</v>
      </c>
    </row>
    <row r="78" spans="1:8">
      <c r="A78" s="102">
        <v>0</v>
      </c>
      <c r="B78" s="97" t="s">
        <v>294</v>
      </c>
      <c r="C78" s="97" t="s">
        <v>204</v>
      </c>
      <c r="D78" s="97" t="s">
        <v>141</v>
      </c>
      <c r="E78" s="97" t="s">
        <v>295</v>
      </c>
      <c r="F78" s="103">
        <v>149091572</v>
      </c>
      <c r="G78" s="103">
        <v>149091572</v>
      </c>
      <c r="H78" s="3" t="str">
        <f t="shared" si="3"/>
        <v>SI</v>
      </c>
    </row>
    <row r="79" spans="1:8">
      <c r="A79" s="102">
        <v>0</v>
      </c>
      <c r="B79" s="97" t="s">
        <v>296</v>
      </c>
      <c r="C79" s="97" t="s">
        <v>207</v>
      </c>
      <c r="D79" s="97" t="s">
        <v>141</v>
      </c>
      <c r="E79" s="97" t="s">
        <v>297</v>
      </c>
      <c r="F79" s="103">
        <v>22503600</v>
      </c>
      <c r="G79" s="103">
        <v>22503600</v>
      </c>
      <c r="H79" s="3" t="str">
        <f t="shared" si="3"/>
        <v>SI</v>
      </c>
    </row>
    <row r="80" spans="1:8">
      <c r="A80" s="102">
        <v>0</v>
      </c>
      <c r="B80" s="97" t="s">
        <v>298</v>
      </c>
      <c r="C80" s="97" t="s">
        <v>210</v>
      </c>
      <c r="D80" s="97" t="s">
        <v>141</v>
      </c>
      <c r="E80" s="97" t="s">
        <v>299</v>
      </c>
      <c r="F80" s="103">
        <v>404908464</v>
      </c>
      <c r="G80" s="103">
        <v>388712124</v>
      </c>
      <c r="H80" s="3" t="str">
        <f t="shared" si="3"/>
        <v>SI</v>
      </c>
    </row>
    <row r="81" spans="1:8">
      <c r="A81" s="102">
        <v>0</v>
      </c>
      <c r="B81" s="97" t="s">
        <v>300</v>
      </c>
      <c r="C81" s="97" t="s">
        <v>213</v>
      </c>
      <c r="D81" s="97" t="s">
        <v>141</v>
      </c>
      <c r="E81" s="97" t="s">
        <v>301</v>
      </c>
      <c r="F81" s="103">
        <v>237967836</v>
      </c>
      <c r="G81" s="103">
        <v>228449112</v>
      </c>
      <c r="H81" s="3" t="str">
        <f t="shared" si="3"/>
        <v>SI</v>
      </c>
    </row>
    <row r="82" spans="1:8">
      <c r="A82" s="102">
        <v>0</v>
      </c>
      <c r="B82" s="97" t="s">
        <v>302</v>
      </c>
      <c r="C82" s="97" t="s">
        <v>216</v>
      </c>
      <c r="D82" s="97" t="s">
        <v>141</v>
      </c>
      <c r="E82" s="97" t="s">
        <v>303</v>
      </c>
      <c r="F82" s="103">
        <v>8831544</v>
      </c>
      <c r="G82" s="103">
        <v>8478276</v>
      </c>
      <c r="H82" s="3" t="str">
        <f t="shared" si="3"/>
        <v>SI</v>
      </c>
    </row>
    <row r="83" spans="1:8">
      <c r="A83" s="102">
        <v>0</v>
      </c>
      <c r="B83" s="97" t="s">
        <v>304</v>
      </c>
      <c r="C83" s="97" t="s">
        <v>219</v>
      </c>
      <c r="D83" s="97" t="s">
        <v>141</v>
      </c>
      <c r="E83" s="97" t="s">
        <v>305</v>
      </c>
      <c r="F83" s="103">
        <v>34999812</v>
      </c>
      <c r="G83" s="103">
        <v>33599808</v>
      </c>
      <c r="H83" s="3" t="str">
        <f t="shared" si="3"/>
        <v>SI</v>
      </c>
    </row>
    <row r="84" spans="1:8">
      <c r="A84" s="102">
        <v>0</v>
      </c>
      <c r="B84" s="97" t="s">
        <v>306</v>
      </c>
      <c r="C84" s="97" t="s">
        <v>222</v>
      </c>
      <c r="D84" s="97" t="s">
        <v>141</v>
      </c>
      <c r="E84" s="97" t="s">
        <v>307</v>
      </c>
      <c r="F84" s="103">
        <v>73061376</v>
      </c>
      <c r="G84" s="103">
        <v>70138920</v>
      </c>
      <c r="H84" s="3" t="str">
        <f t="shared" si="3"/>
        <v>SI</v>
      </c>
    </row>
    <row r="85" spans="1:8">
      <c r="A85" s="102">
        <v>0</v>
      </c>
      <c r="B85" s="97" t="s">
        <v>308</v>
      </c>
      <c r="C85" s="97" t="s">
        <v>225</v>
      </c>
      <c r="D85" s="97" t="s">
        <v>141</v>
      </c>
      <c r="E85" s="97" t="s">
        <v>309</v>
      </c>
      <c r="F85" s="103">
        <v>11790492</v>
      </c>
      <c r="G85" s="103">
        <v>11318868</v>
      </c>
      <c r="H85" s="3" t="str">
        <f t="shared" si="3"/>
        <v>SI</v>
      </c>
    </row>
    <row r="86" spans="1:8">
      <c r="A86" s="102">
        <v>0</v>
      </c>
      <c r="B86" s="97" t="s">
        <v>310</v>
      </c>
      <c r="C86" s="97" t="s">
        <v>228</v>
      </c>
      <c r="D86" s="97" t="s">
        <v>141</v>
      </c>
      <c r="E86" s="97" t="s">
        <v>311</v>
      </c>
      <c r="F86" s="103">
        <v>342836196</v>
      </c>
      <c r="G86" s="103">
        <v>329122740</v>
      </c>
      <c r="H86" s="3" t="str">
        <f t="shared" si="3"/>
        <v>SI</v>
      </c>
    </row>
    <row r="87" spans="1:8">
      <c r="A87" s="102">
        <v>0</v>
      </c>
      <c r="B87" s="97" t="s">
        <v>312</v>
      </c>
      <c r="C87" s="97" t="s">
        <v>231</v>
      </c>
      <c r="D87" s="97" t="s">
        <v>141</v>
      </c>
      <c r="E87" s="97" t="s">
        <v>313</v>
      </c>
      <c r="F87" s="103">
        <v>13999020</v>
      </c>
      <c r="G87" s="103">
        <v>13439052</v>
      </c>
      <c r="H87" s="3" t="str">
        <f t="shared" si="3"/>
        <v>SI</v>
      </c>
    </row>
    <row r="88" spans="1:8">
      <c r="A88" s="102">
        <v>0</v>
      </c>
      <c r="B88" s="97" t="s">
        <v>314</v>
      </c>
      <c r="C88" s="97" t="s">
        <v>234</v>
      </c>
      <c r="D88" s="97" t="s">
        <v>141</v>
      </c>
      <c r="E88" s="97" t="s">
        <v>315</v>
      </c>
      <c r="F88" s="103">
        <v>266484</v>
      </c>
      <c r="G88" s="103">
        <v>255816</v>
      </c>
      <c r="H88" s="3" t="str">
        <f t="shared" si="3"/>
        <v>SI</v>
      </c>
    </row>
    <row r="89" spans="1:8">
      <c r="A89" s="102">
        <v>0</v>
      </c>
      <c r="B89" s="97" t="s">
        <v>316</v>
      </c>
      <c r="C89" s="97" t="s">
        <v>237</v>
      </c>
      <c r="D89" s="97" t="s">
        <v>141</v>
      </c>
      <c r="E89" s="97" t="s">
        <v>317</v>
      </c>
      <c r="F89" s="103">
        <v>794253600</v>
      </c>
      <c r="G89" s="103">
        <v>762483456</v>
      </c>
      <c r="H89" s="3" t="str">
        <f t="shared" si="3"/>
        <v>SI</v>
      </c>
    </row>
    <row r="90" spans="1:8">
      <c r="A90" s="102">
        <v>0</v>
      </c>
      <c r="B90" s="97" t="s">
        <v>318</v>
      </c>
      <c r="C90" s="97" t="s">
        <v>240</v>
      </c>
      <c r="D90" s="97" t="s">
        <v>141</v>
      </c>
      <c r="E90" s="97" t="s">
        <v>319</v>
      </c>
      <c r="F90" s="103">
        <v>168561780</v>
      </c>
      <c r="G90" s="103">
        <v>161819304</v>
      </c>
      <c r="H90" s="3" t="str">
        <f t="shared" si="3"/>
        <v>SI</v>
      </c>
    </row>
    <row r="91" spans="1:8">
      <c r="A91" s="102">
        <v>0</v>
      </c>
      <c r="B91" s="97" t="s">
        <v>320</v>
      </c>
      <c r="C91" s="97" t="s">
        <v>243</v>
      </c>
      <c r="D91" s="97" t="s">
        <v>141</v>
      </c>
      <c r="E91" s="97" t="s">
        <v>321</v>
      </c>
      <c r="F91" s="103">
        <v>208616115</v>
      </c>
      <c r="G91" s="103">
        <v>200271120</v>
      </c>
      <c r="H91" s="3" t="str">
        <f t="shared" si="3"/>
        <v>SI</v>
      </c>
    </row>
    <row r="92" spans="1:8">
      <c r="A92" s="102">
        <v>0</v>
      </c>
      <c r="B92" s="97" t="s">
        <v>322</v>
      </c>
      <c r="C92" s="97" t="s">
        <v>246</v>
      </c>
      <c r="D92" s="97" t="s">
        <v>141</v>
      </c>
      <c r="E92" s="97" t="s">
        <v>323</v>
      </c>
      <c r="F92" s="103">
        <v>419739780</v>
      </c>
      <c r="G92" s="103">
        <v>402950145</v>
      </c>
      <c r="H92" s="3" t="str">
        <f t="shared" si="3"/>
        <v>SI</v>
      </c>
    </row>
    <row r="93" spans="1:8">
      <c r="A93" s="102">
        <v>0</v>
      </c>
      <c r="B93" s="97" t="s">
        <v>324</v>
      </c>
      <c r="C93" s="97" t="s">
        <v>249</v>
      </c>
      <c r="D93" s="97" t="s">
        <v>141</v>
      </c>
      <c r="E93" s="97" t="s">
        <v>325</v>
      </c>
      <c r="F93" s="103">
        <v>566632570</v>
      </c>
      <c r="G93" s="103">
        <v>543967165</v>
      </c>
      <c r="H93" s="3" t="str">
        <f t="shared" si="3"/>
        <v>SI</v>
      </c>
    </row>
    <row r="94" spans="1:8">
      <c r="A94" s="102">
        <v>0</v>
      </c>
      <c r="B94" s="97" t="s">
        <v>326</v>
      </c>
      <c r="C94" s="97" t="s">
        <v>327</v>
      </c>
      <c r="D94" s="97" t="s">
        <v>141</v>
      </c>
      <c r="E94" s="97" t="s">
        <v>328</v>
      </c>
      <c r="F94" s="103">
        <v>1723986615</v>
      </c>
      <c r="G94" s="103">
        <v>1655026800</v>
      </c>
      <c r="H94" s="3" t="str">
        <f t="shared" si="3"/>
        <v>SI</v>
      </c>
    </row>
    <row r="95" spans="1:8">
      <c r="A95" s="98"/>
      <c r="B95" s="98"/>
      <c r="C95" s="98"/>
      <c r="D95" s="98"/>
      <c r="E95" s="98"/>
      <c r="F95" s="98"/>
      <c r="H95" s="3"/>
    </row>
    <row r="96" spans="1:8">
      <c r="A96" s="98"/>
      <c r="B96" s="98"/>
      <c r="C96" s="98"/>
      <c r="D96" s="98"/>
      <c r="E96" s="98"/>
      <c r="F96" s="104">
        <f>SUM(F57:F95)</f>
        <v>8242347020</v>
      </c>
      <c r="G96" s="105">
        <f>SUM(G57:G95)</f>
        <v>8039888078</v>
      </c>
      <c r="H96" s="3" t="str">
        <f t="shared" ref="H96" si="4">IF(G96&gt;F96,"No Habilitado","Habilitado")</f>
        <v>Habilitado</v>
      </c>
    </row>
  </sheetData>
  <sheetProtection algorithmName="SHA-512" hashValue="SXWGtp9mVEaM6It+embpzorxC6DAJXe/9vuOcSItF6GjQl3UQBUorXH+wcnZKksHN3CIme/u+ivXimEAzfASHg==" saltValue="Ht0yWnL+5HlgI/lA2Nj8cw==" spinCount="100000" sheet="1" objects="1" scenarios="1"/>
  <mergeCells count="8">
    <mergeCell ref="A55:H55"/>
    <mergeCell ref="B2:H2"/>
    <mergeCell ref="B3:H3"/>
    <mergeCell ref="B4:H4"/>
    <mergeCell ref="B5:H5"/>
    <mergeCell ref="B6:H6"/>
    <mergeCell ref="B7:H7"/>
    <mergeCell ref="A12:G12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2:H96"/>
  <sheetViews>
    <sheetView topLeftCell="A12" workbookViewId="0">
      <selection activeCell="E10" sqref="E10"/>
    </sheetView>
  </sheetViews>
  <sheetFormatPr defaultColWidth="11.42578125" defaultRowHeight="15"/>
  <cols>
    <col min="1" max="1" width="29.42578125" customWidth="1"/>
    <col min="5" max="5" width="65.42578125" customWidth="1"/>
    <col min="6" max="6" width="24.28515625" customWidth="1"/>
    <col min="7" max="7" width="25.28515625" customWidth="1"/>
    <col min="8" max="8" width="16.140625" customWidth="1"/>
  </cols>
  <sheetData>
    <row r="2" spans="1:8">
      <c r="A2" s="96" t="s">
        <v>117</v>
      </c>
      <c r="B2" s="159" t="s">
        <v>118</v>
      </c>
      <c r="C2" s="159"/>
      <c r="D2" s="159"/>
      <c r="E2" s="159"/>
      <c r="F2" s="159"/>
      <c r="G2" s="159"/>
      <c r="H2" s="159"/>
    </row>
    <row r="3" spans="1:8">
      <c r="A3" s="96" t="s">
        <v>119</v>
      </c>
      <c r="B3" s="159" t="s">
        <v>120</v>
      </c>
      <c r="C3" s="159"/>
      <c r="D3" s="159"/>
      <c r="E3" s="159"/>
      <c r="F3" s="159"/>
      <c r="G3" s="159"/>
      <c r="H3" s="159"/>
    </row>
    <row r="4" spans="1:8">
      <c r="A4" s="96" t="s">
        <v>121</v>
      </c>
      <c r="B4" s="159" t="s">
        <v>122</v>
      </c>
      <c r="C4" s="159"/>
      <c r="D4" s="159"/>
      <c r="E4" s="159"/>
      <c r="F4" s="159"/>
      <c r="G4" s="159"/>
      <c r="H4" s="159"/>
    </row>
    <row r="5" spans="1:8">
      <c r="A5" s="96" t="s">
        <v>123</v>
      </c>
      <c r="B5" s="159" t="s">
        <v>124</v>
      </c>
      <c r="C5" s="159"/>
      <c r="D5" s="159"/>
      <c r="E5" s="159"/>
      <c r="F5" s="159"/>
      <c r="G5" s="159"/>
      <c r="H5" s="159"/>
    </row>
    <row r="6" spans="1:8">
      <c r="A6" s="96" t="s">
        <v>125</v>
      </c>
      <c r="B6" s="159" t="s">
        <v>126</v>
      </c>
      <c r="C6" s="159"/>
      <c r="D6" s="159"/>
      <c r="E6" s="159"/>
      <c r="F6" s="159"/>
      <c r="G6" s="159"/>
      <c r="H6" s="159"/>
    </row>
    <row r="7" spans="1:8">
      <c r="A7" s="96" t="s">
        <v>127</v>
      </c>
      <c r="B7" s="159" t="s">
        <v>128</v>
      </c>
      <c r="C7" s="159"/>
      <c r="D7" s="159"/>
      <c r="E7" s="159"/>
      <c r="F7" s="159"/>
      <c r="G7" s="159"/>
      <c r="H7" s="159"/>
    </row>
    <row r="8" spans="1:8">
      <c r="A8" s="96"/>
      <c r="B8" s="97"/>
    </row>
    <row r="9" spans="1:8" ht="63.75">
      <c r="A9" s="96"/>
      <c r="B9" s="97"/>
      <c r="F9" s="108" t="s">
        <v>129</v>
      </c>
      <c r="G9" s="108" t="s">
        <v>130</v>
      </c>
      <c r="H9" s="108" t="s">
        <v>131</v>
      </c>
    </row>
    <row r="10" spans="1:8">
      <c r="A10" s="96"/>
      <c r="B10" s="97"/>
      <c r="E10" t="s">
        <v>132</v>
      </c>
      <c r="F10" s="109">
        <f>F52+F96</f>
        <v>10223124286</v>
      </c>
      <c r="G10" s="109">
        <f>G52+G96</f>
        <v>9971291787</v>
      </c>
      <c r="H10" s="110" t="str">
        <f t="shared" ref="H10" si="0">IF(G10&gt;F10,"No Habilitado","Habilitado")</f>
        <v>Habilitado</v>
      </c>
    </row>
    <row r="12" spans="1:8" ht="18">
      <c r="A12" s="160" t="s">
        <v>329</v>
      </c>
      <c r="B12" s="161"/>
      <c r="C12" s="161"/>
      <c r="D12" s="161"/>
      <c r="E12" s="161"/>
      <c r="F12" s="161"/>
      <c r="G12" s="162"/>
    </row>
    <row r="13" spans="1:8" s="1" customFormat="1">
      <c r="A13" s="99" t="s">
        <v>134</v>
      </c>
      <c r="B13" s="99" t="s">
        <v>135</v>
      </c>
      <c r="C13" s="100" t="s">
        <v>136</v>
      </c>
      <c r="D13" s="100" t="s">
        <v>137</v>
      </c>
      <c r="E13" s="100" t="s">
        <v>138</v>
      </c>
      <c r="F13" s="100" t="s">
        <v>129</v>
      </c>
      <c r="G13" s="100" t="s">
        <v>130</v>
      </c>
      <c r="H13" s="100" t="s">
        <v>131</v>
      </c>
    </row>
    <row r="14" spans="1:8">
      <c r="A14" s="101">
        <v>0</v>
      </c>
      <c r="B14" s="97" t="s">
        <v>330</v>
      </c>
      <c r="C14" s="97" t="s">
        <v>140</v>
      </c>
      <c r="D14" s="97" t="s">
        <v>141</v>
      </c>
      <c r="E14" s="97" t="s">
        <v>142</v>
      </c>
      <c r="F14" s="103">
        <v>15399630</v>
      </c>
      <c r="G14" s="103">
        <v>15399630</v>
      </c>
      <c r="H14" s="3" t="str">
        <f>IF(G14&gt;F14,"No","SI")</f>
        <v>SI</v>
      </c>
    </row>
    <row r="15" spans="1:8">
      <c r="A15" s="102">
        <v>0</v>
      </c>
      <c r="B15" s="97" t="s">
        <v>331</v>
      </c>
      <c r="C15" s="97" t="s">
        <v>144</v>
      </c>
      <c r="D15" s="97" t="s">
        <v>141</v>
      </c>
      <c r="E15" s="97" t="s">
        <v>145</v>
      </c>
      <c r="F15" s="103">
        <v>26398350</v>
      </c>
      <c r="G15" s="103">
        <v>26398350</v>
      </c>
      <c r="H15" s="3" t="str">
        <f t="shared" ref="H15:H50" si="1">IF(G15&gt;F15,"No","SI")</f>
        <v>SI</v>
      </c>
    </row>
    <row r="16" spans="1:8">
      <c r="A16" s="102">
        <v>0</v>
      </c>
      <c r="B16" s="97" t="s">
        <v>332</v>
      </c>
      <c r="C16" s="97" t="s">
        <v>147</v>
      </c>
      <c r="D16" s="97" t="s">
        <v>141</v>
      </c>
      <c r="E16" s="97" t="s">
        <v>148</v>
      </c>
      <c r="F16" s="103">
        <v>26398350</v>
      </c>
      <c r="G16" s="103">
        <v>26398350</v>
      </c>
      <c r="H16" s="3" t="str">
        <f t="shared" si="1"/>
        <v>SI</v>
      </c>
    </row>
    <row r="17" spans="1:8">
      <c r="A17" s="102">
        <v>0</v>
      </c>
      <c r="B17" s="97" t="s">
        <v>333</v>
      </c>
      <c r="C17" s="97" t="s">
        <v>150</v>
      </c>
      <c r="D17" s="97" t="s">
        <v>141</v>
      </c>
      <c r="E17" s="97" t="s">
        <v>151</v>
      </c>
      <c r="F17" s="103">
        <v>65995875</v>
      </c>
      <c r="G17" s="103">
        <v>65995875</v>
      </c>
      <c r="H17" s="3" t="str">
        <f t="shared" si="1"/>
        <v>SI</v>
      </c>
    </row>
    <row r="18" spans="1:8">
      <c r="A18" s="102">
        <v>0</v>
      </c>
      <c r="B18" s="97" t="s">
        <v>334</v>
      </c>
      <c r="C18" s="97" t="s">
        <v>153</v>
      </c>
      <c r="D18" s="97" t="s">
        <v>141</v>
      </c>
      <c r="E18" s="97" t="s">
        <v>154</v>
      </c>
      <c r="F18" s="103">
        <v>65995875</v>
      </c>
      <c r="G18" s="103">
        <v>65995875</v>
      </c>
      <c r="H18" s="3" t="str">
        <f t="shared" si="1"/>
        <v>SI</v>
      </c>
    </row>
    <row r="19" spans="1:8">
      <c r="A19" s="102">
        <v>0</v>
      </c>
      <c r="B19" s="97" t="s">
        <v>335</v>
      </c>
      <c r="C19" s="97" t="s">
        <v>156</v>
      </c>
      <c r="D19" s="97" t="s">
        <v>141</v>
      </c>
      <c r="E19" s="97" t="s">
        <v>157</v>
      </c>
      <c r="F19" s="103">
        <v>65995875</v>
      </c>
      <c r="G19" s="103">
        <v>65995875</v>
      </c>
      <c r="H19" s="3" t="str">
        <f t="shared" si="1"/>
        <v>SI</v>
      </c>
    </row>
    <row r="20" spans="1:8">
      <c r="A20" s="102">
        <v>0</v>
      </c>
      <c r="B20" s="97" t="s">
        <v>336</v>
      </c>
      <c r="C20" s="97" t="s">
        <v>159</v>
      </c>
      <c r="D20" s="97" t="s">
        <v>141</v>
      </c>
      <c r="E20" s="97" t="s">
        <v>160</v>
      </c>
      <c r="F20" s="103">
        <v>21997440</v>
      </c>
      <c r="G20" s="103">
        <v>21997440</v>
      </c>
      <c r="H20" s="3" t="str">
        <f t="shared" si="1"/>
        <v>SI</v>
      </c>
    </row>
    <row r="21" spans="1:8">
      <c r="A21" s="102">
        <v>0</v>
      </c>
      <c r="B21" s="97" t="s">
        <v>337</v>
      </c>
      <c r="C21" s="97" t="s">
        <v>162</v>
      </c>
      <c r="D21" s="97" t="s">
        <v>141</v>
      </c>
      <c r="E21" s="97" t="s">
        <v>163</v>
      </c>
      <c r="F21" s="103">
        <v>146741400</v>
      </c>
      <c r="G21" s="103">
        <v>146741400</v>
      </c>
      <c r="H21" s="3" t="str">
        <f t="shared" si="1"/>
        <v>SI</v>
      </c>
    </row>
    <row r="22" spans="1:8">
      <c r="A22" s="102">
        <v>0</v>
      </c>
      <c r="B22" s="97" t="s">
        <v>338</v>
      </c>
      <c r="C22" s="97" t="s">
        <v>165</v>
      </c>
      <c r="D22" s="97" t="s">
        <v>141</v>
      </c>
      <c r="E22" s="97" t="s">
        <v>166</v>
      </c>
      <c r="F22" s="103">
        <v>8657760</v>
      </c>
      <c r="G22" s="103">
        <v>8657760</v>
      </c>
      <c r="H22" s="3" t="str">
        <f t="shared" si="1"/>
        <v>SI</v>
      </c>
    </row>
    <row r="23" spans="1:8">
      <c r="A23" s="102">
        <v>0</v>
      </c>
      <c r="B23" s="97" t="s">
        <v>339</v>
      </c>
      <c r="C23" s="97" t="s">
        <v>168</v>
      </c>
      <c r="D23" s="97" t="s">
        <v>141</v>
      </c>
      <c r="E23" s="97" t="s">
        <v>169</v>
      </c>
      <c r="F23" s="103">
        <v>8657760</v>
      </c>
      <c r="G23" s="103">
        <v>8657760</v>
      </c>
      <c r="H23" s="3" t="str">
        <f t="shared" si="1"/>
        <v>SI</v>
      </c>
    </row>
    <row r="24" spans="1:8">
      <c r="A24" s="102">
        <v>0</v>
      </c>
      <c r="B24" s="97" t="s">
        <v>340</v>
      </c>
      <c r="C24" s="97" t="s">
        <v>171</v>
      </c>
      <c r="D24" s="97" t="s">
        <v>141</v>
      </c>
      <c r="E24" s="97" t="s">
        <v>172</v>
      </c>
      <c r="F24" s="103">
        <v>8657760</v>
      </c>
      <c r="G24" s="103">
        <v>8657760</v>
      </c>
      <c r="H24" s="3" t="str">
        <f t="shared" si="1"/>
        <v>SI</v>
      </c>
    </row>
    <row r="25" spans="1:8">
      <c r="A25" s="102">
        <v>0</v>
      </c>
      <c r="B25" s="97" t="s">
        <v>341</v>
      </c>
      <c r="C25" s="97" t="s">
        <v>174</v>
      </c>
      <c r="D25" s="97" t="s">
        <v>141</v>
      </c>
      <c r="E25" s="97" t="s">
        <v>175</v>
      </c>
      <c r="F25" s="103">
        <v>8657760</v>
      </c>
      <c r="G25" s="103">
        <v>8657760</v>
      </c>
      <c r="H25" s="3" t="str">
        <f t="shared" si="1"/>
        <v>SI</v>
      </c>
    </row>
    <row r="26" spans="1:8">
      <c r="A26" s="102">
        <v>0</v>
      </c>
      <c r="B26" s="97" t="s">
        <v>342</v>
      </c>
      <c r="C26" s="97" t="s">
        <v>177</v>
      </c>
      <c r="D26" s="97" t="s">
        <v>141</v>
      </c>
      <c r="E26" s="97" t="s">
        <v>178</v>
      </c>
      <c r="F26" s="103">
        <v>34631040</v>
      </c>
      <c r="G26" s="103">
        <v>34631040</v>
      </c>
      <c r="H26" s="3" t="str">
        <f t="shared" si="1"/>
        <v>SI</v>
      </c>
    </row>
    <row r="27" spans="1:8">
      <c r="A27" s="102">
        <v>0</v>
      </c>
      <c r="B27" s="97" t="s">
        <v>343</v>
      </c>
      <c r="C27" s="97" t="s">
        <v>180</v>
      </c>
      <c r="D27" s="97" t="s">
        <v>141</v>
      </c>
      <c r="E27" s="97" t="s">
        <v>181</v>
      </c>
      <c r="F27" s="103">
        <v>34631040</v>
      </c>
      <c r="G27" s="103">
        <v>34631040</v>
      </c>
      <c r="H27" s="3" t="str">
        <f t="shared" si="1"/>
        <v>SI</v>
      </c>
    </row>
    <row r="28" spans="1:8">
      <c r="A28" s="102">
        <v>0</v>
      </c>
      <c r="B28" s="97" t="s">
        <v>344</v>
      </c>
      <c r="C28" s="97" t="s">
        <v>183</v>
      </c>
      <c r="D28" s="97" t="s">
        <v>141</v>
      </c>
      <c r="E28" s="97" t="s">
        <v>184</v>
      </c>
      <c r="F28" s="103">
        <v>7337070</v>
      </c>
      <c r="G28" s="103">
        <v>7337070</v>
      </c>
      <c r="H28" s="3" t="str">
        <f t="shared" si="1"/>
        <v>SI</v>
      </c>
    </row>
    <row r="29" spans="1:8">
      <c r="A29" s="102">
        <v>0</v>
      </c>
      <c r="B29" s="97" t="s">
        <v>345</v>
      </c>
      <c r="C29" s="97" t="s">
        <v>186</v>
      </c>
      <c r="D29" s="97" t="s">
        <v>141</v>
      </c>
      <c r="E29" s="97" t="s">
        <v>187</v>
      </c>
      <c r="F29" s="103">
        <v>13688598</v>
      </c>
      <c r="G29" s="103">
        <v>13688598</v>
      </c>
      <c r="H29" s="3" t="str">
        <f t="shared" si="1"/>
        <v>SI</v>
      </c>
    </row>
    <row r="30" spans="1:8">
      <c r="A30" s="102">
        <v>0</v>
      </c>
      <c r="B30" s="97" t="s">
        <v>346</v>
      </c>
      <c r="C30" s="97" t="s">
        <v>189</v>
      </c>
      <c r="D30" s="97" t="s">
        <v>141</v>
      </c>
      <c r="E30" s="97" t="s">
        <v>190</v>
      </c>
      <c r="F30" s="103">
        <v>6844299</v>
      </c>
      <c r="G30" s="103">
        <v>6844299</v>
      </c>
      <c r="H30" s="3" t="str">
        <f t="shared" si="1"/>
        <v>SI</v>
      </c>
    </row>
    <row r="31" spans="1:8">
      <c r="A31" s="102">
        <v>0</v>
      </c>
      <c r="B31" s="97" t="s">
        <v>347</v>
      </c>
      <c r="C31" s="97" t="s">
        <v>192</v>
      </c>
      <c r="D31" s="97" t="s">
        <v>141</v>
      </c>
      <c r="E31" s="97" t="s">
        <v>193</v>
      </c>
      <c r="F31" s="103">
        <v>54754392</v>
      </c>
      <c r="G31" s="103">
        <v>54754392</v>
      </c>
      <c r="H31" s="3" t="str">
        <f t="shared" si="1"/>
        <v>SI</v>
      </c>
    </row>
    <row r="32" spans="1:8">
      <c r="A32" s="102">
        <v>0</v>
      </c>
      <c r="B32" s="97" t="s">
        <v>348</v>
      </c>
      <c r="C32" s="97" t="s">
        <v>195</v>
      </c>
      <c r="D32" s="97" t="s">
        <v>141</v>
      </c>
      <c r="E32" s="97" t="s">
        <v>196</v>
      </c>
      <c r="F32" s="103">
        <v>41065794</v>
      </c>
      <c r="G32" s="103">
        <v>41065794</v>
      </c>
      <c r="H32" s="3" t="str">
        <f t="shared" si="1"/>
        <v>SI</v>
      </c>
    </row>
    <row r="33" spans="1:8">
      <c r="A33" s="102">
        <v>0</v>
      </c>
      <c r="B33" s="97" t="s">
        <v>349</v>
      </c>
      <c r="C33" s="97" t="s">
        <v>198</v>
      </c>
      <c r="D33" s="97" t="s">
        <v>141</v>
      </c>
      <c r="E33" s="97" t="s">
        <v>199</v>
      </c>
      <c r="F33" s="103">
        <v>12378360</v>
      </c>
      <c r="G33" s="103">
        <v>11883225</v>
      </c>
      <c r="H33" s="3" t="str">
        <f t="shared" si="1"/>
        <v>SI</v>
      </c>
    </row>
    <row r="34" spans="1:8">
      <c r="A34" s="102">
        <v>0</v>
      </c>
      <c r="B34" s="97" t="s">
        <v>350</v>
      </c>
      <c r="C34" s="97" t="s">
        <v>201</v>
      </c>
      <c r="D34" s="97" t="s">
        <v>141</v>
      </c>
      <c r="E34" s="97" t="s">
        <v>202</v>
      </c>
      <c r="F34" s="103">
        <v>78478470</v>
      </c>
      <c r="G34" s="103">
        <v>78478470</v>
      </c>
      <c r="H34" s="3" t="str">
        <f t="shared" si="1"/>
        <v>SI</v>
      </c>
    </row>
    <row r="35" spans="1:8">
      <c r="A35" s="102">
        <v>0</v>
      </c>
      <c r="B35" s="97" t="s">
        <v>351</v>
      </c>
      <c r="C35" s="97" t="s">
        <v>204</v>
      </c>
      <c r="D35" s="97" t="s">
        <v>141</v>
      </c>
      <c r="E35" s="97" t="s">
        <v>205</v>
      </c>
      <c r="F35" s="103">
        <v>5462040</v>
      </c>
      <c r="G35" s="103">
        <v>5462040</v>
      </c>
      <c r="H35" s="3" t="str">
        <f t="shared" si="1"/>
        <v>SI</v>
      </c>
    </row>
    <row r="36" spans="1:8">
      <c r="A36" s="102">
        <v>0</v>
      </c>
      <c r="B36" s="97" t="s">
        <v>352</v>
      </c>
      <c r="C36" s="97" t="s">
        <v>207</v>
      </c>
      <c r="D36" s="97" t="s">
        <v>141</v>
      </c>
      <c r="E36" s="97" t="s">
        <v>208</v>
      </c>
      <c r="F36" s="103">
        <v>98278752</v>
      </c>
      <c r="G36" s="103">
        <v>94347600</v>
      </c>
      <c r="H36" s="3" t="str">
        <f t="shared" si="1"/>
        <v>SI</v>
      </c>
    </row>
    <row r="37" spans="1:8">
      <c r="A37" s="102">
        <v>0</v>
      </c>
      <c r="B37" s="97" t="s">
        <v>353</v>
      </c>
      <c r="C37" s="97" t="s">
        <v>210</v>
      </c>
      <c r="D37" s="97" t="s">
        <v>141</v>
      </c>
      <c r="E37" s="97" t="s">
        <v>211</v>
      </c>
      <c r="F37" s="103">
        <v>57759183</v>
      </c>
      <c r="G37" s="103">
        <v>55448814</v>
      </c>
      <c r="H37" s="3" t="str">
        <f t="shared" si="1"/>
        <v>SI</v>
      </c>
    </row>
    <row r="38" spans="1:8">
      <c r="A38" s="102">
        <v>0</v>
      </c>
      <c r="B38" s="97" t="s">
        <v>354</v>
      </c>
      <c r="C38" s="97" t="s">
        <v>213</v>
      </c>
      <c r="D38" s="97" t="s">
        <v>141</v>
      </c>
      <c r="E38" s="97" t="s">
        <v>214</v>
      </c>
      <c r="F38" s="103">
        <v>2143578</v>
      </c>
      <c r="G38" s="103">
        <v>2057832</v>
      </c>
      <c r="H38" s="3" t="str">
        <f t="shared" si="1"/>
        <v>SI</v>
      </c>
    </row>
    <row r="39" spans="1:8">
      <c r="A39" s="102">
        <v>0</v>
      </c>
      <c r="B39" s="97" t="s">
        <v>355</v>
      </c>
      <c r="C39" s="97" t="s">
        <v>216</v>
      </c>
      <c r="D39" s="97" t="s">
        <v>141</v>
      </c>
      <c r="E39" s="97" t="s">
        <v>217</v>
      </c>
      <c r="F39" s="103">
        <v>8495100</v>
      </c>
      <c r="G39" s="103">
        <v>8155296</v>
      </c>
      <c r="H39" s="3" t="str">
        <f t="shared" si="1"/>
        <v>SI</v>
      </c>
    </row>
    <row r="40" spans="1:8">
      <c r="A40" s="102">
        <v>0</v>
      </c>
      <c r="B40" s="97" t="s">
        <v>356</v>
      </c>
      <c r="C40" s="97" t="s">
        <v>219</v>
      </c>
      <c r="D40" s="97" t="s">
        <v>141</v>
      </c>
      <c r="E40" s="97" t="s">
        <v>220</v>
      </c>
      <c r="F40" s="103">
        <v>17733345</v>
      </c>
      <c r="G40" s="103">
        <v>17024010</v>
      </c>
      <c r="H40" s="3" t="str">
        <f t="shared" si="1"/>
        <v>SI</v>
      </c>
    </row>
    <row r="41" spans="1:8">
      <c r="A41" s="102">
        <v>0</v>
      </c>
      <c r="B41" s="97" t="s">
        <v>357</v>
      </c>
      <c r="C41" s="97" t="s">
        <v>222</v>
      </c>
      <c r="D41" s="97" t="s">
        <v>141</v>
      </c>
      <c r="E41" s="97" t="s">
        <v>223</v>
      </c>
      <c r="F41" s="103">
        <v>2861769</v>
      </c>
      <c r="G41" s="103">
        <v>2747298</v>
      </c>
      <c r="H41" s="3" t="str">
        <f t="shared" si="1"/>
        <v>SI</v>
      </c>
    </row>
    <row r="42" spans="1:8">
      <c r="A42" s="102">
        <v>0</v>
      </c>
      <c r="B42" s="97" t="s">
        <v>358</v>
      </c>
      <c r="C42" s="97" t="s">
        <v>225</v>
      </c>
      <c r="D42" s="97" t="s">
        <v>141</v>
      </c>
      <c r="E42" s="97" t="s">
        <v>226</v>
      </c>
      <c r="F42" s="103">
        <v>83212668</v>
      </c>
      <c r="G42" s="103">
        <v>79884159</v>
      </c>
      <c r="H42" s="3" t="str">
        <f t="shared" si="1"/>
        <v>SI</v>
      </c>
    </row>
    <row r="43" spans="1:8">
      <c r="A43" s="102">
        <v>0</v>
      </c>
      <c r="B43" s="97" t="s">
        <v>359</v>
      </c>
      <c r="C43" s="97" t="s">
        <v>228</v>
      </c>
      <c r="D43" s="97" t="s">
        <v>141</v>
      </c>
      <c r="E43" s="97" t="s">
        <v>229</v>
      </c>
      <c r="F43" s="103">
        <v>3397821</v>
      </c>
      <c r="G43" s="103">
        <v>3261906</v>
      </c>
      <c r="H43" s="3" t="str">
        <f t="shared" si="1"/>
        <v>SI</v>
      </c>
    </row>
    <row r="44" spans="1:8">
      <c r="A44" s="102">
        <v>0</v>
      </c>
      <c r="B44" s="97" t="s">
        <v>360</v>
      </c>
      <c r="C44" s="97" t="s">
        <v>231</v>
      </c>
      <c r="D44" s="97" t="s">
        <v>141</v>
      </c>
      <c r="E44" s="97" t="s">
        <v>232</v>
      </c>
      <c r="F44" s="103">
        <v>64680</v>
      </c>
      <c r="G44" s="103">
        <v>62091</v>
      </c>
      <c r="H44" s="3" t="str">
        <f t="shared" si="1"/>
        <v>SI</v>
      </c>
    </row>
    <row r="45" spans="1:8">
      <c r="A45" s="102">
        <v>0</v>
      </c>
      <c r="B45" s="97" t="s">
        <v>361</v>
      </c>
      <c r="C45" s="97" t="s">
        <v>234</v>
      </c>
      <c r="D45" s="97" t="s">
        <v>141</v>
      </c>
      <c r="E45" s="97" t="s">
        <v>235</v>
      </c>
      <c r="F45" s="103">
        <v>192780000</v>
      </c>
      <c r="G45" s="103">
        <v>185068800</v>
      </c>
      <c r="H45" s="3" t="str">
        <f t="shared" si="1"/>
        <v>SI</v>
      </c>
    </row>
    <row r="46" spans="1:8">
      <c r="A46" s="102">
        <v>0</v>
      </c>
      <c r="B46" s="97" t="s">
        <v>362</v>
      </c>
      <c r="C46" s="97" t="s">
        <v>237</v>
      </c>
      <c r="D46" s="97" t="s">
        <v>141</v>
      </c>
      <c r="E46" s="97" t="s">
        <v>238</v>
      </c>
      <c r="F46" s="103">
        <v>40913052</v>
      </c>
      <c r="G46" s="103">
        <v>39276528</v>
      </c>
      <c r="H46" s="3" t="str">
        <f t="shared" si="1"/>
        <v>SI</v>
      </c>
    </row>
    <row r="47" spans="1:8">
      <c r="A47" s="102">
        <v>0</v>
      </c>
      <c r="B47" s="97" t="s">
        <v>363</v>
      </c>
      <c r="C47" s="97" t="s">
        <v>240</v>
      </c>
      <c r="D47" s="97" t="s">
        <v>141</v>
      </c>
      <c r="E47" s="97" t="s">
        <v>241</v>
      </c>
      <c r="F47" s="103">
        <v>51051168</v>
      </c>
      <c r="G47" s="103">
        <v>49009044</v>
      </c>
      <c r="H47" s="3" t="str">
        <f t="shared" si="1"/>
        <v>SI</v>
      </c>
    </row>
    <row r="48" spans="1:8">
      <c r="A48" s="102">
        <v>0</v>
      </c>
      <c r="B48" s="97" t="s">
        <v>364</v>
      </c>
      <c r="C48" s="97" t="s">
        <v>243</v>
      </c>
      <c r="D48" s="97" t="s">
        <v>141</v>
      </c>
      <c r="E48" s="97" t="s">
        <v>244</v>
      </c>
      <c r="F48" s="103">
        <v>102715976</v>
      </c>
      <c r="G48" s="103">
        <v>98607256</v>
      </c>
      <c r="H48" s="3" t="str">
        <f t="shared" si="1"/>
        <v>SI</v>
      </c>
    </row>
    <row r="49" spans="1:8">
      <c r="A49" s="102">
        <v>0</v>
      </c>
      <c r="B49" s="97" t="s">
        <v>365</v>
      </c>
      <c r="C49" s="97" t="s">
        <v>246</v>
      </c>
      <c r="D49" s="97" t="s">
        <v>141</v>
      </c>
      <c r="E49" s="97" t="s">
        <v>247</v>
      </c>
      <c r="F49" s="103">
        <v>138662584</v>
      </c>
      <c r="G49" s="103">
        <v>133115996</v>
      </c>
      <c r="H49" s="3" t="str">
        <f t="shared" si="1"/>
        <v>SI</v>
      </c>
    </row>
    <row r="50" spans="1:8">
      <c r="A50" s="102">
        <v>0</v>
      </c>
      <c r="B50" s="97" t="s">
        <v>366</v>
      </c>
      <c r="C50" s="97" t="s">
        <v>249</v>
      </c>
      <c r="D50" s="97" t="s">
        <v>141</v>
      </c>
      <c r="E50" s="97" t="s">
        <v>250</v>
      </c>
      <c r="F50" s="103">
        <v>421882652</v>
      </c>
      <c r="G50" s="103">
        <v>405007276</v>
      </c>
      <c r="H50" s="3" t="str">
        <f t="shared" si="1"/>
        <v>SI</v>
      </c>
    </row>
    <row r="51" spans="1:8">
      <c r="A51" s="98"/>
      <c r="B51" s="98"/>
      <c r="C51" s="98"/>
      <c r="D51" s="98"/>
      <c r="E51" s="98"/>
      <c r="F51" s="98"/>
    </row>
    <row r="52" spans="1:8">
      <c r="A52" s="98"/>
      <c r="B52" s="98"/>
      <c r="C52" s="98"/>
      <c r="D52" s="98"/>
      <c r="E52" s="98"/>
      <c r="F52" s="104">
        <f>SUM(F14:F51)</f>
        <v>1980777266</v>
      </c>
      <c r="G52" s="105">
        <f>SUM(G14:G51)</f>
        <v>1931403709</v>
      </c>
      <c r="H52" s="3" t="str">
        <f t="shared" ref="H52" si="2">IF(G52&gt;F52,"No Habilitado","Habilitado")</f>
        <v>Habilitado</v>
      </c>
    </row>
    <row r="53" spans="1:8">
      <c r="A53" s="98"/>
      <c r="B53" s="98"/>
      <c r="C53" s="98"/>
      <c r="D53" s="98"/>
      <c r="E53" s="98"/>
      <c r="F53" s="104"/>
      <c r="G53" s="105"/>
    </row>
    <row r="54" spans="1:8">
      <c r="A54" s="98"/>
      <c r="B54" s="98"/>
      <c r="C54" s="98"/>
      <c r="D54" s="98"/>
      <c r="E54" s="98"/>
      <c r="F54" s="104"/>
      <c r="G54" s="105"/>
      <c r="H54" s="3"/>
    </row>
    <row r="55" spans="1:8" ht="18">
      <c r="A55" s="160" t="s">
        <v>251</v>
      </c>
      <c r="B55" s="161"/>
      <c r="C55" s="161"/>
      <c r="D55" s="161"/>
      <c r="E55" s="161"/>
      <c r="F55" s="161"/>
      <c r="G55" s="162"/>
      <c r="H55" s="162"/>
    </row>
    <row r="56" spans="1:8">
      <c r="A56" s="99" t="s">
        <v>134</v>
      </c>
      <c r="B56" s="99" t="s">
        <v>135</v>
      </c>
      <c r="C56" s="100" t="s">
        <v>136</v>
      </c>
      <c r="D56" s="100" t="s">
        <v>137</v>
      </c>
      <c r="E56" s="100" t="s">
        <v>138</v>
      </c>
      <c r="F56" s="100" t="s">
        <v>129</v>
      </c>
      <c r="G56" s="100" t="s">
        <v>130</v>
      </c>
      <c r="H56" s="100" t="s">
        <v>131</v>
      </c>
    </row>
    <row r="57" spans="1:8">
      <c r="A57" s="101">
        <v>0</v>
      </c>
      <c r="B57" s="97" t="s">
        <v>367</v>
      </c>
      <c r="C57" s="97" t="s">
        <v>140</v>
      </c>
      <c r="D57" s="97" t="s">
        <v>141</v>
      </c>
      <c r="E57" s="97" t="s">
        <v>368</v>
      </c>
      <c r="F57" s="103">
        <v>65935056</v>
      </c>
      <c r="G57" s="103">
        <v>65935056</v>
      </c>
      <c r="H57" s="3" t="str">
        <f>IF(G57&gt;F57,"No","SI")</f>
        <v>SI</v>
      </c>
    </row>
    <row r="58" spans="1:8">
      <c r="A58" s="102">
        <v>0</v>
      </c>
      <c r="B58" s="97" t="s">
        <v>369</v>
      </c>
      <c r="C58" s="97" t="s">
        <v>144</v>
      </c>
      <c r="D58" s="97" t="s">
        <v>141</v>
      </c>
      <c r="E58" s="97" t="s">
        <v>255</v>
      </c>
      <c r="F58" s="103">
        <v>113027184</v>
      </c>
      <c r="G58" s="103">
        <v>113027184</v>
      </c>
      <c r="H58" s="3" t="str">
        <f t="shared" ref="H58:H94" si="3">IF(G58&gt;F58,"No","SI")</f>
        <v>SI</v>
      </c>
    </row>
    <row r="59" spans="1:8">
      <c r="A59" s="102">
        <v>0</v>
      </c>
      <c r="B59" s="97" t="s">
        <v>370</v>
      </c>
      <c r="C59" s="97" t="s">
        <v>147</v>
      </c>
      <c r="D59" s="97" t="s">
        <v>141</v>
      </c>
      <c r="E59" s="97" t="s">
        <v>371</v>
      </c>
      <c r="F59" s="103">
        <v>113027184</v>
      </c>
      <c r="G59" s="103">
        <v>113027184</v>
      </c>
      <c r="H59" s="3" t="str">
        <f t="shared" si="3"/>
        <v>SI</v>
      </c>
    </row>
    <row r="60" spans="1:8">
      <c r="A60" s="102">
        <v>0</v>
      </c>
      <c r="B60" s="97" t="s">
        <v>372</v>
      </c>
      <c r="C60" s="97" t="s">
        <v>150</v>
      </c>
      <c r="D60" s="97" t="s">
        <v>141</v>
      </c>
      <c r="E60" s="97" t="s">
        <v>373</v>
      </c>
      <c r="F60" s="103">
        <v>282567960</v>
      </c>
      <c r="G60" s="103">
        <v>282567960</v>
      </c>
      <c r="H60" s="3" t="str">
        <f t="shared" si="3"/>
        <v>SI</v>
      </c>
    </row>
    <row r="61" spans="1:8">
      <c r="A61" s="102">
        <v>0</v>
      </c>
      <c r="B61" s="97" t="s">
        <v>374</v>
      </c>
      <c r="C61" s="97" t="s">
        <v>153</v>
      </c>
      <c r="D61" s="97" t="s">
        <v>141</v>
      </c>
      <c r="E61" s="97" t="s">
        <v>261</v>
      </c>
      <c r="F61" s="103">
        <v>282567960</v>
      </c>
      <c r="G61" s="103">
        <v>282567960</v>
      </c>
      <c r="H61" s="3" t="str">
        <f t="shared" si="3"/>
        <v>SI</v>
      </c>
    </row>
    <row r="62" spans="1:8">
      <c r="A62" s="102">
        <v>0</v>
      </c>
      <c r="B62" s="97" t="s">
        <v>375</v>
      </c>
      <c r="C62" s="97" t="s">
        <v>156</v>
      </c>
      <c r="D62" s="97" t="s">
        <v>141</v>
      </c>
      <c r="E62" s="97" t="s">
        <v>263</v>
      </c>
      <c r="F62" s="103">
        <v>282567960</v>
      </c>
      <c r="G62" s="103">
        <v>282567960</v>
      </c>
      <c r="H62" s="3" t="str">
        <f t="shared" si="3"/>
        <v>SI</v>
      </c>
    </row>
    <row r="63" spans="1:8">
      <c r="A63" s="102">
        <v>0</v>
      </c>
      <c r="B63" s="97" t="s">
        <v>376</v>
      </c>
      <c r="C63" s="97" t="s">
        <v>159</v>
      </c>
      <c r="D63" s="97" t="s">
        <v>141</v>
      </c>
      <c r="E63" s="97" t="s">
        <v>265</v>
      </c>
      <c r="F63" s="103">
        <v>94184232</v>
      </c>
      <c r="G63" s="103">
        <v>94184232</v>
      </c>
      <c r="H63" s="3" t="str">
        <f t="shared" si="3"/>
        <v>SI</v>
      </c>
    </row>
    <row r="64" spans="1:8">
      <c r="A64" s="102">
        <v>0</v>
      </c>
      <c r="B64" s="97" t="s">
        <v>377</v>
      </c>
      <c r="C64" s="97" t="s">
        <v>162</v>
      </c>
      <c r="D64" s="97" t="s">
        <v>141</v>
      </c>
      <c r="E64" s="97" t="s">
        <v>267</v>
      </c>
      <c r="F64" s="103">
        <v>628288080</v>
      </c>
      <c r="G64" s="103">
        <v>628288080</v>
      </c>
      <c r="H64" s="3" t="str">
        <f t="shared" si="3"/>
        <v>SI</v>
      </c>
    </row>
    <row r="65" spans="1:8">
      <c r="A65" s="102">
        <v>0</v>
      </c>
      <c r="B65" s="97" t="s">
        <v>378</v>
      </c>
      <c r="C65" s="97" t="s">
        <v>165</v>
      </c>
      <c r="D65" s="97" t="s">
        <v>141</v>
      </c>
      <c r="E65" s="97" t="s">
        <v>269</v>
      </c>
      <c r="F65" s="103">
        <v>37069068</v>
      </c>
      <c r="G65" s="103">
        <v>37069068</v>
      </c>
      <c r="H65" s="3" t="str">
        <f t="shared" si="3"/>
        <v>SI</v>
      </c>
    </row>
    <row r="66" spans="1:8">
      <c r="A66" s="102">
        <v>0</v>
      </c>
      <c r="B66" s="97" t="s">
        <v>379</v>
      </c>
      <c r="C66" s="97" t="s">
        <v>168</v>
      </c>
      <c r="D66" s="97" t="s">
        <v>141</v>
      </c>
      <c r="E66" s="97" t="s">
        <v>271</v>
      </c>
      <c r="F66" s="103">
        <v>37069068</v>
      </c>
      <c r="G66" s="103">
        <v>37069068</v>
      </c>
      <c r="H66" s="3" t="str">
        <f t="shared" si="3"/>
        <v>SI</v>
      </c>
    </row>
    <row r="67" spans="1:8">
      <c r="A67" s="102">
        <v>0</v>
      </c>
      <c r="B67" s="97" t="s">
        <v>380</v>
      </c>
      <c r="C67" s="97" t="s">
        <v>171</v>
      </c>
      <c r="D67" s="97" t="s">
        <v>141</v>
      </c>
      <c r="E67" s="97" t="s">
        <v>273</v>
      </c>
      <c r="F67" s="103">
        <v>37069068</v>
      </c>
      <c r="G67" s="103">
        <v>37069068</v>
      </c>
      <c r="H67" s="3" t="str">
        <f t="shared" si="3"/>
        <v>SI</v>
      </c>
    </row>
    <row r="68" spans="1:8">
      <c r="A68" s="102">
        <v>0</v>
      </c>
      <c r="B68" s="97" t="s">
        <v>381</v>
      </c>
      <c r="C68" s="97" t="s">
        <v>174</v>
      </c>
      <c r="D68" s="97" t="s">
        <v>141</v>
      </c>
      <c r="E68" s="97" t="s">
        <v>275</v>
      </c>
      <c r="F68" s="103">
        <v>37069068</v>
      </c>
      <c r="G68" s="103">
        <v>37069068</v>
      </c>
      <c r="H68" s="3" t="str">
        <f t="shared" si="3"/>
        <v>SI</v>
      </c>
    </row>
    <row r="69" spans="1:8">
      <c r="A69" s="102">
        <v>0</v>
      </c>
      <c r="B69" s="97" t="s">
        <v>382</v>
      </c>
      <c r="C69" s="97" t="s">
        <v>177</v>
      </c>
      <c r="D69" s="97" t="s">
        <v>141</v>
      </c>
      <c r="E69" s="97" t="s">
        <v>277</v>
      </c>
      <c r="F69" s="103">
        <v>148276272</v>
      </c>
      <c r="G69" s="103">
        <v>148276272</v>
      </c>
      <c r="H69" s="3" t="str">
        <f t="shared" si="3"/>
        <v>SI</v>
      </c>
    </row>
    <row r="70" spans="1:8">
      <c r="A70" s="102">
        <v>0</v>
      </c>
      <c r="B70" s="97" t="s">
        <v>383</v>
      </c>
      <c r="C70" s="97" t="s">
        <v>180</v>
      </c>
      <c r="D70" s="97" t="s">
        <v>141</v>
      </c>
      <c r="E70" s="97" t="s">
        <v>279</v>
      </c>
      <c r="F70" s="103">
        <v>148276272</v>
      </c>
      <c r="G70" s="103">
        <v>148276272</v>
      </c>
      <c r="H70" s="3" t="str">
        <f t="shared" si="3"/>
        <v>SI</v>
      </c>
    </row>
    <row r="71" spans="1:8">
      <c r="A71" s="102">
        <v>0</v>
      </c>
      <c r="B71" s="97" t="s">
        <v>384</v>
      </c>
      <c r="C71" s="97" t="s">
        <v>183</v>
      </c>
      <c r="D71" s="97" t="s">
        <v>141</v>
      </c>
      <c r="E71" s="97" t="s">
        <v>281</v>
      </c>
      <c r="F71" s="103">
        <v>31414404</v>
      </c>
      <c r="G71" s="103">
        <v>31414404</v>
      </c>
      <c r="H71" s="3" t="str">
        <f t="shared" si="3"/>
        <v>SI</v>
      </c>
    </row>
    <row r="72" spans="1:8">
      <c r="A72" s="102">
        <v>0</v>
      </c>
      <c r="B72" s="97" t="s">
        <v>385</v>
      </c>
      <c r="C72" s="97" t="s">
        <v>186</v>
      </c>
      <c r="D72" s="97" t="s">
        <v>141</v>
      </c>
      <c r="E72" s="97" t="s">
        <v>386</v>
      </c>
      <c r="F72" s="103">
        <v>58609104</v>
      </c>
      <c r="G72" s="103">
        <v>58609104</v>
      </c>
      <c r="H72" s="3" t="str">
        <f t="shared" si="3"/>
        <v>SI</v>
      </c>
    </row>
    <row r="73" spans="1:8">
      <c r="A73" s="102">
        <v>0</v>
      </c>
      <c r="B73" s="97" t="s">
        <v>387</v>
      </c>
      <c r="C73" s="97" t="s">
        <v>189</v>
      </c>
      <c r="D73" s="97" t="s">
        <v>141</v>
      </c>
      <c r="E73" s="97" t="s">
        <v>285</v>
      </c>
      <c r="F73" s="103">
        <v>29304552</v>
      </c>
      <c r="G73" s="103">
        <v>29304552</v>
      </c>
      <c r="H73" s="3" t="str">
        <f t="shared" si="3"/>
        <v>SI</v>
      </c>
    </row>
    <row r="74" spans="1:8">
      <c r="A74" s="102">
        <v>0</v>
      </c>
      <c r="B74" s="97" t="s">
        <v>388</v>
      </c>
      <c r="C74" s="97" t="s">
        <v>192</v>
      </c>
      <c r="D74" s="97" t="s">
        <v>141</v>
      </c>
      <c r="E74" s="97" t="s">
        <v>287</v>
      </c>
      <c r="F74" s="103">
        <v>234436416</v>
      </c>
      <c r="G74" s="103">
        <v>234436416</v>
      </c>
      <c r="H74" s="3" t="str">
        <f t="shared" si="3"/>
        <v>SI</v>
      </c>
    </row>
    <row r="75" spans="1:8">
      <c r="A75" s="102">
        <v>0</v>
      </c>
      <c r="B75" s="97" t="s">
        <v>389</v>
      </c>
      <c r="C75" s="97" t="s">
        <v>195</v>
      </c>
      <c r="D75" s="97" t="s">
        <v>141</v>
      </c>
      <c r="E75" s="97" t="s">
        <v>289</v>
      </c>
      <c r="F75" s="103">
        <v>175827312</v>
      </c>
      <c r="G75" s="103">
        <v>175827312</v>
      </c>
      <c r="H75" s="3" t="str">
        <f t="shared" si="3"/>
        <v>SI</v>
      </c>
    </row>
    <row r="76" spans="1:8">
      <c r="A76" s="102">
        <v>0</v>
      </c>
      <c r="B76" s="97" t="s">
        <v>390</v>
      </c>
      <c r="C76" s="97" t="s">
        <v>198</v>
      </c>
      <c r="D76" s="97" t="s">
        <v>141</v>
      </c>
      <c r="E76" s="97" t="s">
        <v>291</v>
      </c>
      <c r="F76" s="103">
        <v>50998848</v>
      </c>
      <c r="G76" s="103">
        <v>48958884</v>
      </c>
      <c r="H76" s="3" t="str">
        <f t="shared" si="3"/>
        <v>SI</v>
      </c>
    </row>
    <row r="77" spans="1:8">
      <c r="A77" s="102">
        <v>0</v>
      </c>
      <c r="B77" s="97" t="s">
        <v>391</v>
      </c>
      <c r="C77" s="97" t="s">
        <v>201</v>
      </c>
      <c r="D77" s="97" t="s">
        <v>141</v>
      </c>
      <c r="E77" s="97" t="s">
        <v>293</v>
      </c>
      <c r="F77" s="103">
        <v>172715096</v>
      </c>
      <c r="G77" s="103">
        <v>172715096</v>
      </c>
      <c r="H77" s="3" t="str">
        <f t="shared" si="3"/>
        <v>SI</v>
      </c>
    </row>
    <row r="78" spans="1:8">
      <c r="A78" s="102">
        <v>0</v>
      </c>
      <c r="B78" s="97" t="s">
        <v>392</v>
      </c>
      <c r="C78" s="97" t="s">
        <v>204</v>
      </c>
      <c r="D78" s="97" t="s">
        <v>141</v>
      </c>
      <c r="E78" s="97" t="s">
        <v>295</v>
      </c>
      <c r="F78" s="103">
        <v>149091572</v>
      </c>
      <c r="G78" s="103">
        <v>149091572</v>
      </c>
      <c r="H78" s="3" t="str">
        <f t="shared" si="3"/>
        <v>SI</v>
      </c>
    </row>
    <row r="79" spans="1:8">
      <c r="A79" s="102">
        <v>0</v>
      </c>
      <c r="B79" s="97" t="s">
        <v>393</v>
      </c>
      <c r="C79" s="97" t="s">
        <v>207</v>
      </c>
      <c r="D79" s="97" t="s">
        <v>141</v>
      </c>
      <c r="E79" s="97" t="s">
        <v>394</v>
      </c>
      <c r="F79" s="103">
        <v>22503600</v>
      </c>
      <c r="G79" s="103">
        <v>22503600</v>
      </c>
      <c r="H79" s="3" t="str">
        <f t="shared" si="3"/>
        <v>SI</v>
      </c>
    </row>
    <row r="80" spans="1:8">
      <c r="A80" s="102">
        <v>0</v>
      </c>
      <c r="B80" s="97" t="s">
        <v>395</v>
      </c>
      <c r="C80" s="97" t="s">
        <v>210</v>
      </c>
      <c r="D80" s="97" t="s">
        <v>141</v>
      </c>
      <c r="E80" s="97" t="s">
        <v>299</v>
      </c>
      <c r="F80" s="103">
        <v>404908464</v>
      </c>
      <c r="G80" s="103">
        <v>388712124</v>
      </c>
      <c r="H80" s="3" t="str">
        <f t="shared" si="3"/>
        <v>SI</v>
      </c>
    </row>
    <row r="81" spans="1:8">
      <c r="A81" s="102">
        <v>0</v>
      </c>
      <c r="B81" s="97" t="s">
        <v>396</v>
      </c>
      <c r="C81" s="97" t="s">
        <v>213</v>
      </c>
      <c r="D81" s="97" t="s">
        <v>141</v>
      </c>
      <c r="E81" s="97" t="s">
        <v>301</v>
      </c>
      <c r="F81" s="103">
        <v>237967836</v>
      </c>
      <c r="G81" s="103">
        <v>228449112</v>
      </c>
      <c r="H81" s="3" t="str">
        <f t="shared" si="3"/>
        <v>SI</v>
      </c>
    </row>
    <row r="82" spans="1:8">
      <c r="A82" s="102">
        <v>0</v>
      </c>
      <c r="B82" s="97" t="s">
        <v>397</v>
      </c>
      <c r="C82" s="97" t="s">
        <v>216</v>
      </c>
      <c r="D82" s="97" t="s">
        <v>141</v>
      </c>
      <c r="E82" s="97" t="s">
        <v>303</v>
      </c>
      <c r="F82" s="103">
        <v>8831544</v>
      </c>
      <c r="G82" s="103">
        <v>8478276</v>
      </c>
      <c r="H82" s="3" t="str">
        <f t="shared" si="3"/>
        <v>SI</v>
      </c>
    </row>
    <row r="83" spans="1:8">
      <c r="A83" s="102">
        <v>0</v>
      </c>
      <c r="B83" s="97" t="s">
        <v>398</v>
      </c>
      <c r="C83" s="97" t="s">
        <v>219</v>
      </c>
      <c r="D83" s="97" t="s">
        <v>141</v>
      </c>
      <c r="E83" s="97" t="s">
        <v>305</v>
      </c>
      <c r="F83" s="103">
        <v>34999812</v>
      </c>
      <c r="G83" s="103">
        <v>33599808</v>
      </c>
      <c r="H83" s="3" t="str">
        <f t="shared" si="3"/>
        <v>SI</v>
      </c>
    </row>
    <row r="84" spans="1:8">
      <c r="A84" s="102">
        <v>0</v>
      </c>
      <c r="B84" s="97" t="s">
        <v>399</v>
      </c>
      <c r="C84" s="97" t="s">
        <v>222</v>
      </c>
      <c r="D84" s="97" t="s">
        <v>141</v>
      </c>
      <c r="E84" s="97" t="s">
        <v>307</v>
      </c>
      <c r="F84" s="103">
        <v>73061376</v>
      </c>
      <c r="G84" s="103">
        <v>70138920</v>
      </c>
      <c r="H84" s="3" t="str">
        <f t="shared" si="3"/>
        <v>SI</v>
      </c>
    </row>
    <row r="85" spans="1:8">
      <c r="A85" s="102">
        <v>0</v>
      </c>
      <c r="B85" s="97" t="s">
        <v>400</v>
      </c>
      <c r="C85" s="97" t="s">
        <v>225</v>
      </c>
      <c r="D85" s="97" t="s">
        <v>141</v>
      </c>
      <c r="E85" s="97" t="s">
        <v>401</v>
      </c>
      <c r="F85" s="103">
        <v>11790492</v>
      </c>
      <c r="G85" s="103">
        <v>11318868</v>
      </c>
      <c r="H85" s="3" t="str">
        <f t="shared" si="3"/>
        <v>SI</v>
      </c>
    </row>
    <row r="86" spans="1:8">
      <c r="A86" s="102">
        <v>0</v>
      </c>
      <c r="B86" s="97" t="s">
        <v>402</v>
      </c>
      <c r="C86" s="97" t="s">
        <v>228</v>
      </c>
      <c r="D86" s="97" t="s">
        <v>141</v>
      </c>
      <c r="E86" s="97" t="s">
        <v>311</v>
      </c>
      <c r="F86" s="103">
        <v>342836196</v>
      </c>
      <c r="G86" s="103">
        <v>329122740</v>
      </c>
      <c r="H86" s="3" t="str">
        <f t="shared" si="3"/>
        <v>SI</v>
      </c>
    </row>
    <row r="87" spans="1:8">
      <c r="A87" s="102">
        <v>0</v>
      </c>
      <c r="B87" s="97" t="s">
        <v>403</v>
      </c>
      <c r="C87" s="97" t="s">
        <v>231</v>
      </c>
      <c r="D87" s="97" t="s">
        <v>141</v>
      </c>
      <c r="E87" s="97" t="s">
        <v>313</v>
      </c>
      <c r="F87" s="103">
        <v>13999020</v>
      </c>
      <c r="G87" s="103">
        <v>13439052</v>
      </c>
      <c r="H87" s="3" t="str">
        <f t="shared" si="3"/>
        <v>SI</v>
      </c>
    </row>
    <row r="88" spans="1:8">
      <c r="A88" s="102">
        <v>0</v>
      </c>
      <c r="B88" s="97" t="s">
        <v>404</v>
      </c>
      <c r="C88" s="97" t="s">
        <v>234</v>
      </c>
      <c r="D88" s="97" t="s">
        <v>141</v>
      </c>
      <c r="E88" s="97" t="s">
        <v>315</v>
      </c>
      <c r="F88" s="103">
        <v>266484</v>
      </c>
      <c r="G88" s="103">
        <v>255816</v>
      </c>
      <c r="H88" s="3" t="str">
        <f t="shared" si="3"/>
        <v>SI</v>
      </c>
    </row>
    <row r="89" spans="1:8">
      <c r="A89" s="102">
        <v>0</v>
      </c>
      <c r="B89" s="97" t="s">
        <v>405</v>
      </c>
      <c r="C89" s="97" t="s">
        <v>237</v>
      </c>
      <c r="D89" s="97" t="s">
        <v>141</v>
      </c>
      <c r="E89" s="97" t="s">
        <v>406</v>
      </c>
      <c r="F89" s="103">
        <v>794253600</v>
      </c>
      <c r="G89" s="103">
        <v>762483456</v>
      </c>
      <c r="H89" s="3" t="str">
        <f t="shared" si="3"/>
        <v>SI</v>
      </c>
    </row>
    <row r="90" spans="1:8">
      <c r="A90" s="102">
        <v>0</v>
      </c>
      <c r="B90" s="97" t="s">
        <v>407</v>
      </c>
      <c r="C90" s="97" t="s">
        <v>240</v>
      </c>
      <c r="D90" s="97" t="s">
        <v>141</v>
      </c>
      <c r="E90" s="97" t="s">
        <v>408</v>
      </c>
      <c r="F90" s="103">
        <v>168561780</v>
      </c>
      <c r="G90" s="103">
        <v>161819304</v>
      </c>
      <c r="H90" s="3" t="str">
        <f t="shared" si="3"/>
        <v>SI</v>
      </c>
    </row>
    <row r="91" spans="1:8">
      <c r="A91" s="102">
        <v>0</v>
      </c>
      <c r="B91" s="97" t="s">
        <v>409</v>
      </c>
      <c r="C91" s="97" t="s">
        <v>243</v>
      </c>
      <c r="D91" s="97" t="s">
        <v>141</v>
      </c>
      <c r="E91" s="97" t="s">
        <v>410</v>
      </c>
      <c r="F91" s="103">
        <v>208616115</v>
      </c>
      <c r="G91" s="103">
        <v>200271120</v>
      </c>
      <c r="H91" s="3" t="str">
        <f t="shared" si="3"/>
        <v>SI</v>
      </c>
    </row>
    <row r="92" spans="1:8">
      <c r="A92" s="102">
        <v>0</v>
      </c>
      <c r="B92" s="97" t="s">
        <v>411</v>
      </c>
      <c r="C92" s="97" t="s">
        <v>246</v>
      </c>
      <c r="D92" s="97" t="s">
        <v>141</v>
      </c>
      <c r="E92" s="97" t="s">
        <v>412</v>
      </c>
      <c r="F92" s="103">
        <v>419739780</v>
      </c>
      <c r="G92" s="103">
        <v>402950145</v>
      </c>
      <c r="H92" s="3" t="str">
        <f t="shared" si="3"/>
        <v>SI</v>
      </c>
    </row>
    <row r="93" spans="1:8">
      <c r="A93" s="102">
        <v>0</v>
      </c>
      <c r="B93" s="97" t="s">
        <v>413</v>
      </c>
      <c r="C93" s="97" t="s">
        <v>249</v>
      </c>
      <c r="D93" s="97" t="s">
        <v>141</v>
      </c>
      <c r="E93" s="97" t="s">
        <v>414</v>
      </c>
      <c r="F93" s="103">
        <v>566632570</v>
      </c>
      <c r="G93" s="103">
        <v>543967165</v>
      </c>
      <c r="H93" s="3" t="str">
        <f t="shared" si="3"/>
        <v>SI</v>
      </c>
    </row>
    <row r="94" spans="1:8">
      <c r="A94" s="102">
        <v>0</v>
      </c>
      <c r="B94" s="97" t="s">
        <v>415</v>
      </c>
      <c r="C94" s="97" t="s">
        <v>327</v>
      </c>
      <c r="D94" s="97" t="s">
        <v>141</v>
      </c>
      <c r="E94" s="97" t="s">
        <v>416</v>
      </c>
      <c r="F94" s="103">
        <v>1723986615</v>
      </c>
      <c r="G94" s="103">
        <v>1655026800</v>
      </c>
      <c r="H94" s="3" t="str">
        <f t="shared" si="3"/>
        <v>SI</v>
      </c>
    </row>
    <row r="95" spans="1:8">
      <c r="A95" s="98"/>
      <c r="B95" s="98"/>
      <c r="C95" s="98"/>
      <c r="D95" s="98"/>
      <c r="E95" s="98"/>
      <c r="F95" s="98"/>
      <c r="H95" s="3"/>
    </row>
    <row r="96" spans="1:8">
      <c r="A96" s="98"/>
      <c r="B96" s="98"/>
      <c r="C96" s="98"/>
      <c r="D96" s="98"/>
      <c r="E96" s="98"/>
      <c r="F96" s="104">
        <f>SUM(F57:F95)</f>
        <v>8242347020</v>
      </c>
      <c r="G96" s="105">
        <f>SUM(G57:G95)</f>
        <v>8039888078</v>
      </c>
      <c r="H96" s="3" t="str">
        <f t="shared" ref="H96" si="4">IF(G96&gt;F96,"No Habilitado","Habilitado")</f>
        <v>Habilitado</v>
      </c>
    </row>
  </sheetData>
  <sheetProtection algorithmName="SHA-512" hashValue="fOYkKPgIxFUDfTtFXgYf3JsxX+2/LNP3xCGVTw/TfteKLWo6Wxn+oQYLCtIxZTynRI3ZUalrksZ8S8sxutye6w==" saltValue="WAP1EJ4DLiAvb4o3Be6Xdg==" spinCount="100000" sheet="1" objects="1" scenarios="1"/>
  <mergeCells count="8">
    <mergeCell ref="A12:G12"/>
    <mergeCell ref="A55:H55"/>
    <mergeCell ref="B2:H2"/>
    <mergeCell ref="B3:H3"/>
    <mergeCell ref="B4:H4"/>
    <mergeCell ref="B5:H5"/>
    <mergeCell ref="B6:H6"/>
    <mergeCell ref="B7:H7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</sheetPr>
  <dimension ref="A2:K96"/>
  <sheetViews>
    <sheetView topLeftCell="A79" workbookViewId="0">
      <selection activeCell="J96" sqref="J96:K96"/>
    </sheetView>
  </sheetViews>
  <sheetFormatPr defaultColWidth="11.42578125" defaultRowHeight="15"/>
  <cols>
    <col min="1" max="1" width="29.42578125" customWidth="1"/>
    <col min="5" max="5" width="65.42578125" customWidth="1"/>
    <col min="6" max="6" width="24.28515625" customWidth="1"/>
    <col min="7" max="7" width="25.28515625" customWidth="1"/>
    <col min="8" max="8" width="20.140625" customWidth="1"/>
    <col min="10" max="10" width="15.140625" customWidth="1"/>
  </cols>
  <sheetData>
    <row r="2" spans="1:11">
      <c r="A2" s="96" t="s">
        <v>117</v>
      </c>
      <c r="B2" s="159" t="s">
        <v>118</v>
      </c>
      <c r="C2" s="159"/>
      <c r="D2" s="159"/>
      <c r="E2" s="159"/>
      <c r="F2" s="159"/>
      <c r="G2" s="159"/>
      <c r="H2" s="159"/>
    </row>
    <row r="3" spans="1:11">
      <c r="A3" s="96" t="s">
        <v>119</v>
      </c>
      <c r="B3" s="159" t="s">
        <v>120</v>
      </c>
      <c r="C3" s="159"/>
      <c r="D3" s="159"/>
      <c r="E3" s="159"/>
      <c r="F3" s="159"/>
      <c r="G3" s="159"/>
      <c r="H3" s="159"/>
    </row>
    <row r="4" spans="1:11">
      <c r="A4" s="96" t="s">
        <v>121</v>
      </c>
      <c r="B4" s="159" t="s">
        <v>122</v>
      </c>
      <c r="C4" s="159"/>
      <c r="D4" s="159"/>
      <c r="E4" s="159"/>
      <c r="F4" s="159"/>
      <c r="G4" s="159"/>
      <c r="H4" s="159"/>
    </row>
    <row r="5" spans="1:11">
      <c r="A5" s="96" t="s">
        <v>123</v>
      </c>
      <c r="B5" s="159" t="s">
        <v>124</v>
      </c>
      <c r="C5" s="159"/>
      <c r="D5" s="159"/>
      <c r="E5" s="159"/>
      <c r="F5" s="159"/>
      <c r="G5" s="159"/>
      <c r="H5" s="159"/>
    </row>
    <row r="6" spans="1:11">
      <c r="A6" s="96" t="s">
        <v>125</v>
      </c>
      <c r="B6" s="159" t="s">
        <v>126</v>
      </c>
      <c r="C6" s="159"/>
      <c r="D6" s="159"/>
      <c r="E6" s="159"/>
      <c r="F6" s="159"/>
      <c r="G6" s="159"/>
      <c r="H6" s="159"/>
    </row>
    <row r="7" spans="1:11">
      <c r="A7" s="96" t="s">
        <v>127</v>
      </c>
      <c r="B7" s="159" t="s">
        <v>128</v>
      </c>
      <c r="C7" s="159"/>
      <c r="D7" s="159"/>
      <c r="E7" s="159"/>
      <c r="F7" s="159"/>
      <c r="G7" s="159"/>
      <c r="H7" s="159"/>
    </row>
    <row r="8" spans="1:11">
      <c r="A8" s="96"/>
      <c r="B8" s="97"/>
    </row>
    <row r="9" spans="1:11" ht="63.75">
      <c r="A9" s="96"/>
      <c r="B9" s="97"/>
      <c r="F9" s="108" t="s">
        <v>417</v>
      </c>
      <c r="G9" s="108" t="s">
        <v>418</v>
      </c>
      <c r="H9" s="108" t="s">
        <v>419</v>
      </c>
      <c r="J9" s="112" t="s">
        <v>420</v>
      </c>
      <c r="K9" s="112" t="s">
        <v>421</v>
      </c>
    </row>
    <row r="10" spans="1:11">
      <c r="A10" s="96"/>
      <c r="B10" s="97"/>
      <c r="E10" t="s">
        <v>132</v>
      </c>
      <c r="F10" s="109">
        <f>F52+F96</f>
        <v>8534714532</v>
      </c>
      <c r="G10" s="109">
        <f>G52+G96</f>
        <v>8329303795</v>
      </c>
      <c r="H10" s="110" t="str">
        <f>IF(G10&lt;F10,"Habilitado","No Habilitado")</f>
        <v>Habilitado</v>
      </c>
      <c r="J10" s="113">
        <f>F10-G10</f>
        <v>205410737</v>
      </c>
      <c r="K10" s="114">
        <f>J10/F10</f>
        <v>2.4067675167087826E-2</v>
      </c>
    </row>
    <row r="12" spans="1:11" ht="18">
      <c r="A12" s="160" t="s">
        <v>329</v>
      </c>
      <c r="B12" s="161"/>
      <c r="C12" s="161"/>
      <c r="D12" s="161"/>
      <c r="E12" s="161"/>
      <c r="F12" s="161"/>
      <c r="G12" s="162"/>
    </row>
    <row r="13" spans="1:11" s="1" customFormat="1" ht="38.25">
      <c r="A13" s="99" t="s">
        <v>134</v>
      </c>
      <c r="B13" s="99" t="s">
        <v>135</v>
      </c>
      <c r="C13" s="100" t="s">
        <v>136</v>
      </c>
      <c r="D13" s="100" t="s">
        <v>137</v>
      </c>
      <c r="E13" s="100" t="s">
        <v>138</v>
      </c>
      <c r="F13" s="100" t="s">
        <v>417</v>
      </c>
      <c r="G13" s="100" t="s">
        <v>418</v>
      </c>
      <c r="H13" s="106" t="s">
        <v>419</v>
      </c>
    </row>
    <row r="14" spans="1:11">
      <c r="A14" s="101">
        <v>0</v>
      </c>
      <c r="B14" s="97" t="s">
        <v>422</v>
      </c>
      <c r="C14" s="97" t="s">
        <v>140</v>
      </c>
      <c r="D14" s="97" t="s">
        <v>141</v>
      </c>
      <c r="E14" s="97" t="s">
        <v>423</v>
      </c>
      <c r="F14" s="103">
        <v>15399630</v>
      </c>
      <c r="G14" s="103">
        <v>15399630</v>
      </c>
      <c r="H14" s="3" t="str">
        <f>IF(G14&lt;=F14,"SI","NO")</f>
        <v>SI</v>
      </c>
      <c r="J14" s="113">
        <f t="shared" ref="J14:J50" si="0">F14-G14</f>
        <v>0</v>
      </c>
      <c r="K14" s="114">
        <f t="shared" ref="K14:K50" si="1">J14/F14</f>
        <v>0</v>
      </c>
    </row>
    <row r="15" spans="1:11">
      <c r="A15" s="102">
        <v>0</v>
      </c>
      <c r="B15" s="97" t="s">
        <v>424</v>
      </c>
      <c r="C15" s="97" t="s">
        <v>144</v>
      </c>
      <c r="D15" s="97" t="s">
        <v>141</v>
      </c>
      <c r="E15" s="97" t="s">
        <v>425</v>
      </c>
      <c r="F15" s="103">
        <v>26398350</v>
      </c>
      <c r="G15" s="103">
        <v>26398350</v>
      </c>
      <c r="H15" s="3" t="str">
        <f t="shared" ref="H15:H50" si="2">IF(G15&lt;=F15,"SI","NO")</f>
        <v>SI</v>
      </c>
      <c r="J15" s="113">
        <f t="shared" si="0"/>
        <v>0</v>
      </c>
      <c r="K15" s="114">
        <f t="shared" si="1"/>
        <v>0</v>
      </c>
    </row>
    <row r="16" spans="1:11">
      <c r="A16" s="102">
        <v>0</v>
      </c>
      <c r="B16" s="97" t="s">
        <v>426</v>
      </c>
      <c r="C16" s="97" t="s">
        <v>147</v>
      </c>
      <c r="D16" s="97" t="s">
        <v>141</v>
      </c>
      <c r="E16" s="97" t="s">
        <v>427</v>
      </c>
      <c r="F16" s="103">
        <v>26398350</v>
      </c>
      <c r="G16" s="103">
        <v>26398350</v>
      </c>
      <c r="H16" s="3" t="str">
        <f t="shared" si="2"/>
        <v>SI</v>
      </c>
      <c r="J16" s="113">
        <f t="shared" si="0"/>
        <v>0</v>
      </c>
      <c r="K16" s="114">
        <f t="shared" si="1"/>
        <v>0</v>
      </c>
    </row>
    <row r="17" spans="1:11">
      <c r="A17" s="102">
        <v>0</v>
      </c>
      <c r="B17" s="97" t="s">
        <v>428</v>
      </c>
      <c r="C17" s="97" t="s">
        <v>150</v>
      </c>
      <c r="D17" s="97" t="s">
        <v>141</v>
      </c>
      <c r="E17" s="97" t="s">
        <v>429</v>
      </c>
      <c r="F17" s="103">
        <v>52796700</v>
      </c>
      <c r="G17" s="103">
        <v>52796700</v>
      </c>
      <c r="H17" s="3" t="str">
        <f t="shared" si="2"/>
        <v>SI</v>
      </c>
      <c r="J17" s="113">
        <f t="shared" si="0"/>
        <v>0</v>
      </c>
      <c r="K17" s="114">
        <f t="shared" si="1"/>
        <v>0</v>
      </c>
    </row>
    <row r="18" spans="1:11">
      <c r="A18" s="102">
        <v>0</v>
      </c>
      <c r="B18" s="97" t="s">
        <v>430</v>
      </c>
      <c r="C18" s="97" t="s">
        <v>153</v>
      </c>
      <c r="D18" s="97" t="s">
        <v>141</v>
      </c>
      <c r="E18" s="97" t="s">
        <v>431</v>
      </c>
      <c r="F18" s="103">
        <v>52796700</v>
      </c>
      <c r="G18" s="103">
        <v>52796700</v>
      </c>
      <c r="H18" s="3" t="str">
        <f t="shared" si="2"/>
        <v>SI</v>
      </c>
      <c r="J18" s="113">
        <f t="shared" si="0"/>
        <v>0</v>
      </c>
      <c r="K18" s="114">
        <f t="shared" si="1"/>
        <v>0</v>
      </c>
    </row>
    <row r="19" spans="1:11">
      <c r="A19" s="102">
        <v>0</v>
      </c>
      <c r="B19" s="97" t="s">
        <v>432</v>
      </c>
      <c r="C19" s="97" t="s">
        <v>156</v>
      </c>
      <c r="D19" s="97" t="s">
        <v>141</v>
      </c>
      <c r="E19" s="97" t="s">
        <v>433</v>
      </c>
      <c r="F19" s="103">
        <v>52796700</v>
      </c>
      <c r="G19" s="103">
        <v>52796700</v>
      </c>
      <c r="H19" s="3" t="str">
        <f t="shared" si="2"/>
        <v>SI</v>
      </c>
      <c r="J19" s="113">
        <f t="shared" si="0"/>
        <v>0</v>
      </c>
      <c r="K19" s="114">
        <f t="shared" si="1"/>
        <v>0</v>
      </c>
    </row>
    <row r="20" spans="1:11">
      <c r="A20" s="102">
        <v>0</v>
      </c>
      <c r="B20" s="97" t="s">
        <v>434</v>
      </c>
      <c r="C20" s="97" t="s">
        <v>159</v>
      </c>
      <c r="D20" s="97" t="s">
        <v>141</v>
      </c>
      <c r="E20" s="97" t="s">
        <v>435</v>
      </c>
      <c r="F20" s="103">
        <v>21997440</v>
      </c>
      <c r="G20" s="103">
        <v>21997440</v>
      </c>
      <c r="H20" s="3" t="str">
        <f t="shared" si="2"/>
        <v>SI</v>
      </c>
      <c r="J20" s="113">
        <f t="shared" si="0"/>
        <v>0</v>
      </c>
      <c r="K20" s="114">
        <f t="shared" si="1"/>
        <v>0</v>
      </c>
    </row>
    <row r="21" spans="1:11">
      <c r="A21" s="102">
        <v>0</v>
      </c>
      <c r="B21" s="97" t="s">
        <v>436</v>
      </c>
      <c r="C21" s="97" t="s">
        <v>162</v>
      </c>
      <c r="D21" s="97" t="s">
        <v>141</v>
      </c>
      <c r="E21" s="97" t="s">
        <v>437</v>
      </c>
      <c r="F21" s="103">
        <v>117393120</v>
      </c>
      <c r="G21" s="103">
        <v>117393120</v>
      </c>
      <c r="H21" s="3" t="str">
        <f t="shared" si="2"/>
        <v>SI</v>
      </c>
      <c r="J21" s="113">
        <f t="shared" si="0"/>
        <v>0</v>
      </c>
      <c r="K21" s="114">
        <f t="shared" si="1"/>
        <v>0</v>
      </c>
    </row>
    <row r="22" spans="1:11">
      <c r="A22" s="102">
        <v>0</v>
      </c>
      <c r="B22" s="97" t="s">
        <v>438</v>
      </c>
      <c r="C22" s="97" t="s">
        <v>165</v>
      </c>
      <c r="D22" s="97" t="s">
        <v>141</v>
      </c>
      <c r="E22" s="97" t="s">
        <v>439</v>
      </c>
      <c r="F22" s="103">
        <v>8657760</v>
      </c>
      <c r="G22" s="103">
        <v>8657760</v>
      </c>
      <c r="H22" s="3" t="str">
        <f t="shared" si="2"/>
        <v>SI</v>
      </c>
      <c r="J22" s="113">
        <f t="shared" si="0"/>
        <v>0</v>
      </c>
      <c r="K22" s="114">
        <f t="shared" si="1"/>
        <v>0</v>
      </c>
    </row>
    <row r="23" spans="1:11">
      <c r="A23" s="102">
        <v>0</v>
      </c>
      <c r="B23" s="97" t="s">
        <v>440</v>
      </c>
      <c r="C23" s="97" t="s">
        <v>168</v>
      </c>
      <c r="D23" s="97" t="s">
        <v>141</v>
      </c>
      <c r="E23" s="97" t="s">
        <v>441</v>
      </c>
      <c r="F23" s="103">
        <v>8657760</v>
      </c>
      <c r="G23" s="103">
        <v>8657760</v>
      </c>
      <c r="H23" s="3" t="str">
        <f t="shared" si="2"/>
        <v>SI</v>
      </c>
      <c r="J23" s="113">
        <f t="shared" si="0"/>
        <v>0</v>
      </c>
      <c r="K23" s="114">
        <f t="shared" si="1"/>
        <v>0</v>
      </c>
    </row>
    <row r="24" spans="1:11">
      <c r="A24" s="102">
        <v>0</v>
      </c>
      <c r="B24" s="97" t="s">
        <v>442</v>
      </c>
      <c r="C24" s="97" t="s">
        <v>171</v>
      </c>
      <c r="D24" s="97" t="s">
        <v>141</v>
      </c>
      <c r="E24" s="97" t="s">
        <v>443</v>
      </c>
      <c r="F24" s="103">
        <v>8657760</v>
      </c>
      <c r="G24" s="103">
        <v>8657760</v>
      </c>
      <c r="H24" s="3" t="str">
        <f t="shared" si="2"/>
        <v>SI</v>
      </c>
      <c r="J24" s="113">
        <f t="shared" si="0"/>
        <v>0</v>
      </c>
      <c r="K24" s="114">
        <f t="shared" si="1"/>
        <v>0</v>
      </c>
    </row>
    <row r="25" spans="1:11">
      <c r="A25" s="102">
        <v>0</v>
      </c>
      <c r="B25" s="97" t="s">
        <v>444</v>
      </c>
      <c r="C25" s="97" t="s">
        <v>174</v>
      </c>
      <c r="D25" s="97" t="s">
        <v>141</v>
      </c>
      <c r="E25" s="97" t="s">
        <v>445</v>
      </c>
      <c r="F25" s="103">
        <v>8657760</v>
      </c>
      <c r="G25" s="103">
        <v>8657760</v>
      </c>
      <c r="H25" s="3" t="str">
        <f t="shared" si="2"/>
        <v>SI</v>
      </c>
      <c r="J25" s="113">
        <f t="shared" si="0"/>
        <v>0</v>
      </c>
      <c r="K25" s="114">
        <f t="shared" si="1"/>
        <v>0</v>
      </c>
    </row>
    <row r="26" spans="1:11">
      <c r="A26" s="102">
        <v>0</v>
      </c>
      <c r="B26" s="97" t="s">
        <v>446</v>
      </c>
      <c r="C26" s="97" t="s">
        <v>177</v>
      </c>
      <c r="D26" s="97" t="s">
        <v>141</v>
      </c>
      <c r="E26" s="97" t="s">
        <v>447</v>
      </c>
      <c r="F26" s="103">
        <v>25973280</v>
      </c>
      <c r="G26" s="103">
        <v>25973280</v>
      </c>
      <c r="H26" s="3" t="str">
        <f t="shared" si="2"/>
        <v>SI</v>
      </c>
      <c r="J26" s="113">
        <f t="shared" si="0"/>
        <v>0</v>
      </c>
      <c r="K26" s="114">
        <f t="shared" si="1"/>
        <v>0</v>
      </c>
    </row>
    <row r="27" spans="1:11">
      <c r="A27" s="102">
        <v>0</v>
      </c>
      <c r="B27" s="97" t="s">
        <v>448</v>
      </c>
      <c r="C27" s="97" t="s">
        <v>180</v>
      </c>
      <c r="D27" s="97" t="s">
        <v>141</v>
      </c>
      <c r="E27" s="97" t="s">
        <v>449</v>
      </c>
      <c r="F27" s="103">
        <v>25973280</v>
      </c>
      <c r="G27" s="103">
        <v>25973280</v>
      </c>
      <c r="H27" s="3" t="str">
        <f t="shared" si="2"/>
        <v>SI</v>
      </c>
      <c r="J27" s="113">
        <f t="shared" si="0"/>
        <v>0</v>
      </c>
      <c r="K27" s="114">
        <f t="shared" si="1"/>
        <v>0</v>
      </c>
    </row>
    <row r="28" spans="1:11">
      <c r="A28" s="102">
        <v>0</v>
      </c>
      <c r="B28" s="97" t="s">
        <v>450</v>
      </c>
      <c r="C28" s="97" t="s">
        <v>183</v>
      </c>
      <c r="D28" s="97" t="s">
        <v>141</v>
      </c>
      <c r="E28" s="97" t="s">
        <v>451</v>
      </c>
      <c r="F28" s="103">
        <v>7337070</v>
      </c>
      <c r="G28" s="103">
        <v>7337070</v>
      </c>
      <c r="H28" s="3" t="str">
        <f t="shared" si="2"/>
        <v>SI</v>
      </c>
      <c r="J28" s="113">
        <f t="shared" si="0"/>
        <v>0</v>
      </c>
      <c r="K28" s="114">
        <f t="shared" si="1"/>
        <v>0</v>
      </c>
    </row>
    <row r="29" spans="1:11">
      <c r="A29" s="102">
        <v>0</v>
      </c>
      <c r="B29" s="97" t="s">
        <v>452</v>
      </c>
      <c r="C29" s="97" t="s">
        <v>186</v>
      </c>
      <c r="D29" s="97" t="s">
        <v>141</v>
      </c>
      <c r="E29" s="97" t="s">
        <v>453</v>
      </c>
      <c r="F29" s="103">
        <v>13688598</v>
      </c>
      <c r="G29" s="103">
        <v>13688598</v>
      </c>
      <c r="H29" s="3" t="str">
        <f t="shared" si="2"/>
        <v>SI</v>
      </c>
      <c r="J29" s="113">
        <f t="shared" si="0"/>
        <v>0</v>
      </c>
      <c r="K29" s="114">
        <f t="shared" si="1"/>
        <v>0</v>
      </c>
    </row>
    <row r="30" spans="1:11">
      <c r="A30" s="102">
        <v>0</v>
      </c>
      <c r="B30" s="97" t="s">
        <v>454</v>
      </c>
      <c r="C30" s="97" t="s">
        <v>189</v>
      </c>
      <c r="D30" s="97" t="s">
        <v>141</v>
      </c>
      <c r="E30" s="97" t="s">
        <v>455</v>
      </c>
      <c r="F30" s="103">
        <v>6844299</v>
      </c>
      <c r="G30" s="103">
        <v>6844299</v>
      </c>
      <c r="H30" s="3" t="str">
        <f t="shared" si="2"/>
        <v>SI</v>
      </c>
      <c r="J30" s="113">
        <f t="shared" si="0"/>
        <v>0</v>
      </c>
      <c r="K30" s="114">
        <f t="shared" si="1"/>
        <v>0</v>
      </c>
    </row>
    <row r="31" spans="1:11">
      <c r="A31" s="102">
        <v>0</v>
      </c>
      <c r="B31" s="97" t="s">
        <v>456</v>
      </c>
      <c r="C31" s="97" t="s">
        <v>192</v>
      </c>
      <c r="D31" s="97" t="s">
        <v>141</v>
      </c>
      <c r="E31" s="97" t="s">
        <v>457</v>
      </c>
      <c r="F31" s="103">
        <v>47910093</v>
      </c>
      <c r="G31" s="103">
        <v>47910093</v>
      </c>
      <c r="H31" s="3" t="str">
        <f t="shared" si="2"/>
        <v>SI</v>
      </c>
      <c r="J31" s="113">
        <f t="shared" si="0"/>
        <v>0</v>
      </c>
      <c r="K31" s="114">
        <f t="shared" si="1"/>
        <v>0</v>
      </c>
    </row>
    <row r="32" spans="1:11">
      <c r="A32" s="102">
        <v>0</v>
      </c>
      <c r="B32" s="97" t="s">
        <v>458</v>
      </c>
      <c r="C32" s="97" t="s">
        <v>195</v>
      </c>
      <c r="D32" s="97" t="s">
        <v>141</v>
      </c>
      <c r="E32" s="97" t="s">
        <v>459</v>
      </c>
      <c r="F32" s="103">
        <v>34221495</v>
      </c>
      <c r="G32" s="103">
        <v>34221495</v>
      </c>
      <c r="H32" s="3" t="str">
        <f t="shared" si="2"/>
        <v>SI</v>
      </c>
      <c r="J32" s="113">
        <f t="shared" si="0"/>
        <v>0</v>
      </c>
      <c r="K32" s="114">
        <f t="shared" si="1"/>
        <v>0</v>
      </c>
    </row>
    <row r="33" spans="1:11">
      <c r="A33" s="102">
        <v>0</v>
      </c>
      <c r="B33" s="97" t="s">
        <v>460</v>
      </c>
      <c r="C33" s="97" t="s">
        <v>198</v>
      </c>
      <c r="D33" s="97" t="s">
        <v>141</v>
      </c>
      <c r="E33" s="97" t="s">
        <v>461</v>
      </c>
      <c r="F33" s="103">
        <v>10373385</v>
      </c>
      <c r="G33" s="103">
        <v>9958449</v>
      </c>
      <c r="H33" s="3" t="str">
        <f t="shared" si="2"/>
        <v>SI</v>
      </c>
      <c r="J33" s="113">
        <f t="shared" si="0"/>
        <v>414936</v>
      </c>
      <c r="K33" s="114">
        <f t="shared" si="1"/>
        <v>4.0000057840328881E-2</v>
      </c>
    </row>
    <row r="34" spans="1:11">
      <c r="A34" s="102">
        <v>0</v>
      </c>
      <c r="B34" s="97" t="s">
        <v>462</v>
      </c>
      <c r="C34" s="97" t="s">
        <v>201</v>
      </c>
      <c r="D34" s="97" t="s">
        <v>141</v>
      </c>
      <c r="E34" s="97" t="s">
        <v>463</v>
      </c>
      <c r="F34" s="103">
        <v>78478470</v>
      </c>
      <c r="G34" s="103">
        <v>78478470</v>
      </c>
      <c r="H34" s="3" t="str">
        <f t="shared" si="2"/>
        <v>SI</v>
      </c>
      <c r="J34" s="113">
        <f t="shared" si="0"/>
        <v>0</v>
      </c>
      <c r="K34" s="114">
        <f t="shared" si="1"/>
        <v>0</v>
      </c>
    </row>
    <row r="35" spans="1:11">
      <c r="A35" s="102">
        <v>0</v>
      </c>
      <c r="B35" s="97" t="s">
        <v>464</v>
      </c>
      <c r="C35" s="97" t="s">
        <v>204</v>
      </c>
      <c r="D35" s="97" t="s">
        <v>141</v>
      </c>
      <c r="E35" s="97" t="s">
        <v>465</v>
      </c>
      <c r="F35" s="103">
        <v>5462040</v>
      </c>
      <c r="G35" s="103">
        <v>5462040</v>
      </c>
      <c r="H35" s="3" t="str">
        <f t="shared" si="2"/>
        <v>SI</v>
      </c>
      <c r="J35" s="113">
        <f t="shared" si="0"/>
        <v>0</v>
      </c>
      <c r="K35" s="114">
        <f t="shared" si="1"/>
        <v>0</v>
      </c>
    </row>
    <row r="36" spans="1:11">
      <c r="A36" s="102">
        <v>0</v>
      </c>
      <c r="B36" s="97" t="s">
        <v>466</v>
      </c>
      <c r="C36" s="97" t="s">
        <v>207</v>
      </c>
      <c r="D36" s="97" t="s">
        <v>141</v>
      </c>
      <c r="E36" s="97" t="s">
        <v>467</v>
      </c>
      <c r="F36" s="103">
        <v>98278752</v>
      </c>
      <c r="G36" s="103">
        <v>94347600</v>
      </c>
      <c r="H36" s="3" t="str">
        <f t="shared" si="2"/>
        <v>SI</v>
      </c>
      <c r="J36" s="113">
        <f t="shared" si="0"/>
        <v>3931152</v>
      </c>
      <c r="K36" s="114">
        <f t="shared" si="1"/>
        <v>4.0000019536267618E-2</v>
      </c>
    </row>
    <row r="37" spans="1:11">
      <c r="A37" s="102">
        <v>0</v>
      </c>
      <c r="B37" s="97" t="s">
        <v>468</v>
      </c>
      <c r="C37" s="97" t="s">
        <v>210</v>
      </c>
      <c r="D37" s="97" t="s">
        <v>141</v>
      </c>
      <c r="E37" s="97" t="s">
        <v>469</v>
      </c>
      <c r="F37" s="103">
        <v>45392373</v>
      </c>
      <c r="G37" s="103">
        <v>43576677</v>
      </c>
      <c r="H37" s="3" t="str">
        <f t="shared" si="2"/>
        <v>SI</v>
      </c>
      <c r="J37" s="113">
        <f t="shared" si="0"/>
        <v>1815696</v>
      </c>
      <c r="K37" s="114">
        <f t="shared" si="1"/>
        <v>4.0000023792543297E-2</v>
      </c>
    </row>
    <row r="38" spans="1:11">
      <c r="A38" s="102">
        <v>0</v>
      </c>
      <c r="B38" s="97" t="s">
        <v>470</v>
      </c>
      <c r="C38" s="97" t="s">
        <v>213</v>
      </c>
      <c r="D38" s="97" t="s">
        <v>141</v>
      </c>
      <c r="E38" s="97" t="s">
        <v>471</v>
      </c>
      <c r="F38" s="103">
        <v>1842612</v>
      </c>
      <c r="G38" s="103">
        <v>1768905</v>
      </c>
      <c r="H38" s="3" t="str">
        <f t="shared" si="2"/>
        <v>SI</v>
      </c>
      <c r="J38" s="113">
        <f t="shared" si="0"/>
        <v>73707</v>
      </c>
      <c r="K38" s="114">
        <f t="shared" si="1"/>
        <v>4.0001367623786234E-2</v>
      </c>
    </row>
    <row r="39" spans="1:11">
      <c r="A39" s="102">
        <v>0</v>
      </c>
      <c r="B39" s="97" t="s">
        <v>472</v>
      </c>
      <c r="C39" s="97" t="s">
        <v>216</v>
      </c>
      <c r="D39" s="97" t="s">
        <v>141</v>
      </c>
      <c r="E39" s="97" t="s">
        <v>473</v>
      </c>
      <c r="F39" s="103">
        <v>7034700</v>
      </c>
      <c r="G39" s="103">
        <v>6754212</v>
      </c>
      <c r="H39" s="3" t="str">
        <f t="shared" si="2"/>
        <v>SI</v>
      </c>
      <c r="J39" s="113">
        <f t="shared" si="0"/>
        <v>280488</v>
      </c>
      <c r="K39" s="114">
        <f t="shared" si="1"/>
        <v>3.9872062774531966E-2</v>
      </c>
    </row>
    <row r="40" spans="1:11">
      <c r="A40" s="102">
        <v>0</v>
      </c>
      <c r="B40" s="97" t="s">
        <v>474</v>
      </c>
      <c r="C40" s="97" t="s">
        <v>219</v>
      </c>
      <c r="D40" s="97" t="s">
        <v>141</v>
      </c>
      <c r="E40" s="97" t="s">
        <v>475</v>
      </c>
      <c r="F40" s="103">
        <v>16744026</v>
      </c>
      <c r="G40" s="103">
        <v>16074264</v>
      </c>
      <c r="H40" s="3" t="str">
        <f t="shared" si="2"/>
        <v>SI</v>
      </c>
      <c r="J40" s="113">
        <f t="shared" si="0"/>
        <v>669762</v>
      </c>
      <c r="K40" s="114">
        <f t="shared" si="1"/>
        <v>4.0000057333881352E-2</v>
      </c>
    </row>
    <row r="41" spans="1:11">
      <c r="A41" s="102">
        <v>0</v>
      </c>
      <c r="B41" s="97" t="s">
        <v>476</v>
      </c>
      <c r="C41" s="97" t="s">
        <v>222</v>
      </c>
      <c r="D41" s="97" t="s">
        <v>141</v>
      </c>
      <c r="E41" s="97" t="s">
        <v>477</v>
      </c>
      <c r="F41" s="103">
        <v>2152986</v>
      </c>
      <c r="G41" s="103">
        <v>2066865</v>
      </c>
      <c r="H41" s="3" t="str">
        <f t="shared" si="2"/>
        <v>SI</v>
      </c>
      <c r="J41" s="113">
        <f t="shared" si="0"/>
        <v>86121</v>
      </c>
      <c r="K41" s="114">
        <f t="shared" si="1"/>
        <v>4.0000724575078521E-2</v>
      </c>
    </row>
    <row r="42" spans="1:11">
      <c r="A42" s="102">
        <v>0</v>
      </c>
      <c r="B42" s="97" t="s">
        <v>478</v>
      </c>
      <c r="C42" s="97" t="s">
        <v>225</v>
      </c>
      <c r="D42" s="97" t="s">
        <v>141</v>
      </c>
      <c r="E42" s="97" t="s">
        <v>479</v>
      </c>
      <c r="F42" s="103">
        <v>65053464</v>
      </c>
      <c r="G42" s="103">
        <v>62451324</v>
      </c>
      <c r="H42" s="3" t="str">
        <f t="shared" si="2"/>
        <v>SI</v>
      </c>
      <c r="J42" s="113">
        <f t="shared" si="0"/>
        <v>2602140</v>
      </c>
      <c r="K42" s="114">
        <f t="shared" si="1"/>
        <v>4.0000022135639079E-2</v>
      </c>
    </row>
    <row r="43" spans="1:11">
      <c r="A43" s="102">
        <v>0</v>
      </c>
      <c r="B43" s="97" t="s">
        <v>480</v>
      </c>
      <c r="C43" s="97" t="s">
        <v>228</v>
      </c>
      <c r="D43" s="97" t="s">
        <v>141</v>
      </c>
      <c r="E43" s="97" t="s">
        <v>481</v>
      </c>
      <c r="F43" s="103">
        <v>2862363</v>
      </c>
      <c r="G43" s="103">
        <v>2747868</v>
      </c>
      <c r="H43" s="3" t="str">
        <f t="shared" si="2"/>
        <v>SI</v>
      </c>
      <c r="J43" s="113">
        <f t="shared" si="0"/>
        <v>114495</v>
      </c>
      <c r="K43" s="114">
        <f t="shared" si="1"/>
        <v>4.0000167693615377E-2</v>
      </c>
    </row>
    <row r="44" spans="1:11">
      <c r="A44" s="102">
        <v>0</v>
      </c>
      <c r="B44" s="97" t="s">
        <v>482</v>
      </c>
      <c r="C44" s="97" t="s">
        <v>231</v>
      </c>
      <c r="D44" s="97" t="s">
        <v>141</v>
      </c>
      <c r="E44" s="97" t="s">
        <v>483</v>
      </c>
      <c r="F44" s="103">
        <v>64680</v>
      </c>
      <c r="G44" s="103">
        <v>62091</v>
      </c>
      <c r="H44" s="3" t="str">
        <f t="shared" si="2"/>
        <v>SI</v>
      </c>
      <c r="J44" s="113">
        <f t="shared" si="0"/>
        <v>2589</v>
      </c>
      <c r="K44" s="114">
        <f t="shared" si="1"/>
        <v>4.0027829313543602E-2</v>
      </c>
    </row>
    <row r="45" spans="1:11">
      <c r="A45" s="102">
        <v>0</v>
      </c>
      <c r="B45" s="97" t="s">
        <v>484</v>
      </c>
      <c r="C45" s="97" t="s">
        <v>234</v>
      </c>
      <c r="D45" s="97" t="s">
        <v>141</v>
      </c>
      <c r="E45" s="97" t="s">
        <v>485</v>
      </c>
      <c r="F45" s="103">
        <v>164423427</v>
      </c>
      <c r="G45" s="103">
        <v>157846488</v>
      </c>
      <c r="H45" s="3" t="str">
        <f t="shared" si="2"/>
        <v>SI</v>
      </c>
      <c r="J45" s="113">
        <f t="shared" si="0"/>
        <v>6576939</v>
      </c>
      <c r="K45" s="114">
        <f t="shared" si="1"/>
        <v>4.0000011677168122E-2</v>
      </c>
    </row>
    <row r="46" spans="1:11">
      <c r="A46" s="102">
        <v>0</v>
      </c>
      <c r="B46" s="97" t="s">
        <v>486</v>
      </c>
      <c r="C46" s="97" t="s">
        <v>237</v>
      </c>
      <c r="D46" s="97" t="s">
        <v>141</v>
      </c>
      <c r="E46" s="97" t="s">
        <v>487</v>
      </c>
      <c r="F46" s="103">
        <v>36176103</v>
      </c>
      <c r="G46" s="103">
        <v>34729056</v>
      </c>
      <c r="H46" s="3" t="str">
        <f t="shared" si="2"/>
        <v>SI</v>
      </c>
      <c r="J46" s="113">
        <f t="shared" si="0"/>
        <v>1447047</v>
      </c>
      <c r="K46" s="114">
        <f t="shared" si="1"/>
        <v>4.0000079610565016E-2</v>
      </c>
    </row>
    <row r="47" spans="1:11">
      <c r="A47" s="102">
        <v>0</v>
      </c>
      <c r="B47" s="97" t="s">
        <v>488</v>
      </c>
      <c r="C47" s="97" t="s">
        <v>240</v>
      </c>
      <c r="D47" s="97" t="s">
        <v>141</v>
      </c>
      <c r="E47" s="97" t="s">
        <v>489</v>
      </c>
      <c r="F47" s="103">
        <v>43404220</v>
      </c>
      <c r="G47" s="103">
        <v>41667996</v>
      </c>
      <c r="H47" s="3" t="str">
        <f t="shared" si="2"/>
        <v>SI</v>
      </c>
      <c r="J47" s="113">
        <f t="shared" si="0"/>
        <v>1736224</v>
      </c>
      <c r="K47" s="114">
        <f t="shared" si="1"/>
        <v>4.0001271765740753E-2</v>
      </c>
    </row>
    <row r="48" spans="1:11">
      <c r="A48" s="102">
        <v>0</v>
      </c>
      <c r="B48" s="97" t="s">
        <v>490</v>
      </c>
      <c r="C48" s="97" t="s">
        <v>243</v>
      </c>
      <c r="D48" s="97" t="s">
        <v>141</v>
      </c>
      <c r="E48" s="97" t="s">
        <v>491</v>
      </c>
      <c r="F48" s="103">
        <v>79479996</v>
      </c>
      <c r="G48" s="103">
        <v>76300752</v>
      </c>
      <c r="H48" s="3" t="str">
        <f t="shared" si="2"/>
        <v>SI</v>
      </c>
      <c r="J48" s="113">
        <f t="shared" si="0"/>
        <v>3179244</v>
      </c>
      <c r="K48" s="114">
        <f t="shared" si="1"/>
        <v>4.000055561150255E-2</v>
      </c>
    </row>
    <row r="49" spans="1:11">
      <c r="A49" s="102">
        <v>0</v>
      </c>
      <c r="B49" s="97" t="s">
        <v>492</v>
      </c>
      <c r="C49" s="97" t="s">
        <v>246</v>
      </c>
      <c r="D49" s="97" t="s">
        <v>141</v>
      </c>
      <c r="E49" s="97" t="s">
        <v>493</v>
      </c>
      <c r="F49" s="103">
        <v>108822476</v>
      </c>
      <c r="G49" s="103">
        <v>104469496</v>
      </c>
      <c r="H49" s="3" t="str">
        <f t="shared" si="2"/>
        <v>SI</v>
      </c>
      <c r="J49" s="113">
        <f t="shared" si="0"/>
        <v>4352980</v>
      </c>
      <c r="K49" s="114">
        <f t="shared" si="1"/>
        <v>4.0000743963958328E-2</v>
      </c>
    </row>
    <row r="50" spans="1:11">
      <c r="A50" s="102">
        <v>0</v>
      </c>
      <c r="B50" s="97" t="s">
        <v>494</v>
      </c>
      <c r="C50" s="97" t="s">
        <v>249</v>
      </c>
      <c r="D50" s="97" t="s">
        <v>141</v>
      </c>
      <c r="E50" s="97" t="s">
        <v>495</v>
      </c>
      <c r="F50" s="103">
        <v>324525124</v>
      </c>
      <c r="G50" s="103">
        <v>311544108</v>
      </c>
      <c r="H50" s="3" t="str">
        <f t="shared" si="2"/>
        <v>SI</v>
      </c>
      <c r="J50" s="113">
        <f t="shared" si="0"/>
        <v>12981016</v>
      </c>
      <c r="K50" s="114">
        <f t="shared" si="1"/>
        <v>4.0000034018937779E-2</v>
      </c>
    </row>
    <row r="51" spans="1:11">
      <c r="A51" s="98"/>
      <c r="B51" s="98"/>
      <c r="C51" s="98"/>
      <c r="D51" s="98"/>
      <c r="E51" s="98"/>
      <c r="F51" s="98"/>
    </row>
    <row r="52" spans="1:11">
      <c r="A52" s="98"/>
      <c r="B52" s="98"/>
      <c r="C52" s="98"/>
      <c r="D52" s="98"/>
      <c r="E52" s="98"/>
      <c r="F52" s="104">
        <f>SUM(F14:F51)</f>
        <v>1653127342</v>
      </c>
      <c r="G52" s="105">
        <f>SUM(G14:G51)</f>
        <v>1612862806</v>
      </c>
      <c r="H52" s="3" t="str">
        <f>IF(G52&lt;F52,"Habilitado","No Habilitado")</f>
        <v>Habilitado</v>
      </c>
      <c r="J52" s="113">
        <f t="shared" ref="J52" si="3">F52-G52</f>
        <v>40264536</v>
      </c>
      <c r="K52" s="114">
        <f t="shared" ref="K52" si="4">J52/F52</f>
        <v>2.4356584624198901E-2</v>
      </c>
    </row>
    <row r="53" spans="1:11">
      <c r="A53" s="98"/>
      <c r="B53" s="98"/>
      <c r="C53" s="98"/>
      <c r="D53" s="98"/>
      <c r="E53" s="98"/>
      <c r="F53" s="104"/>
      <c r="G53" s="105"/>
    </row>
    <row r="54" spans="1:11">
      <c r="A54" s="98"/>
      <c r="B54" s="98"/>
      <c r="C54" s="98"/>
      <c r="D54" s="98"/>
      <c r="E54" s="98"/>
      <c r="F54" s="104"/>
      <c r="G54" s="105"/>
      <c r="H54" s="3"/>
    </row>
    <row r="55" spans="1:11" ht="18">
      <c r="A55" s="160" t="s">
        <v>251</v>
      </c>
      <c r="B55" s="161"/>
      <c r="C55" s="161"/>
      <c r="D55" s="161"/>
      <c r="E55" s="161"/>
      <c r="F55" s="161"/>
      <c r="G55" s="162"/>
      <c r="H55" s="162"/>
    </row>
    <row r="56" spans="1:11" ht="38.25">
      <c r="A56" s="99" t="s">
        <v>134</v>
      </c>
      <c r="B56" s="99" t="s">
        <v>135</v>
      </c>
      <c r="C56" s="100" t="s">
        <v>136</v>
      </c>
      <c r="D56" s="100" t="s">
        <v>137</v>
      </c>
      <c r="E56" s="100" t="s">
        <v>138</v>
      </c>
      <c r="F56" s="100" t="s">
        <v>417</v>
      </c>
      <c r="G56" s="100" t="s">
        <v>418</v>
      </c>
      <c r="H56" s="106" t="s">
        <v>419</v>
      </c>
    </row>
    <row r="57" spans="1:11">
      <c r="A57" s="101">
        <v>0</v>
      </c>
      <c r="B57" s="97" t="s">
        <v>496</v>
      </c>
      <c r="C57" s="97" t="s">
        <v>140</v>
      </c>
      <c r="D57" s="97" t="s">
        <v>141</v>
      </c>
      <c r="E57" s="97" t="s">
        <v>497</v>
      </c>
      <c r="F57" s="103">
        <v>65935056</v>
      </c>
      <c r="G57" s="103">
        <v>65935056</v>
      </c>
      <c r="H57" s="3" t="str">
        <f t="shared" ref="H57:H94" si="5">IF(G57&lt;=F57,"SI","NO")</f>
        <v>SI</v>
      </c>
      <c r="J57" s="113">
        <f t="shared" ref="J57:J94" si="6">F57-G57</f>
        <v>0</v>
      </c>
      <c r="K57" s="114">
        <f t="shared" ref="K57:K94" si="7">J57/F57</f>
        <v>0</v>
      </c>
    </row>
    <row r="58" spans="1:11">
      <c r="A58" s="102">
        <v>0</v>
      </c>
      <c r="B58" s="97" t="s">
        <v>498</v>
      </c>
      <c r="C58" s="97" t="s">
        <v>144</v>
      </c>
      <c r="D58" s="97" t="s">
        <v>141</v>
      </c>
      <c r="E58" s="97" t="s">
        <v>425</v>
      </c>
      <c r="F58" s="103">
        <v>113027184</v>
      </c>
      <c r="G58" s="103">
        <v>113027184</v>
      </c>
      <c r="H58" s="3" t="str">
        <f t="shared" si="5"/>
        <v>SI</v>
      </c>
      <c r="J58" s="113">
        <f t="shared" si="6"/>
        <v>0</v>
      </c>
      <c r="K58" s="114">
        <f t="shared" si="7"/>
        <v>0</v>
      </c>
    </row>
    <row r="59" spans="1:11">
      <c r="A59" s="102">
        <v>0</v>
      </c>
      <c r="B59" s="97" t="s">
        <v>499</v>
      </c>
      <c r="C59" s="97" t="s">
        <v>147</v>
      </c>
      <c r="D59" s="97" t="s">
        <v>141</v>
      </c>
      <c r="E59" s="97" t="s">
        <v>427</v>
      </c>
      <c r="F59" s="103">
        <v>113027184</v>
      </c>
      <c r="G59" s="103">
        <v>113027184</v>
      </c>
      <c r="H59" s="3" t="str">
        <f t="shared" si="5"/>
        <v>SI</v>
      </c>
      <c r="J59" s="113">
        <f t="shared" si="6"/>
        <v>0</v>
      </c>
      <c r="K59" s="114">
        <f t="shared" si="7"/>
        <v>0</v>
      </c>
    </row>
    <row r="60" spans="1:11">
      <c r="A60" s="102">
        <v>0</v>
      </c>
      <c r="B60" s="97" t="s">
        <v>500</v>
      </c>
      <c r="C60" s="97" t="s">
        <v>150</v>
      </c>
      <c r="D60" s="97" t="s">
        <v>141</v>
      </c>
      <c r="E60" s="97" t="s">
        <v>429</v>
      </c>
      <c r="F60" s="103">
        <v>226054368</v>
      </c>
      <c r="G60" s="103">
        <v>226054368</v>
      </c>
      <c r="H60" s="3" t="str">
        <f t="shared" si="5"/>
        <v>SI</v>
      </c>
      <c r="J60" s="113">
        <f t="shared" si="6"/>
        <v>0</v>
      </c>
      <c r="K60" s="114">
        <f t="shared" si="7"/>
        <v>0</v>
      </c>
    </row>
    <row r="61" spans="1:11">
      <c r="A61" s="102">
        <v>0</v>
      </c>
      <c r="B61" s="97" t="s">
        <v>501</v>
      </c>
      <c r="C61" s="97" t="s">
        <v>153</v>
      </c>
      <c r="D61" s="97" t="s">
        <v>141</v>
      </c>
      <c r="E61" s="97" t="s">
        <v>431</v>
      </c>
      <c r="F61" s="103">
        <v>226054368</v>
      </c>
      <c r="G61" s="103">
        <v>226054368</v>
      </c>
      <c r="H61" s="3" t="str">
        <f t="shared" si="5"/>
        <v>SI</v>
      </c>
      <c r="J61" s="113">
        <f t="shared" si="6"/>
        <v>0</v>
      </c>
      <c r="K61" s="114">
        <f t="shared" si="7"/>
        <v>0</v>
      </c>
    </row>
    <row r="62" spans="1:11">
      <c r="A62" s="102">
        <v>0</v>
      </c>
      <c r="B62" s="97" t="s">
        <v>502</v>
      </c>
      <c r="C62" s="97" t="s">
        <v>156</v>
      </c>
      <c r="D62" s="97" t="s">
        <v>141</v>
      </c>
      <c r="E62" s="97" t="s">
        <v>503</v>
      </c>
      <c r="F62" s="103">
        <v>226054368</v>
      </c>
      <c r="G62" s="103">
        <v>226054368</v>
      </c>
      <c r="H62" s="3" t="str">
        <f t="shared" si="5"/>
        <v>SI</v>
      </c>
      <c r="J62" s="113">
        <f t="shared" si="6"/>
        <v>0</v>
      </c>
      <c r="K62" s="114">
        <f t="shared" si="7"/>
        <v>0</v>
      </c>
    </row>
    <row r="63" spans="1:11">
      <c r="A63" s="102">
        <v>0</v>
      </c>
      <c r="B63" s="97" t="s">
        <v>504</v>
      </c>
      <c r="C63" s="97" t="s">
        <v>159</v>
      </c>
      <c r="D63" s="97" t="s">
        <v>141</v>
      </c>
      <c r="E63" s="97" t="s">
        <v>435</v>
      </c>
      <c r="F63" s="103">
        <v>94184232</v>
      </c>
      <c r="G63" s="103">
        <v>94184232</v>
      </c>
      <c r="H63" s="3" t="str">
        <f t="shared" si="5"/>
        <v>SI</v>
      </c>
      <c r="J63" s="113">
        <f t="shared" si="6"/>
        <v>0</v>
      </c>
      <c r="K63" s="114">
        <f t="shared" si="7"/>
        <v>0</v>
      </c>
    </row>
    <row r="64" spans="1:11">
      <c r="A64" s="102">
        <v>0</v>
      </c>
      <c r="B64" s="97" t="s">
        <v>505</v>
      </c>
      <c r="C64" s="97" t="s">
        <v>162</v>
      </c>
      <c r="D64" s="97" t="s">
        <v>141</v>
      </c>
      <c r="E64" s="97" t="s">
        <v>506</v>
      </c>
      <c r="F64" s="103">
        <v>502630464</v>
      </c>
      <c r="G64" s="103">
        <v>502630464</v>
      </c>
      <c r="H64" s="3" t="str">
        <f t="shared" si="5"/>
        <v>SI</v>
      </c>
      <c r="J64" s="113">
        <f t="shared" si="6"/>
        <v>0</v>
      </c>
      <c r="K64" s="114">
        <f t="shared" si="7"/>
        <v>0</v>
      </c>
    </row>
    <row r="65" spans="1:11">
      <c r="A65" s="102">
        <v>0</v>
      </c>
      <c r="B65" s="97" t="s">
        <v>507</v>
      </c>
      <c r="C65" s="97" t="s">
        <v>165</v>
      </c>
      <c r="D65" s="97" t="s">
        <v>141</v>
      </c>
      <c r="E65" s="97" t="s">
        <v>439</v>
      </c>
      <c r="F65" s="103">
        <v>37069068</v>
      </c>
      <c r="G65" s="103">
        <v>37069068</v>
      </c>
      <c r="H65" s="3" t="str">
        <f t="shared" si="5"/>
        <v>SI</v>
      </c>
      <c r="J65" s="113">
        <f t="shared" si="6"/>
        <v>0</v>
      </c>
      <c r="K65" s="114">
        <f t="shared" si="7"/>
        <v>0</v>
      </c>
    </row>
    <row r="66" spans="1:11">
      <c r="A66" s="102">
        <v>0</v>
      </c>
      <c r="B66" s="97" t="s">
        <v>508</v>
      </c>
      <c r="C66" s="97" t="s">
        <v>168</v>
      </c>
      <c r="D66" s="97" t="s">
        <v>141</v>
      </c>
      <c r="E66" s="97" t="s">
        <v>441</v>
      </c>
      <c r="F66" s="103">
        <v>37069068</v>
      </c>
      <c r="G66" s="103">
        <v>37069068</v>
      </c>
      <c r="H66" s="3" t="str">
        <f t="shared" si="5"/>
        <v>SI</v>
      </c>
      <c r="J66" s="113">
        <f t="shared" si="6"/>
        <v>0</v>
      </c>
      <c r="K66" s="114">
        <f t="shared" si="7"/>
        <v>0</v>
      </c>
    </row>
    <row r="67" spans="1:11">
      <c r="A67" s="102">
        <v>0</v>
      </c>
      <c r="B67" s="97" t="s">
        <v>509</v>
      </c>
      <c r="C67" s="97" t="s">
        <v>171</v>
      </c>
      <c r="D67" s="97" t="s">
        <v>141</v>
      </c>
      <c r="E67" s="97" t="s">
        <v>510</v>
      </c>
      <c r="F67" s="103">
        <v>37069068</v>
      </c>
      <c r="G67" s="103">
        <v>37069068</v>
      </c>
      <c r="H67" s="3" t="str">
        <f t="shared" si="5"/>
        <v>SI</v>
      </c>
      <c r="J67" s="113">
        <f t="shared" si="6"/>
        <v>0</v>
      </c>
      <c r="K67" s="114">
        <f t="shared" si="7"/>
        <v>0</v>
      </c>
    </row>
    <row r="68" spans="1:11">
      <c r="A68" s="102">
        <v>0</v>
      </c>
      <c r="B68" s="97" t="s">
        <v>511</v>
      </c>
      <c r="C68" s="97" t="s">
        <v>174</v>
      </c>
      <c r="D68" s="97" t="s">
        <v>141</v>
      </c>
      <c r="E68" s="97" t="s">
        <v>512</v>
      </c>
      <c r="F68" s="103">
        <v>37069068</v>
      </c>
      <c r="G68" s="103">
        <v>37069068</v>
      </c>
      <c r="H68" s="3" t="str">
        <f t="shared" si="5"/>
        <v>SI</v>
      </c>
      <c r="J68" s="113">
        <f t="shared" si="6"/>
        <v>0</v>
      </c>
      <c r="K68" s="114">
        <f t="shared" si="7"/>
        <v>0</v>
      </c>
    </row>
    <row r="69" spans="1:11">
      <c r="A69" s="102">
        <v>0</v>
      </c>
      <c r="B69" s="97" t="s">
        <v>513</v>
      </c>
      <c r="C69" s="97" t="s">
        <v>177</v>
      </c>
      <c r="D69" s="97" t="s">
        <v>141</v>
      </c>
      <c r="E69" s="97" t="s">
        <v>447</v>
      </c>
      <c r="F69" s="103">
        <v>111207204</v>
      </c>
      <c r="G69" s="103">
        <v>111207204</v>
      </c>
      <c r="H69" s="3" t="str">
        <f t="shared" si="5"/>
        <v>SI</v>
      </c>
      <c r="J69" s="113">
        <f t="shared" si="6"/>
        <v>0</v>
      </c>
      <c r="K69" s="114">
        <f t="shared" si="7"/>
        <v>0</v>
      </c>
    </row>
    <row r="70" spans="1:11">
      <c r="A70" s="102">
        <v>0</v>
      </c>
      <c r="B70" s="97" t="s">
        <v>514</v>
      </c>
      <c r="C70" s="97" t="s">
        <v>180</v>
      </c>
      <c r="D70" s="97" t="s">
        <v>141</v>
      </c>
      <c r="E70" s="97" t="s">
        <v>449</v>
      </c>
      <c r="F70" s="103">
        <v>111207204</v>
      </c>
      <c r="G70" s="103">
        <v>111207204</v>
      </c>
      <c r="H70" s="3" t="str">
        <f t="shared" si="5"/>
        <v>SI</v>
      </c>
      <c r="J70" s="113">
        <f t="shared" si="6"/>
        <v>0</v>
      </c>
      <c r="K70" s="114">
        <f t="shared" si="7"/>
        <v>0</v>
      </c>
    </row>
    <row r="71" spans="1:11">
      <c r="A71" s="102">
        <v>0</v>
      </c>
      <c r="B71" s="97" t="s">
        <v>515</v>
      </c>
      <c r="C71" s="97" t="s">
        <v>183</v>
      </c>
      <c r="D71" s="97" t="s">
        <v>141</v>
      </c>
      <c r="E71" s="97" t="s">
        <v>451</v>
      </c>
      <c r="F71" s="103">
        <v>31414404</v>
      </c>
      <c r="G71" s="103">
        <v>31414404</v>
      </c>
      <c r="H71" s="3" t="str">
        <f t="shared" si="5"/>
        <v>SI</v>
      </c>
      <c r="J71" s="113">
        <f t="shared" si="6"/>
        <v>0</v>
      </c>
      <c r="K71" s="114">
        <f t="shared" si="7"/>
        <v>0</v>
      </c>
    </row>
    <row r="72" spans="1:11">
      <c r="A72" s="102">
        <v>0</v>
      </c>
      <c r="B72" s="97" t="s">
        <v>516</v>
      </c>
      <c r="C72" s="97" t="s">
        <v>186</v>
      </c>
      <c r="D72" s="97" t="s">
        <v>141</v>
      </c>
      <c r="E72" s="97" t="s">
        <v>453</v>
      </c>
      <c r="F72" s="103">
        <v>58609104</v>
      </c>
      <c r="G72" s="103">
        <v>58609104</v>
      </c>
      <c r="H72" s="3" t="str">
        <f t="shared" si="5"/>
        <v>SI</v>
      </c>
      <c r="J72" s="113">
        <f t="shared" si="6"/>
        <v>0</v>
      </c>
      <c r="K72" s="114">
        <f t="shared" si="7"/>
        <v>0</v>
      </c>
    </row>
    <row r="73" spans="1:11">
      <c r="A73" s="102">
        <v>0</v>
      </c>
      <c r="B73" s="97" t="s">
        <v>517</v>
      </c>
      <c r="C73" s="97" t="s">
        <v>189</v>
      </c>
      <c r="D73" s="97" t="s">
        <v>141</v>
      </c>
      <c r="E73" s="97" t="s">
        <v>455</v>
      </c>
      <c r="F73" s="103">
        <v>29304552</v>
      </c>
      <c r="G73" s="103">
        <v>29304552</v>
      </c>
      <c r="H73" s="3" t="str">
        <f t="shared" si="5"/>
        <v>SI</v>
      </c>
      <c r="J73" s="113">
        <f t="shared" si="6"/>
        <v>0</v>
      </c>
      <c r="K73" s="114">
        <f t="shared" si="7"/>
        <v>0</v>
      </c>
    </row>
    <row r="74" spans="1:11">
      <c r="A74" s="102">
        <v>0</v>
      </c>
      <c r="B74" s="97" t="s">
        <v>518</v>
      </c>
      <c r="C74" s="97" t="s">
        <v>192</v>
      </c>
      <c r="D74" s="97" t="s">
        <v>141</v>
      </c>
      <c r="E74" s="97" t="s">
        <v>457</v>
      </c>
      <c r="F74" s="103">
        <v>205131864</v>
      </c>
      <c r="G74" s="103">
        <v>205131864</v>
      </c>
      <c r="H74" s="3" t="str">
        <f t="shared" si="5"/>
        <v>SI</v>
      </c>
      <c r="J74" s="113">
        <f t="shared" si="6"/>
        <v>0</v>
      </c>
      <c r="K74" s="114">
        <f t="shared" si="7"/>
        <v>0</v>
      </c>
    </row>
    <row r="75" spans="1:11">
      <c r="A75" s="102">
        <v>0</v>
      </c>
      <c r="B75" s="97" t="s">
        <v>519</v>
      </c>
      <c r="C75" s="97" t="s">
        <v>195</v>
      </c>
      <c r="D75" s="97" t="s">
        <v>141</v>
      </c>
      <c r="E75" s="97" t="s">
        <v>459</v>
      </c>
      <c r="F75" s="103">
        <v>146522760</v>
      </c>
      <c r="G75" s="103">
        <v>146522760</v>
      </c>
      <c r="H75" s="3" t="str">
        <f t="shared" si="5"/>
        <v>SI</v>
      </c>
      <c r="J75" s="113">
        <f t="shared" si="6"/>
        <v>0</v>
      </c>
      <c r="K75" s="114">
        <f t="shared" si="7"/>
        <v>0</v>
      </c>
    </row>
    <row r="76" spans="1:11">
      <c r="A76" s="102">
        <v>0</v>
      </c>
      <c r="B76" s="97" t="s">
        <v>520</v>
      </c>
      <c r="C76" s="97" t="s">
        <v>198</v>
      </c>
      <c r="D76" s="97" t="s">
        <v>141</v>
      </c>
      <c r="E76" s="97" t="s">
        <v>461</v>
      </c>
      <c r="F76" s="103">
        <v>42738348</v>
      </c>
      <c r="G76" s="103">
        <v>41028804</v>
      </c>
      <c r="H76" s="3" t="str">
        <f t="shared" si="5"/>
        <v>SI</v>
      </c>
      <c r="J76" s="113">
        <f t="shared" si="6"/>
        <v>1709544</v>
      </c>
      <c r="K76" s="114">
        <f t="shared" si="7"/>
        <v>4.0000235853758316E-2</v>
      </c>
    </row>
    <row r="77" spans="1:11">
      <c r="A77" s="102">
        <v>0</v>
      </c>
      <c r="B77" s="97" t="s">
        <v>521</v>
      </c>
      <c r="C77" s="97" t="s">
        <v>201</v>
      </c>
      <c r="D77" s="97" t="s">
        <v>141</v>
      </c>
      <c r="E77" s="97" t="s">
        <v>522</v>
      </c>
      <c r="F77" s="103">
        <v>172715096</v>
      </c>
      <c r="G77" s="103">
        <v>172715096</v>
      </c>
      <c r="H77" s="3" t="str">
        <f t="shared" si="5"/>
        <v>SI</v>
      </c>
      <c r="J77" s="113">
        <f t="shared" si="6"/>
        <v>0</v>
      </c>
      <c r="K77" s="114">
        <f t="shared" si="7"/>
        <v>0</v>
      </c>
    </row>
    <row r="78" spans="1:11">
      <c r="A78" s="102">
        <v>0</v>
      </c>
      <c r="B78" s="97" t="s">
        <v>523</v>
      </c>
      <c r="C78" s="97" t="s">
        <v>204</v>
      </c>
      <c r="D78" s="97" t="s">
        <v>141</v>
      </c>
      <c r="E78" s="97" t="s">
        <v>524</v>
      </c>
      <c r="F78" s="103">
        <v>149091572</v>
      </c>
      <c r="G78" s="103">
        <v>149091572</v>
      </c>
      <c r="H78" s="3" t="str">
        <f t="shared" si="5"/>
        <v>SI</v>
      </c>
      <c r="J78" s="113">
        <f t="shared" si="6"/>
        <v>0</v>
      </c>
      <c r="K78" s="114">
        <f t="shared" si="7"/>
        <v>0</v>
      </c>
    </row>
    <row r="79" spans="1:11">
      <c r="A79" s="102">
        <v>0</v>
      </c>
      <c r="B79" s="97" t="s">
        <v>525</v>
      </c>
      <c r="C79" s="97" t="s">
        <v>207</v>
      </c>
      <c r="D79" s="97" t="s">
        <v>141</v>
      </c>
      <c r="E79" s="97" t="s">
        <v>465</v>
      </c>
      <c r="F79" s="103">
        <v>22503600</v>
      </c>
      <c r="G79" s="103">
        <v>22503600</v>
      </c>
      <c r="H79" s="3" t="str">
        <f t="shared" si="5"/>
        <v>SI</v>
      </c>
      <c r="J79" s="113">
        <f t="shared" si="6"/>
        <v>0</v>
      </c>
      <c r="K79" s="114">
        <f t="shared" si="7"/>
        <v>0</v>
      </c>
    </row>
    <row r="80" spans="1:11">
      <c r="A80" s="102">
        <v>0</v>
      </c>
      <c r="B80" s="97" t="s">
        <v>526</v>
      </c>
      <c r="C80" s="97" t="s">
        <v>210</v>
      </c>
      <c r="D80" s="97" t="s">
        <v>141</v>
      </c>
      <c r="E80" s="97" t="s">
        <v>467</v>
      </c>
      <c r="F80" s="103">
        <v>404908464</v>
      </c>
      <c r="G80" s="103">
        <v>388712124</v>
      </c>
      <c r="H80" s="3" t="str">
        <f t="shared" si="5"/>
        <v>SI</v>
      </c>
      <c r="J80" s="113">
        <f t="shared" si="6"/>
        <v>16196340</v>
      </c>
      <c r="K80" s="114">
        <f t="shared" si="7"/>
        <v>4.0000003556359347E-2</v>
      </c>
    </row>
    <row r="81" spans="1:11">
      <c r="A81" s="102">
        <v>0</v>
      </c>
      <c r="B81" s="97" t="s">
        <v>527</v>
      </c>
      <c r="C81" s="97" t="s">
        <v>213</v>
      </c>
      <c r="D81" s="97" t="s">
        <v>141</v>
      </c>
      <c r="E81" s="97" t="s">
        <v>469</v>
      </c>
      <c r="F81" s="103">
        <v>187016580</v>
      </c>
      <c r="G81" s="103">
        <v>179535912</v>
      </c>
      <c r="H81" s="3" t="str">
        <f t="shared" si="5"/>
        <v>SI</v>
      </c>
      <c r="J81" s="113">
        <f t="shared" si="6"/>
        <v>7480668</v>
      </c>
      <c r="K81" s="114">
        <f t="shared" si="7"/>
        <v>4.0000025666173555E-2</v>
      </c>
    </row>
    <row r="82" spans="1:11">
      <c r="A82" s="102">
        <v>0</v>
      </c>
      <c r="B82" s="97" t="s">
        <v>528</v>
      </c>
      <c r="C82" s="97" t="s">
        <v>216</v>
      </c>
      <c r="D82" s="97" t="s">
        <v>141</v>
      </c>
      <c r="E82" s="97" t="s">
        <v>471</v>
      </c>
      <c r="F82" s="103">
        <v>7591560</v>
      </c>
      <c r="G82" s="103">
        <v>7287888</v>
      </c>
      <c r="H82" s="3" t="str">
        <f t="shared" si="5"/>
        <v>SI</v>
      </c>
      <c r="J82" s="113">
        <f t="shared" si="6"/>
        <v>303672</v>
      </c>
      <c r="K82" s="114">
        <f t="shared" si="7"/>
        <v>4.0001264562224366E-2</v>
      </c>
    </row>
    <row r="83" spans="1:11">
      <c r="A83" s="102">
        <v>0</v>
      </c>
      <c r="B83" s="97" t="s">
        <v>529</v>
      </c>
      <c r="C83" s="97" t="s">
        <v>219</v>
      </c>
      <c r="D83" s="97" t="s">
        <v>141</v>
      </c>
      <c r="E83" s="97" t="s">
        <v>473</v>
      </c>
      <c r="F83" s="103">
        <v>28982964</v>
      </c>
      <c r="G83" s="103">
        <v>27823644</v>
      </c>
      <c r="H83" s="3" t="str">
        <f t="shared" si="5"/>
        <v>SI</v>
      </c>
      <c r="J83" s="113">
        <f t="shared" si="6"/>
        <v>1159320</v>
      </c>
      <c r="K83" s="114">
        <f t="shared" si="7"/>
        <v>4.0000049684359405E-2</v>
      </c>
    </row>
    <row r="84" spans="1:11">
      <c r="A84" s="102">
        <v>0</v>
      </c>
      <c r="B84" s="97" t="s">
        <v>530</v>
      </c>
      <c r="C84" s="97" t="s">
        <v>222</v>
      </c>
      <c r="D84" s="97" t="s">
        <v>141</v>
      </c>
      <c r="E84" s="97" t="s">
        <v>475</v>
      </c>
      <c r="F84" s="103">
        <v>68985384</v>
      </c>
      <c r="G84" s="103">
        <v>66225960</v>
      </c>
      <c r="H84" s="3" t="str">
        <f t="shared" si="5"/>
        <v>SI</v>
      </c>
      <c r="J84" s="113">
        <f t="shared" si="6"/>
        <v>2759424</v>
      </c>
      <c r="K84" s="114">
        <f t="shared" si="7"/>
        <v>4.0000125243921235E-2</v>
      </c>
    </row>
    <row r="85" spans="1:11">
      <c r="A85" s="102">
        <v>0</v>
      </c>
      <c r="B85" s="97" t="s">
        <v>531</v>
      </c>
      <c r="C85" s="97" t="s">
        <v>225</v>
      </c>
      <c r="D85" s="97" t="s">
        <v>141</v>
      </c>
      <c r="E85" s="97" t="s">
        <v>477</v>
      </c>
      <c r="F85" s="103">
        <v>8870304</v>
      </c>
      <c r="G85" s="103">
        <v>8515488</v>
      </c>
      <c r="H85" s="3" t="str">
        <f t="shared" si="5"/>
        <v>SI</v>
      </c>
      <c r="J85" s="113">
        <f t="shared" si="6"/>
        <v>354816</v>
      </c>
      <c r="K85" s="114">
        <f t="shared" si="7"/>
        <v>4.0000432905118018E-2</v>
      </c>
    </row>
    <row r="86" spans="1:11">
      <c r="A86" s="102">
        <v>0</v>
      </c>
      <c r="B86" s="97" t="s">
        <v>532</v>
      </c>
      <c r="C86" s="97" t="s">
        <v>228</v>
      </c>
      <c r="D86" s="97" t="s">
        <v>141</v>
      </c>
      <c r="E86" s="97" t="s">
        <v>479</v>
      </c>
      <c r="F86" s="103">
        <v>268020276</v>
      </c>
      <c r="G86" s="103">
        <v>257299464</v>
      </c>
      <c r="H86" s="3" t="str">
        <f t="shared" si="5"/>
        <v>SI</v>
      </c>
      <c r="J86" s="113">
        <f t="shared" si="6"/>
        <v>10720812</v>
      </c>
      <c r="K86" s="114">
        <f t="shared" si="7"/>
        <v>4.0000003581818565E-2</v>
      </c>
    </row>
    <row r="87" spans="1:11">
      <c r="A87" s="102">
        <v>0</v>
      </c>
      <c r="B87" s="97" t="s">
        <v>533</v>
      </c>
      <c r="C87" s="97" t="s">
        <v>231</v>
      </c>
      <c r="D87" s="97" t="s">
        <v>141</v>
      </c>
      <c r="E87" s="97" t="s">
        <v>481</v>
      </c>
      <c r="F87" s="103">
        <v>11792940</v>
      </c>
      <c r="G87" s="103">
        <v>11321220</v>
      </c>
      <c r="H87" s="3" t="str">
        <f t="shared" si="5"/>
        <v>SI</v>
      </c>
      <c r="J87" s="113">
        <f t="shared" si="6"/>
        <v>471720</v>
      </c>
      <c r="K87" s="114">
        <f t="shared" si="7"/>
        <v>4.000020351159253E-2</v>
      </c>
    </row>
    <row r="88" spans="1:11">
      <c r="A88" s="102">
        <v>0</v>
      </c>
      <c r="B88" s="97" t="s">
        <v>534</v>
      </c>
      <c r="C88" s="97" t="s">
        <v>234</v>
      </c>
      <c r="D88" s="97" t="s">
        <v>141</v>
      </c>
      <c r="E88" s="97" t="s">
        <v>483</v>
      </c>
      <c r="F88" s="103">
        <v>266484</v>
      </c>
      <c r="G88" s="103">
        <v>255816</v>
      </c>
      <c r="H88" s="3" t="str">
        <f t="shared" si="5"/>
        <v>SI</v>
      </c>
      <c r="J88" s="113">
        <f t="shared" si="6"/>
        <v>10668</v>
      </c>
      <c r="K88" s="114">
        <f t="shared" si="7"/>
        <v>4.0032422209213311E-2</v>
      </c>
    </row>
    <row r="89" spans="1:11">
      <c r="A89" s="102">
        <v>0</v>
      </c>
      <c r="B89" s="97" t="s">
        <v>535</v>
      </c>
      <c r="C89" s="97" t="s">
        <v>237</v>
      </c>
      <c r="D89" s="97" t="s">
        <v>141</v>
      </c>
      <c r="E89" s="97" t="s">
        <v>485</v>
      </c>
      <c r="F89" s="103">
        <v>677424516</v>
      </c>
      <c r="G89" s="103">
        <v>650327532</v>
      </c>
      <c r="H89" s="3" t="str">
        <f t="shared" si="5"/>
        <v>SI</v>
      </c>
      <c r="J89" s="113">
        <f t="shared" si="6"/>
        <v>27096984</v>
      </c>
      <c r="K89" s="114">
        <f t="shared" si="7"/>
        <v>4.0000004959962213E-2</v>
      </c>
    </row>
    <row r="90" spans="1:11">
      <c r="A90" s="102">
        <v>0</v>
      </c>
      <c r="B90" s="97" t="s">
        <v>536</v>
      </c>
      <c r="C90" s="97" t="s">
        <v>240</v>
      </c>
      <c r="D90" s="97" t="s">
        <v>141</v>
      </c>
      <c r="E90" s="97" t="s">
        <v>487</v>
      </c>
      <c r="F90" s="103">
        <v>149045544</v>
      </c>
      <c r="G90" s="103">
        <v>143083716</v>
      </c>
      <c r="H90" s="3" t="str">
        <f t="shared" si="5"/>
        <v>SI</v>
      </c>
      <c r="J90" s="113">
        <f t="shared" si="6"/>
        <v>5961828</v>
      </c>
      <c r="K90" s="114">
        <f t="shared" si="7"/>
        <v>4.0000041866397565E-2</v>
      </c>
    </row>
    <row r="91" spans="1:11">
      <c r="A91" s="102">
        <v>0</v>
      </c>
      <c r="B91" s="97" t="s">
        <v>537</v>
      </c>
      <c r="C91" s="97" t="s">
        <v>243</v>
      </c>
      <c r="D91" s="97" t="s">
        <v>141</v>
      </c>
      <c r="E91" s="97" t="s">
        <v>489</v>
      </c>
      <c r="F91" s="103">
        <v>177367735</v>
      </c>
      <c r="G91" s="103">
        <v>170272865</v>
      </c>
      <c r="H91" s="3" t="str">
        <f t="shared" si="5"/>
        <v>SI</v>
      </c>
      <c r="J91" s="113">
        <f t="shared" si="6"/>
        <v>7094870</v>
      </c>
      <c r="K91" s="114">
        <f t="shared" si="7"/>
        <v>4.000090546344294E-2</v>
      </c>
    </row>
    <row r="92" spans="1:11">
      <c r="A92" s="102">
        <v>0</v>
      </c>
      <c r="B92" s="97" t="s">
        <v>538</v>
      </c>
      <c r="C92" s="97" t="s">
        <v>246</v>
      </c>
      <c r="D92" s="97" t="s">
        <v>141</v>
      </c>
      <c r="E92" s="97" t="s">
        <v>491</v>
      </c>
      <c r="F92" s="103">
        <v>324787950</v>
      </c>
      <c r="G92" s="103">
        <v>311796140</v>
      </c>
      <c r="H92" s="3" t="str">
        <f t="shared" si="5"/>
        <v>SI</v>
      </c>
      <c r="J92" s="113">
        <f t="shared" si="6"/>
        <v>12991810</v>
      </c>
      <c r="K92" s="114">
        <f t="shared" si="7"/>
        <v>4.0000899048132789E-2</v>
      </c>
    </row>
    <row r="93" spans="1:11">
      <c r="A93" s="102">
        <v>0</v>
      </c>
      <c r="B93" s="97" t="s">
        <v>539</v>
      </c>
      <c r="C93" s="97" t="s">
        <v>249</v>
      </c>
      <c r="D93" s="97" t="s">
        <v>141</v>
      </c>
      <c r="E93" s="97" t="s">
        <v>493</v>
      </c>
      <c r="F93" s="103">
        <v>444693735</v>
      </c>
      <c r="G93" s="103">
        <v>426905825</v>
      </c>
      <c r="H93" s="3" t="str">
        <f t="shared" si="5"/>
        <v>SI</v>
      </c>
      <c r="J93" s="113">
        <f t="shared" si="6"/>
        <v>17787910</v>
      </c>
      <c r="K93" s="114">
        <f t="shared" si="7"/>
        <v>4.0000361147431052E-2</v>
      </c>
    </row>
    <row r="94" spans="1:11">
      <c r="A94" s="102">
        <v>0</v>
      </c>
      <c r="B94" s="97" t="s">
        <v>540</v>
      </c>
      <c r="C94" s="97" t="s">
        <v>327</v>
      </c>
      <c r="D94" s="97" t="s">
        <v>141</v>
      </c>
      <c r="E94" s="97" t="s">
        <v>495</v>
      </c>
      <c r="F94" s="103">
        <v>1326143550</v>
      </c>
      <c r="G94" s="103">
        <v>1273097735</v>
      </c>
      <c r="H94" s="3" t="str">
        <f t="shared" si="5"/>
        <v>SI</v>
      </c>
      <c r="J94" s="113">
        <f t="shared" si="6"/>
        <v>53045815</v>
      </c>
      <c r="K94" s="114">
        <f t="shared" si="7"/>
        <v>4.0000055046831094E-2</v>
      </c>
    </row>
    <row r="95" spans="1:11">
      <c r="A95" s="98"/>
      <c r="B95" s="98"/>
      <c r="C95" s="98"/>
      <c r="D95" s="98"/>
      <c r="E95" s="98"/>
      <c r="F95" s="98"/>
      <c r="H95" s="3"/>
    </row>
    <row r="96" spans="1:11">
      <c r="A96" s="98"/>
      <c r="B96" s="98"/>
      <c r="C96" s="98"/>
      <c r="D96" s="98"/>
      <c r="E96" s="98"/>
      <c r="F96" s="104">
        <f>SUM(F57:F95)</f>
        <v>6881587190</v>
      </c>
      <c r="G96" s="105">
        <f>SUM(G57:G95)</f>
        <v>6716440989</v>
      </c>
      <c r="H96" s="3" t="str">
        <f>IF(G96&lt;F96,"Habilitado","No Habilitado")</f>
        <v>Habilitado</v>
      </c>
      <c r="J96" s="113">
        <f t="shared" ref="J96" si="8">F96-G96</f>
        <v>165146201</v>
      </c>
      <c r="K96" s="114">
        <f t="shared" ref="K96" si="9">J96/F96</f>
        <v>2.399827197423041E-2</v>
      </c>
    </row>
  </sheetData>
  <sheetProtection algorithmName="SHA-512" hashValue="ElDS+4IVuFzyrJRoaZ9MLMgRoeGuUsfhVDquyuaVXkYxUNl3sHIRFaaxI+bELbUrqtSamoA/aLv5ttFszfmYDw==" saltValue="o5tDJ0ur+ktv3kyJFHp9og==" spinCount="100000" sheet="1" objects="1" scenarios="1"/>
  <mergeCells count="8">
    <mergeCell ref="A12:G12"/>
    <mergeCell ref="A55:H55"/>
    <mergeCell ref="B2:H2"/>
    <mergeCell ref="B3:H3"/>
    <mergeCell ref="B4:H4"/>
    <mergeCell ref="B5:H5"/>
    <mergeCell ref="B6:H6"/>
    <mergeCell ref="B7:H7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8" tint="0.79998168889431442"/>
  </sheetPr>
  <dimension ref="A2:H95"/>
  <sheetViews>
    <sheetView topLeftCell="A2" workbookViewId="0">
      <selection activeCell="J9" sqref="J9"/>
    </sheetView>
  </sheetViews>
  <sheetFormatPr defaultColWidth="20.7109375" defaultRowHeight="15"/>
  <cols>
    <col min="2" max="2" width="39.85546875" customWidth="1"/>
    <col min="3" max="3" width="14.5703125" customWidth="1"/>
    <col min="4" max="4" width="9.85546875" customWidth="1"/>
    <col min="5" max="5" width="42.85546875" customWidth="1"/>
  </cols>
  <sheetData>
    <row r="2" spans="1:8">
      <c r="A2" s="96" t="s">
        <v>117</v>
      </c>
      <c r="B2" s="159" t="s">
        <v>541</v>
      </c>
      <c r="C2" s="159"/>
      <c r="D2" s="159"/>
      <c r="E2" s="159"/>
      <c r="F2" s="159"/>
      <c r="G2" s="159"/>
      <c r="H2" s="159"/>
    </row>
    <row r="3" spans="1:8">
      <c r="A3" s="96" t="s">
        <v>119</v>
      </c>
      <c r="B3" s="97" t="s">
        <v>542</v>
      </c>
    </row>
    <row r="4" spans="1:8">
      <c r="A4" s="96" t="s">
        <v>121</v>
      </c>
      <c r="B4" s="97" t="s">
        <v>543</v>
      </c>
    </row>
    <row r="5" spans="1:8">
      <c r="A5" s="96" t="s">
        <v>123</v>
      </c>
      <c r="B5" s="97" t="s">
        <v>124</v>
      </c>
    </row>
    <row r="6" spans="1:8">
      <c r="A6" s="96" t="s">
        <v>125</v>
      </c>
      <c r="B6" s="97" t="s">
        <v>126</v>
      </c>
    </row>
    <row r="7" spans="1:8">
      <c r="A7" s="96" t="s">
        <v>127</v>
      </c>
      <c r="B7" s="97" t="s">
        <v>128</v>
      </c>
    </row>
    <row r="9" spans="1:8" ht="38.25">
      <c r="F9" s="108" t="s">
        <v>129</v>
      </c>
      <c r="G9" s="108" t="s">
        <v>130</v>
      </c>
      <c r="H9" s="108" t="s">
        <v>131</v>
      </c>
    </row>
    <row r="10" spans="1:8">
      <c r="E10" t="s">
        <v>132</v>
      </c>
      <c r="F10" s="109">
        <f>F52+F95</f>
        <v>8534714532</v>
      </c>
      <c r="G10" s="109">
        <f>G52+G95</f>
        <v>8447553539</v>
      </c>
      <c r="H10" s="110" t="str">
        <f t="shared" ref="H10" si="0">IF(G10&gt;F10,"No Habilitado","Habilitado")</f>
        <v>Habilitado</v>
      </c>
    </row>
    <row r="12" spans="1:8" ht="18">
      <c r="A12" s="160" t="s">
        <v>329</v>
      </c>
      <c r="B12" s="161"/>
      <c r="C12" s="161"/>
      <c r="D12" s="161"/>
      <c r="E12" s="161"/>
      <c r="F12" s="161"/>
      <c r="G12" s="162"/>
    </row>
    <row r="13" spans="1:8" ht="38.25">
      <c r="A13" s="99" t="s">
        <v>134</v>
      </c>
      <c r="B13" s="99" t="s">
        <v>135</v>
      </c>
      <c r="C13" s="100" t="s">
        <v>136</v>
      </c>
      <c r="D13" s="100" t="s">
        <v>137</v>
      </c>
      <c r="E13" s="100" t="s">
        <v>138</v>
      </c>
      <c r="F13" s="100" t="s">
        <v>129</v>
      </c>
      <c r="G13" s="100" t="s">
        <v>130</v>
      </c>
      <c r="H13" s="106" t="s">
        <v>419</v>
      </c>
    </row>
    <row r="14" spans="1:8">
      <c r="A14" s="101">
        <v>0</v>
      </c>
      <c r="B14" s="97" t="s">
        <v>422</v>
      </c>
      <c r="C14" s="97" t="s">
        <v>140</v>
      </c>
      <c r="D14" s="97" t="s">
        <v>141</v>
      </c>
      <c r="E14" s="97" t="s">
        <v>423</v>
      </c>
      <c r="F14" s="103">
        <v>15399630</v>
      </c>
      <c r="G14" s="103">
        <v>15399630</v>
      </c>
      <c r="H14" s="3" t="str">
        <f>IF(G14&gt;F14,"No","SI")</f>
        <v>SI</v>
      </c>
    </row>
    <row r="15" spans="1:8">
      <c r="A15" s="102">
        <v>0</v>
      </c>
      <c r="B15" s="97" t="s">
        <v>424</v>
      </c>
      <c r="C15" s="97" t="s">
        <v>144</v>
      </c>
      <c r="D15" s="97" t="s">
        <v>141</v>
      </c>
      <c r="E15" s="97" t="s">
        <v>425</v>
      </c>
      <c r="F15" s="103">
        <v>26398350</v>
      </c>
      <c r="G15" s="103">
        <v>26398350</v>
      </c>
      <c r="H15" s="3" t="str">
        <f t="shared" ref="H15:H50" si="1">IF(G15&gt;F15,"No","SI")</f>
        <v>SI</v>
      </c>
    </row>
    <row r="16" spans="1:8">
      <c r="A16" s="102">
        <v>0</v>
      </c>
      <c r="B16" s="97" t="s">
        <v>426</v>
      </c>
      <c r="C16" s="97" t="s">
        <v>147</v>
      </c>
      <c r="D16" s="97" t="s">
        <v>141</v>
      </c>
      <c r="E16" s="97" t="s">
        <v>427</v>
      </c>
      <c r="F16" s="103">
        <v>26398350</v>
      </c>
      <c r="G16" s="103">
        <v>26398350</v>
      </c>
      <c r="H16" s="3" t="str">
        <f t="shared" si="1"/>
        <v>SI</v>
      </c>
    </row>
    <row r="17" spans="1:8">
      <c r="A17" s="102">
        <v>0</v>
      </c>
      <c r="B17" s="97" t="s">
        <v>428</v>
      </c>
      <c r="C17" s="97" t="s">
        <v>150</v>
      </c>
      <c r="D17" s="97" t="s">
        <v>141</v>
      </c>
      <c r="E17" s="97" t="s">
        <v>429</v>
      </c>
      <c r="F17" s="103">
        <v>52796700</v>
      </c>
      <c r="G17" s="103">
        <v>52796700</v>
      </c>
      <c r="H17" s="3" t="str">
        <f t="shared" si="1"/>
        <v>SI</v>
      </c>
    </row>
    <row r="18" spans="1:8">
      <c r="A18" s="102">
        <v>0</v>
      </c>
      <c r="B18" s="97" t="s">
        <v>430</v>
      </c>
      <c r="C18" s="97" t="s">
        <v>153</v>
      </c>
      <c r="D18" s="97" t="s">
        <v>141</v>
      </c>
      <c r="E18" s="97" t="s">
        <v>431</v>
      </c>
      <c r="F18" s="103">
        <v>52796700</v>
      </c>
      <c r="G18" s="103">
        <v>52796700</v>
      </c>
      <c r="H18" s="3" t="str">
        <f t="shared" si="1"/>
        <v>SI</v>
      </c>
    </row>
    <row r="19" spans="1:8">
      <c r="A19" s="102">
        <v>0</v>
      </c>
      <c r="B19" s="97" t="s">
        <v>432</v>
      </c>
      <c r="C19" s="97" t="s">
        <v>156</v>
      </c>
      <c r="D19" s="97" t="s">
        <v>141</v>
      </c>
      <c r="E19" s="97" t="s">
        <v>433</v>
      </c>
      <c r="F19" s="103">
        <v>52796700</v>
      </c>
      <c r="G19" s="103">
        <v>52796700</v>
      </c>
      <c r="H19" s="3" t="str">
        <f t="shared" si="1"/>
        <v>SI</v>
      </c>
    </row>
    <row r="20" spans="1:8">
      <c r="A20" s="102">
        <v>0</v>
      </c>
      <c r="B20" s="97" t="s">
        <v>434</v>
      </c>
      <c r="C20" s="97" t="s">
        <v>159</v>
      </c>
      <c r="D20" s="97" t="s">
        <v>141</v>
      </c>
      <c r="E20" s="97" t="s">
        <v>435</v>
      </c>
      <c r="F20" s="103">
        <v>21997440</v>
      </c>
      <c r="G20" s="103">
        <v>21997440</v>
      </c>
      <c r="H20" s="3" t="str">
        <f t="shared" si="1"/>
        <v>SI</v>
      </c>
    </row>
    <row r="21" spans="1:8">
      <c r="A21" s="102">
        <v>0</v>
      </c>
      <c r="B21" s="97" t="s">
        <v>436</v>
      </c>
      <c r="C21" s="97" t="s">
        <v>162</v>
      </c>
      <c r="D21" s="97" t="s">
        <v>141</v>
      </c>
      <c r="E21" s="97" t="s">
        <v>437</v>
      </c>
      <c r="F21" s="103">
        <v>117393120</v>
      </c>
      <c r="G21" s="103">
        <v>117393120</v>
      </c>
      <c r="H21" s="3" t="str">
        <f t="shared" si="1"/>
        <v>SI</v>
      </c>
    </row>
    <row r="22" spans="1:8">
      <c r="A22" s="102">
        <v>0</v>
      </c>
      <c r="B22" s="97" t="s">
        <v>438</v>
      </c>
      <c r="C22" s="97" t="s">
        <v>165</v>
      </c>
      <c r="D22" s="97" t="s">
        <v>141</v>
      </c>
      <c r="E22" s="97" t="s">
        <v>439</v>
      </c>
      <c r="F22" s="103">
        <v>8657760</v>
      </c>
      <c r="G22" s="103">
        <v>8657760</v>
      </c>
      <c r="H22" s="3" t="str">
        <f t="shared" si="1"/>
        <v>SI</v>
      </c>
    </row>
    <row r="23" spans="1:8">
      <c r="A23" s="102">
        <v>0</v>
      </c>
      <c r="B23" s="97" t="s">
        <v>440</v>
      </c>
      <c r="C23" s="97" t="s">
        <v>168</v>
      </c>
      <c r="D23" s="97" t="s">
        <v>141</v>
      </c>
      <c r="E23" s="97" t="s">
        <v>441</v>
      </c>
      <c r="F23" s="103">
        <v>8657760</v>
      </c>
      <c r="G23" s="103">
        <v>8657760</v>
      </c>
      <c r="H23" s="3" t="str">
        <f t="shared" si="1"/>
        <v>SI</v>
      </c>
    </row>
    <row r="24" spans="1:8">
      <c r="A24" s="102">
        <v>0</v>
      </c>
      <c r="B24" s="97" t="s">
        <v>442</v>
      </c>
      <c r="C24" s="97" t="s">
        <v>171</v>
      </c>
      <c r="D24" s="97" t="s">
        <v>141</v>
      </c>
      <c r="E24" s="97" t="s">
        <v>443</v>
      </c>
      <c r="F24" s="103">
        <v>8657760</v>
      </c>
      <c r="G24" s="103">
        <v>8657760</v>
      </c>
      <c r="H24" s="3" t="str">
        <f t="shared" si="1"/>
        <v>SI</v>
      </c>
    </row>
    <row r="25" spans="1:8">
      <c r="A25" s="102">
        <v>0</v>
      </c>
      <c r="B25" s="97" t="s">
        <v>444</v>
      </c>
      <c r="C25" s="97" t="s">
        <v>174</v>
      </c>
      <c r="D25" s="97" t="s">
        <v>141</v>
      </c>
      <c r="E25" s="97" t="s">
        <v>445</v>
      </c>
      <c r="F25" s="103">
        <v>8657760</v>
      </c>
      <c r="G25" s="103">
        <v>8657760</v>
      </c>
      <c r="H25" s="3" t="str">
        <f t="shared" si="1"/>
        <v>SI</v>
      </c>
    </row>
    <row r="26" spans="1:8">
      <c r="A26" s="102">
        <v>0</v>
      </c>
      <c r="B26" s="97" t="s">
        <v>446</v>
      </c>
      <c r="C26" s="97" t="s">
        <v>177</v>
      </c>
      <c r="D26" s="97" t="s">
        <v>141</v>
      </c>
      <c r="E26" s="97" t="s">
        <v>447</v>
      </c>
      <c r="F26" s="103">
        <v>25973280</v>
      </c>
      <c r="G26" s="103">
        <v>25973280</v>
      </c>
      <c r="H26" s="3" t="str">
        <f t="shared" si="1"/>
        <v>SI</v>
      </c>
    </row>
    <row r="27" spans="1:8">
      <c r="A27" s="102">
        <v>0</v>
      </c>
      <c r="B27" s="97" t="s">
        <v>448</v>
      </c>
      <c r="C27" s="97" t="s">
        <v>180</v>
      </c>
      <c r="D27" s="97" t="s">
        <v>141</v>
      </c>
      <c r="E27" s="97" t="s">
        <v>449</v>
      </c>
      <c r="F27" s="103">
        <v>25973280</v>
      </c>
      <c r="G27" s="103">
        <v>25973280</v>
      </c>
      <c r="H27" s="3" t="str">
        <f t="shared" si="1"/>
        <v>SI</v>
      </c>
    </row>
    <row r="28" spans="1:8">
      <c r="A28" s="102">
        <v>0</v>
      </c>
      <c r="B28" s="97" t="s">
        <v>450</v>
      </c>
      <c r="C28" s="97" t="s">
        <v>183</v>
      </c>
      <c r="D28" s="97" t="s">
        <v>141</v>
      </c>
      <c r="E28" s="97" t="s">
        <v>451</v>
      </c>
      <c r="F28" s="103">
        <v>7337070</v>
      </c>
      <c r="G28" s="103">
        <v>7337070</v>
      </c>
      <c r="H28" s="3" t="str">
        <f t="shared" si="1"/>
        <v>SI</v>
      </c>
    </row>
    <row r="29" spans="1:8">
      <c r="A29" s="102">
        <v>0</v>
      </c>
      <c r="B29" s="97" t="s">
        <v>452</v>
      </c>
      <c r="C29" s="97" t="s">
        <v>186</v>
      </c>
      <c r="D29" s="97" t="s">
        <v>141</v>
      </c>
      <c r="E29" s="97" t="s">
        <v>453</v>
      </c>
      <c r="F29" s="103">
        <v>13688598</v>
      </c>
      <c r="G29" s="103">
        <v>13688598</v>
      </c>
      <c r="H29" s="3" t="str">
        <f t="shared" si="1"/>
        <v>SI</v>
      </c>
    </row>
    <row r="30" spans="1:8">
      <c r="A30" s="102">
        <v>0</v>
      </c>
      <c r="B30" s="97" t="s">
        <v>454</v>
      </c>
      <c r="C30" s="97" t="s">
        <v>189</v>
      </c>
      <c r="D30" s="97" t="s">
        <v>141</v>
      </c>
      <c r="E30" s="97" t="s">
        <v>455</v>
      </c>
      <c r="F30" s="103">
        <v>6844299</v>
      </c>
      <c r="G30" s="103">
        <v>6844299</v>
      </c>
      <c r="H30" s="3" t="str">
        <f t="shared" si="1"/>
        <v>SI</v>
      </c>
    </row>
    <row r="31" spans="1:8">
      <c r="A31" s="102">
        <v>0</v>
      </c>
      <c r="B31" s="97" t="s">
        <v>456</v>
      </c>
      <c r="C31" s="97" t="s">
        <v>192</v>
      </c>
      <c r="D31" s="97" t="s">
        <v>141</v>
      </c>
      <c r="E31" s="97" t="s">
        <v>457</v>
      </c>
      <c r="F31" s="103">
        <v>47910093</v>
      </c>
      <c r="G31" s="103">
        <v>47910093</v>
      </c>
      <c r="H31" s="3" t="str">
        <f t="shared" si="1"/>
        <v>SI</v>
      </c>
    </row>
    <row r="32" spans="1:8">
      <c r="A32" s="102">
        <v>0</v>
      </c>
      <c r="B32" s="97" t="s">
        <v>458</v>
      </c>
      <c r="C32" s="97" t="s">
        <v>195</v>
      </c>
      <c r="D32" s="97" t="s">
        <v>141</v>
      </c>
      <c r="E32" s="97" t="s">
        <v>459</v>
      </c>
      <c r="F32" s="103">
        <v>34221495</v>
      </c>
      <c r="G32" s="103">
        <v>34221495</v>
      </c>
      <c r="H32" s="3" t="str">
        <f t="shared" si="1"/>
        <v>SI</v>
      </c>
    </row>
    <row r="33" spans="1:8">
      <c r="A33" s="102">
        <v>0</v>
      </c>
      <c r="B33" s="97" t="s">
        <v>460</v>
      </c>
      <c r="C33" s="97" t="s">
        <v>198</v>
      </c>
      <c r="D33" s="97" t="s">
        <v>141</v>
      </c>
      <c r="E33" s="97" t="s">
        <v>461</v>
      </c>
      <c r="F33" s="103">
        <v>10373385</v>
      </c>
      <c r="G33" s="103">
        <v>10373385</v>
      </c>
      <c r="H33" s="3" t="str">
        <f t="shared" si="1"/>
        <v>SI</v>
      </c>
    </row>
    <row r="34" spans="1:8">
      <c r="A34" s="102">
        <v>0</v>
      </c>
      <c r="B34" s="97" t="s">
        <v>462</v>
      </c>
      <c r="C34" s="97" t="s">
        <v>201</v>
      </c>
      <c r="D34" s="97" t="s">
        <v>141</v>
      </c>
      <c r="E34" s="97" t="s">
        <v>463</v>
      </c>
      <c r="F34" s="103">
        <v>78478470</v>
      </c>
      <c r="G34" s="103">
        <v>78478470</v>
      </c>
      <c r="H34" s="3" t="str">
        <f t="shared" si="1"/>
        <v>SI</v>
      </c>
    </row>
    <row r="35" spans="1:8">
      <c r="A35" s="102">
        <v>0</v>
      </c>
      <c r="B35" s="97" t="s">
        <v>464</v>
      </c>
      <c r="C35" s="97" t="s">
        <v>204</v>
      </c>
      <c r="D35" s="97" t="s">
        <v>141</v>
      </c>
      <c r="E35" s="97" t="s">
        <v>465</v>
      </c>
      <c r="F35" s="103">
        <v>5462040</v>
      </c>
      <c r="G35" s="103">
        <v>5462040</v>
      </c>
      <c r="H35" s="3" t="str">
        <f t="shared" si="1"/>
        <v>SI</v>
      </c>
    </row>
    <row r="36" spans="1:8">
      <c r="A36" s="102">
        <v>0</v>
      </c>
      <c r="B36" s="97" t="s">
        <v>466</v>
      </c>
      <c r="C36" s="97" t="s">
        <v>207</v>
      </c>
      <c r="D36" s="97" t="s">
        <v>141</v>
      </c>
      <c r="E36" s="97" t="s">
        <v>467</v>
      </c>
      <c r="F36" s="103">
        <v>98278752</v>
      </c>
      <c r="G36" s="103">
        <v>98278752</v>
      </c>
      <c r="H36" s="3" t="str">
        <f t="shared" si="1"/>
        <v>SI</v>
      </c>
    </row>
    <row r="37" spans="1:8">
      <c r="A37" s="102">
        <v>0</v>
      </c>
      <c r="B37" s="97" t="s">
        <v>468</v>
      </c>
      <c r="C37" s="97" t="s">
        <v>210</v>
      </c>
      <c r="D37" s="97" t="s">
        <v>141</v>
      </c>
      <c r="E37" s="97" t="s">
        <v>469</v>
      </c>
      <c r="F37" s="103">
        <v>45392373</v>
      </c>
      <c r="G37" s="103">
        <v>45392373</v>
      </c>
      <c r="H37" s="3" t="str">
        <f t="shared" si="1"/>
        <v>SI</v>
      </c>
    </row>
    <row r="38" spans="1:8">
      <c r="A38" s="102">
        <v>0</v>
      </c>
      <c r="B38" s="97" t="s">
        <v>470</v>
      </c>
      <c r="C38" s="97" t="s">
        <v>213</v>
      </c>
      <c r="D38" s="97" t="s">
        <v>141</v>
      </c>
      <c r="E38" s="97" t="s">
        <v>471</v>
      </c>
      <c r="F38" s="103">
        <v>1842612</v>
      </c>
      <c r="G38" s="103">
        <v>1842612</v>
      </c>
      <c r="H38" s="3" t="str">
        <f t="shared" si="1"/>
        <v>SI</v>
      </c>
    </row>
    <row r="39" spans="1:8">
      <c r="A39" s="102">
        <v>0</v>
      </c>
      <c r="B39" s="97" t="s">
        <v>472</v>
      </c>
      <c r="C39" s="97" t="s">
        <v>216</v>
      </c>
      <c r="D39" s="97" t="s">
        <v>141</v>
      </c>
      <c r="E39" s="97" t="s">
        <v>473</v>
      </c>
      <c r="F39" s="103">
        <v>7034700</v>
      </c>
      <c r="G39" s="103">
        <v>7034700</v>
      </c>
      <c r="H39" s="3" t="str">
        <f t="shared" si="1"/>
        <v>SI</v>
      </c>
    </row>
    <row r="40" spans="1:8">
      <c r="A40" s="102">
        <v>0</v>
      </c>
      <c r="B40" s="97" t="s">
        <v>474</v>
      </c>
      <c r="C40" s="97" t="s">
        <v>219</v>
      </c>
      <c r="D40" s="97" t="s">
        <v>141</v>
      </c>
      <c r="E40" s="97" t="s">
        <v>475</v>
      </c>
      <c r="F40" s="103">
        <v>16744026</v>
      </c>
      <c r="G40" s="103">
        <v>16744026</v>
      </c>
      <c r="H40" s="3" t="str">
        <f t="shared" si="1"/>
        <v>SI</v>
      </c>
    </row>
    <row r="41" spans="1:8">
      <c r="A41" s="102">
        <v>0</v>
      </c>
      <c r="B41" s="97" t="s">
        <v>476</v>
      </c>
      <c r="C41" s="97" t="s">
        <v>222</v>
      </c>
      <c r="D41" s="97" t="s">
        <v>141</v>
      </c>
      <c r="E41" s="97" t="s">
        <v>477</v>
      </c>
      <c r="F41" s="103">
        <v>2152986</v>
      </c>
      <c r="G41" s="103">
        <v>2152986</v>
      </c>
      <c r="H41" s="3" t="str">
        <f t="shared" si="1"/>
        <v>SI</v>
      </c>
    </row>
    <row r="42" spans="1:8">
      <c r="A42" s="102">
        <v>0</v>
      </c>
      <c r="B42" s="97" t="s">
        <v>478</v>
      </c>
      <c r="C42" s="97" t="s">
        <v>225</v>
      </c>
      <c r="D42" s="97" t="s">
        <v>141</v>
      </c>
      <c r="E42" s="97" t="s">
        <v>479</v>
      </c>
      <c r="F42" s="103">
        <v>65053464</v>
      </c>
      <c r="G42" s="103">
        <v>65053464</v>
      </c>
      <c r="H42" s="3" t="str">
        <f t="shared" si="1"/>
        <v>SI</v>
      </c>
    </row>
    <row r="43" spans="1:8">
      <c r="A43" s="102">
        <v>0</v>
      </c>
      <c r="B43" s="97" t="s">
        <v>480</v>
      </c>
      <c r="C43" s="97" t="s">
        <v>228</v>
      </c>
      <c r="D43" s="97" t="s">
        <v>141</v>
      </c>
      <c r="E43" s="97" t="s">
        <v>481</v>
      </c>
      <c r="F43" s="103">
        <v>2862363</v>
      </c>
      <c r="G43" s="103">
        <v>2862363</v>
      </c>
      <c r="H43" s="3" t="str">
        <f t="shared" si="1"/>
        <v>SI</v>
      </c>
    </row>
    <row r="44" spans="1:8">
      <c r="A44" s="102">
        <v>0</v>
      </c>
      <c r="B44" s="97" t="s">
        <v>482</v>
      </c>
      <c r="C44" s="97" t="s">
        <v>231</v>
      </c>
      <c r="D44" s="97" t="s">
        <v>141</v>
      </c>
      <c r="E44" s="97" t="s">
        <v>483</v>
      </c>
      <c r="F44" s="103">
        <v>64680</v>
      </c>
      <c r="G44" s="103">
        <v>64680</v>
      </c>
      <c r="H44" s="3" t="str">
        <f t="shared" si="1"/>
        <v>SI</v>
      </c>
    </row>
    <row r="45" spans="1:8">
      <c r="A45" s="102">
        <v>0</v>
      </c>
      <c r="B45" s="97" t="s">
        <v>484</v>
      </c>
      <c r="C45" s="97" t="s">
        <v>234</v>
      </c>
      <c r="D45" s="97" t="s">
        <v>141</v>
      </c>
      <c r="E45" s="97" t="s">
        <v>485</v>
      </c>
      <c r="F45" s="103">
        <v>164423427</v>
      </c>
      <c r="G45" s="103">
        <v>164423427</v>
      </c>
      <c r="H45" s="3" t="str">
        <f t="shared" si="1"/>
        <v>SI</v>
      </c>
    </row>
    <row r="46" spans="1:8">
      <c r="A46" s="102">
        <v>0</v>
      </c>
      <c r="B46" s="97" t="s">
        <v>486</v>
      </c>
      <c r="C46" s="97" t="s">
        <v>237</v>
      </c>
      <c r="D46" s="97" t="s">
        <v>141</v>
      </c>
      <c r="E46" s="97" t="s">
        <v>487</v>
      </c>
      <c r="F46" s="103">
        <v>36176103</v>
      </c>
      <c r="G46" s="103">
        <v>36176103</v>
      </c>
      <c r="H46" s="3" t="str">
        <f t="shared" si="1"/>
        <v>SI</v>
      </c>
    </row>
    <row r="47" spans="1:8">
      <c r="A47" s="102">
        <v>0</v>
      </c>
      <c r="B47" s="97" t="s">
        <v>488</v>
      </c>
      <c r="C47" s="97" t="s">
        <v>240</v>
      </c>
      <c r="D47" s="97" t="s">
        <v>141</v>
      </c>
      <c r="E47" s="97" t="s">
        <v>489</v>
      </c>
      <c r="F47" s="103">
        <v>43404220</v>
      </c>
      <c r="G47" s="103">
        <v>43404220</v>
      </c>
      <c r="H47" s="3" t="str">
        <f t="shared" si="1"/>
        <v>SI</v>
      </c>
    </row>
    <row r="48" spans="1:8">
      <c r="A48" s="102">
        <v>0</v>
      </c>
      <c r="B48" s="97" t="s">
        <v>490</v>
      </c>
      <c r="C48" s="97" t="s">
        <v>243</v>
      </c>
      <c r="D48" s="97" t="s">
        <v>141</v>
      </c>
      <c r="E48" s="97" t="s">
        <v>491</v>
      </c>
      <c r="F48" s="103">
        <v>79479996</v>
      </c>
      <c r="G48" s="103">
        <v>79479996</v>
      </c>
      <c r="H48" s="3" t="str">
        <f t="shared" si="1"/>
        <v>SI</v>
      </c>
    </row>
    <row r="49" spans="1:8">
      <c r="A49" s="102">
        <v>0</v>
      </c>
      <c r="B49" s="97" t="s">
        <v>492</v>
      </c>
      <c r="C49" s="97" t="s">
        <v>246</v>
      </c>
      <c r="D49" s="97" t="s">
        <v>141</v>
      </c>
      <c r="E49" s="97" t="s">
        <v>493</v>
      </c>
      <c r="F49" s="103">
        <v>108822476</v>
      </c>
      <c r="G49" s="103">
        <v>91070248</v>
      </c>
      <c r="H49" s="3" t="str">
        <f t="shared" si="1"/>
        <v>SI</v>
      </c>
    </row>
    <row r="50" spans="1:8">
      <c r="A50" s="102">
        <v>0</v>
      </c>
      <c r="B50" s="97" t="s">
        <v>494</v>
      </c>
      <c r="C50" s="97" t="s">
        <v>249</v>
      </c>
      <c r="D50" s="97" t="s">
        <v>141</v>
      </c>
      <c r="E50" s="97" t="s">
        <v>495</v>
      </c>
      <c r="F50" s="103">
        <v>324525124</v>
      </c>
      <c r="G50" s="103">
        <v>324525124</v>
      </c>
      <c r="H50" s="3" t="str">
        <f t="shared" si="1"/>
        <v>SI</v>
      </c>
    </row>
    <row r="52" spans="1:8">
      <c r="F52" s="105">
        <f>SUM(F14:F51)</f>
        <v>1653127342</v>
      </c>
      <c r="G52" s="105">
        <f>SUM(G14:G51)</f>
        <v>1635375114</v>
      </c>
      <c r="H52" s="3" t="str">
        <f t="shared" ref="H52" si="2">IF(G52&gt;F52,"No Habilitado","Habilitado")</f>
        <v>Habilitado</v>
      </c>
    </row>
    <row r="54" spans="1:8" ht="18">
      <c r="A54" s="160" t="s">
        <v>251</v>
      </c>
      <c r="B54" s="161"/>
      <c r="C54" s="161"/>
      <c r="D54" s="161"/>
      <c r="E54" s="161"/>
      <c r="F54" s="161"/>
      <c r="G54" s="162"/>
    </row>
    <row r="55" spans="1:8" ht="38.25">
      <c r="A55" s="99" t="s">
        <v>134</v>
      </c>
      <c r="B55" s="99" t="s">
        <v>135</v>
      </c>
      <c r="C55" s="100" t="s">
        <v>136</v>
      </c>
      <c r="D55" s="100" t="s">
        <v>137</v>
      </c>
      <c r="E55" s="100" t="s">
        <v>138</v>
      </c>
      <c r="F55" s="100" t="s">
        <v>129</v>
      </c>
      <c r="G55" s="100" t="s">
        <v>130</v>
      </c>
      <c r="H55" s="106" t="s">
        <v>419</v>
      </c>
    </row>
    <row r="56" spans="1:8">
      <c r="A56" s="101">
        <v>0</v>
      </c>
      <c r="B56" s="97" t="s">
        <v>496</v>
      </c>
      <c r="C56" s="97" t="s">
        <v>140</v>
      </c>
      <c r="D56" s="97" t="s">
        <v>141</v>
      </c>
      <c r="E56" s="97" t="s">
        <v>497</v>
      </c>
      <c r="F56" s="103">
        <v>65935056</v>
      </c>
      <c r="G56" s="103">
        <v>65935056</v>
      </c>
      <c r="H56" s="3" t="str">
        <f>IF(G56&gt;F56,"No","SI")</f>
        <v>SI</v>
      </c>
    </row>
    <row r="57" spans="1:8">
      <c r="A57" s="102">
        <v>0</v>
      </c>
      <c r="B57" s="97" t="s">
        <v>498</v>
      </c>
      <c r="C57" s="97" t="s">
        <v>144</v>
      </c>
      <c r="D57" s="97" t="s">
        <v>141</v>
      </c>
      <c r="E57" s="97" t="s">
        <v>425</v>
      </c>
      <c r="F57" s="103">
        <v>113027184</v>
      </c>
      <c r="G57" s="103">
        <v>113027184</v>
      </c>
      <c r="H57" s="3" t="str">
        <f t="shared" ref="H57:H93" si="3">IF(G57&gt;F57,"No","SI")</f>
        <v>SI</v>
      </c>
    </row>
    <row r="58" spans="1:8">
      <c r="A58" s="102">
        <v>0</v>
      </c>
      <c r="B58" s="97" t="s">
        <v>499</v>
      </c>
      <c r="C58" s="97" t="s">
        <v>147</v>
      </c>
      <c r="D58" s="97" t="s">
        <v>141</v>
      </c>
      <c r="E58" s="97" t="s">
        <v>427</v>
      </c>
      <c r="F58" s="103">
        <v>113027184</v>
      </c>
      <c r="G58" s="103">
        <v>113027184</v>
      </c>
      <c r="H58" s="3" t="str">
        <f t="shared" si="3"/>
        <v>SI</v>
      </c>
    </row>
    <row r="59" spans="1:8">
      <c r="A59" s="102">
        <v>0</v>
      </c>
      <c r="B59" s="97" t="s">
        <v>500</v>
      </c>
      <c r="C59" s="97" t="s">
        <v>150</v>
      </c>
      <c r="D59" s="97" t="s">
        <v>141</v>
      </c>
      <c r="E59" s="97" t="s">
        <v>429</v>
      </c>
      <c r="F59" s="103">
        <v>226054368</v>
      </c>
      <c r="G59" s="103">
        <v>226054368</v>
      </c>
      <c r="H59" s="3" t="str">
        <f t="shared" si="3"/>
        <v>SI</v>
      </c>
    </row>
    <row r="60" spans="1:8">
      <c r="A60" s="102">
        <v>0</v>
      </c>
      <c r="B60" s="97" t="s">
        <v>501</v>
      </c>
      <c r="C60" s="97" t="s">
        <v>153</v>
      </c>
      <c r="D60" s="97" t="s">
        <v>141</v>
      </c>
      <c r="E60" s="97" t="s">
        <v>431</v>
      </c>
      <c r="F60" s="103">
        <v>226054368</v>
      </c>
      <c r="G60" s="103">
        <v>226054368</v>
      </c>
      <c r="H60" s="3" t="str">
        <f t="shared" si="3"/>
        <v>SI</v>
      </c>
    </row>
    <row r="61" spans="1:8">
      <c r="A61" s="102">
        <v>0</v>
      </c>
      <c r="B61" s="97" t="s">
        <v>502</v>
      </c>
      <c r="C61" s="97" t="s">
        <v>156</v>
      </c>
      <c r="D61" s="97" t="s">
        <v>141</v>
      </c>
      <c r="E61" s="97" t="s">
        <v>503</v>
      </c>
      <c r="F61" s="103">
        <v>226054368</v>
      </c>
      <c r="G61" s="103">
        <v>226054368</v>
      </c>
      <c r="H61" s="3" t="str">
        <f t="shared" si="3"/>
        <v>SI</v>
      </c>
    </row>
    <row r="62" spans="1:8">
      <c r="A62" s="102">
        <v>0</v>
      </c>
      <c r="B62" s="97" t="s">
        <v>504</v>
      </c>
      <c r="C62" s="97" t="s">
        <v>159</v>
      </c>
      <c r="D62" s="97" t="s">
        <v>141</v>
      </c>
      <c r="E62" s="97" t="s">
        <v>435</v>
      </c>
      <c r="F62" s="103">
        <v>94184232</v>
      </c>
      <c r="G62" s="103">
        <v>94184232</v>
      </c>
      <c r="H62" s="3" t="str">
        <f t="shared" si="3"/>
        <v>SI</v>
      </c>
    </row>
    <row r="63" spans="1:8">
      <c r="A63" s="102">
        <v>0</v>
      </c>
      <c r="B63" s="97" t="s">
        <v>505</v>
      </c>
      <c r="C63" s="97" t="s">
        <v>162</v>
      </c>
      <c r="D63" s="97" t="s">
        <v>141</v>
      </c>
      <c r="E63" s="97" t="s">
        <v>506</v>
      </c>
      <c r="F63" s="103">
        <v>502630464</v>
      </c>
      <c r="G63" s="103">
        <v>502630464</v>
      </c>
      <c r="H63" s="3" t="str">
        <f t="shared" si="3"/>
        <v>SI</v>
      </c>
    </row>
    <row r="64" spans="1:8">
      <c r="A64" s="102">
        <v>0</v>
      </c>
      <c r="B64" s="97" t="s">
        <v>507</v>
      </c>
      <c r="C64" s="97" t="s">
        <v>165</v>
      </c>
      <c r="D64" s="97" t="s">
        <v>141</v>
      </c>
      <c r="E64" s="97" t="s">
        <v>439</v>
      </c>
      <c r="F64" s="103">
        <v>37069068</v>
      </c>
      <c r="G64" s="103">
        <v>37069068</v>
      </c>
      <c r="H64" s="3" t="str">
        <f t="shared" si="3"/>
        <v>SI</v>
      </c>
    </row>
    <row r="65" spans="1:8">
      <c r="A65" s="102">
        <v>0</v>
      </c>
      <c r="B65" s="97" t="s">
        <v>508</v>
      </c>
      <c r="C65" s="97" t="s">
        <v>168</v>
      </c>
      <c r="D65" s="97" t="s">
        <v>141</v>
      </c>
      <c r="E65" s="97" t="s">
        <v>441</v>
      </c>
      <c r="F65" s="103">
        <v>37069068</v>
      </c>
      <c r="G65" s="103">
        <v>37069068</v>
      </c>
      <c r="H65" s="3" t="str">
        <f t="shared" si="3"/>
        <v>SI</v>
      </c>
    </row>
    <row r="66" spans="1:8">
      <c r="A66" s="102">
        <v>0</v>
      </c>
      <c r="B66" s="97" t="s">
        <v>509</v>
      </c>
      <c r="C66" s="97" t="s">
        <v>171</v>
      </c>
      <c r="D66" s="97" t="s">
        <v>141</v>
      </c>
      <c r="E66" s="97" t="s">
        <v>510</v>
      </c>
      <c r="F66" s="103">
        <v>37069068</v>
      </c>
      <c r="G66" s="103">
        <v>37069068</v>
      </c>
      <c r="H66" s="3" t="str">
        <f t="shared" si="3"/>
        <v>SI</v>
      </c>
    </row>
    <row r="67" spans="1:8">
      <c r="A67" s="102">
        <v>0</v>
      </c>
      <c r="B67" s="97" t="s">
        <v>511</v>
      </c>
      <c r="C67" s="97" t="s">
        <v>174</v>
      </c>
      <c r="D67" s="97" t="s">
        <v>141</v>
      </c>
      <c r="E67" s="97" t="s">
        <v>512</v>
      </c>
      <c r="F67" s="103">
        <v>37069068</v>
      </c>
      <c r="G67" s="103">
        <v>37069068</v>
      </c>
      <c r="H67" s="3" t="str">
        <f t="shared" si="3"/>
        <v>SI</v>
      </c>
    </row>
    <row r="68" spans="1:8">
      <c r="A68" s="102">
        <v>0</v>
      </c>
      <c r="B68" s="97" t="s">
        <v>513</v>
      </c>
      <c r="C68" s="97" t="s">
        <v>177</v>
      </c>
      <c r="D68" s="97" t="s">
        <v>141</v>
      </c>
      <c r="E68" s="97" t="s">
        <v>447</v>
      </c>
      <c r="F68" s="103">
        <v>111207204</v>
      </c>
      <c r="G68" s="103">
        <v>111207204</v>
      </c>
      <c r="H68" s="3" t="str">
        <f t="shared" si="3"/>
        <v>SI</v>
      </c>
    </row>
    <row r="69" spans="1:8">
      <c r="A69" s="102">
        <v>0</v>
      </c>
      <c r="B69" s="97" t="s">
        <v>514</v>
      </c>
      <c r="C69" s="97" t="s">
        <v>180</v>
      </c>
      <c r="D69" s="97" t="s">
        <v>141</v>
      </c>
      <c r="E69" s="97" t="s">
        <v>449</v>
      </c>
      <c r="F69" s="103">
        <v>111207204</v>
      </c>
      <c r="G69" s="103">
        <v>111207204</v>
      </c>
      <c r="H69" s="3" t="str">
        <f t="shared" si="3"/>
        <v>SI</v>
      </c>
    </row>
    <row r="70" spans="1:8">
      <c r="A70" s="102">
        <v>0</v>
      </c>
      <c r="B70" s="97" t="s">
        <v>515</v>
      </c>
      <c r="C70" s="97" t="s">
        <v>183</v>
      </c>
      <c r="D70" s="97" t="s">
        <v>141</v>
      </c>
      <c r="E70" s="97" t="s">
        <v>451</v>
      </c>
      <c r="F70" s="103">
        <v>31414404</v>
      </c>
      <c r="G70" s="103">
        <v>31414404</v>
      </c>
      <c r="H70" s="3" t="str">
        <f t="shared" si="3"/>
        <v>SI</v>
      </c>
    </row>
    <row r="71" spans="1:8">
      <c r="A71" s="102">
        <v>0</v>
      </c>
      <c r="B71" s="97" t="s">
        <v>516</v>
      </c>
      <c r="C71" s="97" t="s">
        <v>186</v>
      </c>
      <c r="D71" s="97" t="s">
        <v>141</v>
      </c>
      <c r="E71" s="97" t="s">
        <v>453</v>
      </c>
      <c r="F71" s="103">
        <v>58609104</v>
      </c>
      <c r="G71" s="103">
        <v>58609104</v>
      </c>
      <c r="H71" s="3" t="str">
        <f t="shared" si="3"/>
        <v>SI</v>
      </c>
    </row>
    <row r="72" spans="1:8">
      <c r="A72" s="102">
        <v>0</v>
      </c>
      <c r="B72" s="97" t="s">
        <v>517</v>
      </c>
      <c r="C72" s="97" t="s">
        <v>189</v>
      </c>
      <c r="D72" s="97" t="s">
        <v>141</v>
      </c>
      <c r="E72" s="97" t="s">
        <v>455</v>
      </c>
      <c r="F72" s="103">
        <v>29304552</v>
      </c>
      <c r="G72" s="103">
        <v>29304552</v>
      </c>
      <c r="H72" s="3" t="str">
        <f t="shared" si="3"/>
        <v>SI</v>
      </c>
    </row>
    <row r="73" spans="1:8">
      <c r="A73" s="102">
        <v>0</v>
      </c>
      <c r="B73" s="97" t="s">
        <v>518</v>
      </c>
      <c r="C73" s="97" t="s">
        <v>192</v>
      </c>
      <c r="D73" s="97" t="s">
        <v>141</v>
      </c>
      <c r="E73" s="97" t="s">
        <v>457</v>
      </c>
      <c r="F73" s="103">
        <v>205131864</v>
      </c>
      <c r="G73" s="103">
        <v>205131864</v>
      </c>
      <c r="H73" s="3" t="str">
        <f t="shared" si="3"/>
        <v>SI</v>
      </c>
    </row>
    <row r="74" spans="1:8">
      <c r="A74" s="102">
        <v>0</v>
      </c>
      <c r="B74" s="97" t="s">
        <v>519</v>
      </c>
      <c r="C74" s="97" t="s">
        <v>195</v>
      </c>
      <c r="D74" s="97" t="s">
        <v>141</v>
      </c>
      <c r="E74" s="97" t="s">
        <v>459</v>
      </c>
      <c r="F74" s="103">
        <v>146522760</v>
      </c>
      <c r="G74" s="103">
        <v>146522760</v>
      </c>
      <c r="H74" s="3" t="str">
        <f t="shared" si="3"/>
        <v>SI</v>
      </c>
    </row>
    <row r="75" spans="1:8">
      <c r="A75" s="102">
        <v>0</v>
      </c>
      <c r="B75" s="97" t="s">
        <v>520</v>
      </c>
      <c r="C75" s="97" t="s">
        <v>198</v>
      </c>
      <c r="D75" s="97" t="s">
        <v>141</v>
      </c>
      <c r="E75" s="97" t="s">
        <v>461</v>
      </c>
      <c r="F75" s="103">
        <v>42738348</v>
      </c>
      <c r="G75" s="103">
        <v>42738348</v>
      </c>
      <c r="H75" s="3" t="str">
        <f t="shared" si="3"/>
        <v>SI</v>
      </c>
    </row>
    <row r="76" spans="1:8">
      <c r="A76" s="102">
        <v>0</v>
      </c>
      <c r="B76" s="97" t="s">
        <v>521</v>
      </c>
      <c r="C76" s="97" t="s">
        <v>201</v>
      </c>
      <c r="D76" s="97" t="s">
        <v>141</v>
      </c>
      <c r="E76" s="97" t="s">
        <v>522</v>
      </c>
      <c r="F76" s="103">
        <v>172715096</v>
      </c>
      <c r="G76" s="103">
        <v>172715096</v>
      </c>
      <c r="H76" s="3" t="str">
        <f t="shared" si="3"/>
        <v>SI</v>
      </c>
    </row>
    <row r="77" spans="1:8">
      <c r="A77" s="102">
        <v>0</v>
      </c>
      <c r="B77" s="97" t="s">
        <v>523</v>
      </c>
      <c r="C77" s="97" t="s">
        <v>204</v>
      </c>
      <c r="D77" s="97" t="s">
        <v>141</v>
      </c>
      <c r="E77" s="97" t="s">
        <v>524</v>
      </c>
      <c r="F77" s="103">
        <v>149091572</v>
      </c>
      <c r="G77" s="103">
        <v>149091572</v>
      </c>
      <c r="H77" s="3" t="str">
        <f t="shared" si="3"/>
        <v>SI</v>
      </c>
    </row>
    <row r="78" spans="1:8">
      <c r="A78" s="102">
        <v>0</v>
      </c>
      <c r="B78" s="97" t="s">
        <v>525</v>
      </c>
      <c r="C78" s="97" t="s">
        <v>207</v>
      </c>
      <c r="D78" s="97" t="s">
        <v>141</v>
      </c>
      <c r="E78" s="97" t="s">
        <v>465</v>
      </c>
      <c r="F78" s="103">
        <v>22503600</v>
      </c>
      <c r="G78" s="103">
        <v>22503600</v>
      </c>
      <c r="H78" s="3" t="str">
        <f t="shared" si="3"/>
        <v>SI</v>
      </c>
    </row>
    <row r="79" spans="1:8">
      <c r="A79" s="102">
        <v>0</v>
      </c>
      <c r="B79" s="97" t="s">
        <v>526</v>
      </c>
      <c r="C79" s="97" t="s">
        <v>210</v>
      </c>
      <c r="D79" s="97" t="s">
        <v>141</v>
      </c>
      <c r="E79" s="97" t="s">
        <v>467</v>
      </c>
      <c r="F79" s="103">
        <v>404908464</v>
      </c>
      <c r="G79" s="103">
        <v>404908464</v>
      </c>
      <c r="H79" s="3" t="str">
        <f t="shared" si="3"/>
        <v>SI</v>
      </c>
    </row>
    <row r="80" spans="1:8">
      <c r="A80" s="102">
        <v>0</v>
      </c>
      <c r="B80" s="97" t="s">
        <v>527</v>
      </c>
      <c r="C80" s="97" t="s">
        <v>213</v>
      </c>
      <c r="D80" s="97" t="s">
        <v>141</v>
      </c>
      <c r="E80" s="97" t="s">
        <v>469</v>
      </c>
      <c r="F80" s="103">
        <v>187016580</v>
      </c>
      <c r="G80" s="103">
        <v>187016580</v>
      </c>
      <c r="H80" s="3" t="str">
        <f t="shared" si="3"/>
        <v>SI</v>
      </c>
    </row>
    <row r="81" spans="1:8">
      <c r="A81" s="102">
        <v>0</v>
      </c>
      <c r="B81" s="97" t="s">
        <v>528</v>
      </c>
      <c r="C81" s="97" t="s">
        <v>216</v>
      </c>
      <c r="D81" s="97" t="s">
        <v>141</v>
      </c>
      <c r="E81" s="97" t="s">
        <v>471</v>
      </c>
      <c r="F81" s="103">
        <v>7591560</v>
      </c>
      <c r="G81" s="103">
        <v>7591560</v>
      </c>
      <c r="H81" s="3" t="str">
        <f t="shared" si="3"/>
        <v>SI</v>
      </c>
    </row>
    <row r="82" spans="1:8">
      <c r="A82" s="102">
        <v>0</v>
      </c>
      <c r="B82" s="97" t="s">
        <v>529</v>
      </c>
      <c r="C82" s="97" t="s">
        <v>219</v>
      </c>
      <c r="D82" s="97" t="s">
        <v>141</v>
      </c>
      <c r="E82" s="97" t="s">
        <v>473</v>
      </c>
      <c r="F82" s="103">
        <v>28982964</v>
      </c>
      <c r="G82" s="103">
        <v>28982964</v>
      </c>
      <c r="H82" s="3" t="str">
        <f t="shared" si="3"/>
        <v>SI</v>
      </c>
    </row>
    <row r="83" spans="1:8">
      <c r="A83" s="102">
        <v>0</v>
      </c>
      <c r="B83" s="97" t="s">
        <v>530</v>
      </c>
      <c r="C83" s="97" t="s">
        <v>222</v>
      </c>
      <c r="D83" s="97" t="s">
        <v>141</v>
      </c>
      <c r="E83" s="97" t="s">
        <v>475</v>
      </c>
      <c r="F83" s="103">
        <v>68985384</v>
      </c>
      <c r="G83" s="103">
        <v>68985384</v>
      </c>
      <c r="H83" s="3" t="str">
        <f t="shared" si="3"/>
        <v>SI</v>
      </c>
    </row>
    <row r="84" spans="1:8">
      <c r="A84" s="102">
        <v>0</v>
      </c>
      <c r="B84" s="97" t="s">
        <v>531</v>
      </c>
      <c r="C84" s="97" t="s">
        <v>225</v>
      </c>
      <c r="D84" s="97" t="s">
        <v>141</v>
      </c>
      <c r="E84" s="97" t="s">
        <v>477</v>
      </c>
      <c r="F84" s="103">
        <v>8870304</v>
      </c>
      <c r="G84" s="103">
        <v>8870304</v>
      </c>
      <c r="H84" s="3" t="str">
        <f t="shared" si="3"/>
        <v>SI</v>
      </c>
    </row>
    <row r="85" spans="1:8">
      <c r="A85" s="102">
        <v>0</v>
      </c>
      <c r="B85" s="97" t="s">
        <v>532</v>
      </c>
      <c r="C85" s="97" t="s">
        <v>228</v>
      </c>
      <c r="D85" s="97" t="s">
        <v>141</v>
      </c>
      <c r="E85" s="97" t="s">
        <v>479</v>
      </c>
      <c r="F85" s="103">
        <v>268020276</v>
      </c>
      <c r="G85" s="103">
        <v>268020276</v>
      </c>
      <c r="H85" s="3" t="str">
        <f t="shared" si="3"/>
        <v>SI</v>
      </c>
    </row>
    <row r="86" spans="1:8">
      <c r="A86" s="102">
        <v>0</v>
      </c>
      <c r="B86" s="97" t="s">
        <v>533</v>
      </c>
      <c r="C86" s="97" t="s">
        <v>231</v>
      </c>
      <c r="D86" s="97" t="s">
        <v>141</v>
      </c>
      <c r="E86" s="97" t="s">
        <v>481</v>
      </c>
      <c r="F86" s="103">
        <v>11792940</v>
      </c>
      <c r="G86" s="103">
        <v>11792940</v>
      </c>
      <c r="H86" s="3" t="str">
        <f t="shared" si="3"/>
        <v>SI</v>
      </c>
    </row>
    <row r="87" spans="1:8">
      <c r="A87" s="102">
        <v>0</v>
      </c>
      <c r="B87" s="97" t="s">
        <v>534</v>
      </c>
      <c r="C87" s="97" t="s">
        <v>234</v>
      </c>
      <c r="D87" s="97" t="s">
        <v>141</v>
      </c>
      <c r="E87" s="97" t="s">
        <v>483</v>
      </c>
      <c r="F87" s="103">
        <v>266484</v>
      </c>
      <c r="G87" s="103">
        <v>266484</v>
      </c>
      <c r="H87" s="3" t="str">
        <f t="shared" si="3"/>
        <v>SI</v>
      </c>
    </row>
    <row r="88" spans="1:8">
      <c r="A88" s="102">
        <v>0</v>
      </c>
      <c r="B88" s="97" t="s">
        <v>535</v>
      </c>
      <c r="C88" s="97" t="s">
        <v>237</v>
      </c>
      <c r="D88" s="97" t="s">
        <v>141</v>
      </c>
      <c r="E88" s="97" t="s">
        <v>485</v>
      </c>
      <c r="F88" s="103">
        <v>677424516</v>
      </c>
      <c r="G88" s="103">
        <v>677424516</v>
      </c>
      <c r="H88" s="3" t="str">
        <f t="shared" si="3"/>
        <v>SI</v>
      </c>
    </row>
    <row r="89" spans="1:8">
      <c r="A89" s="102">
        <v>0</v>
      </c>
      <c r="B89" s="97" t="s">
        <v>536</v>
      </c>
      <c r="C89" s="97" t="s">
        <v>240</v>
      </c>
      <c r="D89" s="97" t="s">
        <v>141</v>
      </c>
      <c r="E89" s="97" t="s">
        <v>487</v>
      </c>
      <c r="F89" s="103">
        <v>149045544</v>
      </c>
      <c r="G89" s="103">
        <v>149045544</v>
      </c>
      <c r="H89" s="3" t="str">
        <f t="shared" si="3"/>
        <v>SI</v>
      </c>
    </row>
    <row r="90" spans="1:8">
      <c r="A90" s="102">
        <v>0</v>
      </c>
      <c r="B90" s="97" t="s">
        <v>537</v>
      </c>
      <c r="C90" s="97" t="s">
        <v>243</v>
      </c>
      <c r="D90" s="97" t="s">
        <v>141</v>
      </c>
      <c r="E90" s="97" t="s">
        <v>489</v>
      </c>
      <c r="F90" s="103">
        <v>177367735</v>
      </c>
      <c r="G90" s="103">
        <v>177367735</v>
      </c>
      <c r="H90" s="3" t="str">
        <f t="shared" si="3"/>
        <v>SI</v>
      </c>
    </row>
    <row r="91" spans="1:8">
      <c r="A91" s="102">
        <v>0</v>
      </c>
      <c r="B91" s="97" t="s">
        <v>538</v>
      </c>
      <c r="C91" s="97" t="s">
        <v>246</v>
      </c>
      <c r="D91" s="97" t="s">
        <v>141</v>
      </c>
      <c r="E91" s="97" t="s">
        <v>491</v>
      </c>
      <c r="F91" s="103">
        <v>324787950</v>
      </c>
      <c r="G91" s="103">
        <v>324787950</v>
      </c>
      <c r="H91" s="3" t="str">
        <f t="shared" si="3"/>
        <v>SI</v>
      </c>
    </row>
    <row r="92" spans="1:8">
      <c r="A92" s="102">
        <v>0</v>
      </c>
      <c r="B92" s="97" t="s">
        <v>539</v>
      </c>
      <c r="C92" s="97" t="s">
        <v>249</v>
      </c>
      <c r="D92" s="97" t="s">
        <v>141</v>
      </c>
      <c r="E92" s="97" t="s">
        <v>493</v>
      </c>
      <c r="F92" s="103">
        <v>444693735</v>
      </c>
      <c r="G92" s="103">
        <v>375284970</v>
      </c>
      <c r="H92" s="3" t="str">
        <f t="shared" si="3"/>
        <v>SI</v>
      </c>
    </row>
    <row r="93" spans="1:8">
      <c r="A93" s="102">
        <v>0</v>
      </c>
      <c r="B93" s="97" t="s">
        <v>540</v>
      </c>
      <c r="C93" s="97" t="s">
        <v>327</v>
      </c>
      <c r="D93" s="97" t="s">
        <v>141</v>
      </c>
      <c r="E93" s="97" t="s">
        <v>495</v>
      </c>
      <c r="F93" s="103">
        <v>1326143550</v>
      </c>
      <c r="G93" s="103">
        <v>1326143550</v>
      </c>
      <c r="H93" s="3" t="str">
        <f t="shared" si="3"/>
        <v>SI</v>
      </c>
    </row>
    <row r="95" spans="1:8">
      <c r="F95" s="105">
        <f>SUM(F56:F94)</f>
        <v>6881587190</v>
      </c>
      <c r="G95" s="105">
        <f>SUM(G56:G94)</f>
        <v>6812178425</v>
      </c>
      <c r="H95" s="3" t="str">
        <f>IF(G95&gt;F95,"No Habilitado","Habilitado")</f>
        <v>Habilitado</v>
      </c>
    </row>
  </sheetData>
  <sheetProtection algorithmName="SHA-512" hashValue="3kBBm1lrz5RDVPlKFY4OyrK7crOIr4CI6YcxxhFyUUX3NMCc+4+fj0jo/cwl3oyiFQrHKK7g8qwD9KjEmHoONA==" saltValue="5zQOZIEkZlDFpolUFm7LWg==" spinCount="100000" sheet="1" objects="1" scenarios="1"/>
  <mergeCells count="3">
    <mergeCell ref="A12:G12"/>
    <mergeCell ref="A54:G54"/>
    <mergeCell ref="B2:H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7" tint="0.79998168889431442"/>
  </sheetPr>
  <dimension ref="A2:H96"/>
  <sheetViews>
    <sheetView topLeftCell="A8" workbookViewId="0">
      <selection activeCell="E10" sqref="E10"/>
    </sheetView>
  </sheetViews>
  <sheetFormatPr defaultColWidth="11.42578125" defaultRowHeight="15"/>
  <cols>
    <col min="1" max="1" width="29.42578125" customWidth="1"/>
    <col min="5" max="5" width="65.42578125" customWidth="1"/>
    <col min="6" max="6" width="24.28515625" customWidth="1"/>
    <col min="7" max="7" width="25.28515625" customWidth="1"/>
    <col min="8" max="8" width="16.140625" customWidth="1"/>
  </cols>
  <sheetData>
    <row r="2" spans="1:8">
      <c r="A2" s="96" t="s">
        <v>117</v>
      </c>
      <c r="B2" s="159" t="s">
        <v>544</v>
      </c>
      <c r="C2" s="159"/>
      <c r="D2" s="159"/>
      <c r="E2" s="159"/>
      <c r="F2" s="159"/>
      <c r="G2" s="159"/>
      <c r="H2" s="159"/>
    </row>
    <row r="3" spans="1:8">
      <c r="A3" s="96" t="s">
        <v>119</v>
      </c>
      <c r="B3" s="159" t="s">
        <v>545</v>
      </c>
      <c r="C3" s="159"/>
      <c r="D3" s="159"/>
      <c r="E3" s="159"/>
      <c r="F3" s="159"/>
      <c r="G3" s="159"/>
      <c r="H3" s="159"/>
    </row>
    <row r="4" spans="1:8">
      <c r="A4" s="96" t="s">
        <v>121</v>
      </c>
      <c r="B4" s="159" t="s">
        <v>546</v>
      </c>
      <c r="C4" s="159"/>
      <c r="D4" s="159"/>
      <c r="E4" s="159"/>
      <c r="F4" s="159"/>
      <c r="G4" s="159"/>
      <c r="H4" s="159"/>
    </row>
    <row r="5" spans="1:8">
      <c r="A5" s="96" t="s">
        <v>123</v>
      </c>
      <c r="B5" s="159" t="s">
        <v>124</v>
      </c>
      <c r="C5" s="159"/>
      <c r="D5" s="159"/>
      <c r="E5" s="159"/>
      <c r="F5" s="159"/>
      <c r="G5" s="159"/>
      <c r="H5" s="159"/>
    </row>
    <row r="6" spans="1:8">
      <c r="A6" s="96" t="s">
        <v>125</v>
      </c>
      <c r="B6" s="159" t="s">
        <v>126</v>
      </c>
      <c r="C6" s="159"/>
      <c r="D6" s="159"/>
      <c r="E6" s="159"/>
      <c r="F6" s="159"/>
      <c r="G6" s="159"/>
      <c r="H6" s="159"/>
    </row>
    <row r="7" spans="1:8">
      <c r="A7" s="96" t="s">
        <v>127</v>
      </c>
      <c r="B7" s="159" t="s">
        <v>128</v>
      </c>
      <c r="C7" s="159"/>
      <c r="D7" s="159"/>
      <c r="E7" s="159"/>
      <c r="F7" s="159"/>
      <c r="G7" s="159"/>
      <c r="H7" s="159"/>
    </row>
    <row r="8" spans="1:8">
      <c r="A8" s="96"/>
      <c r="B8" s="97"/>
    </row>
    <row r="9" spans="1:8" ht="63.75">
      <c r="A9" s="96"/>
      <c r="B9" s="97"/>
      <c r="F9" s="108" t="s">
        <v>129</v>
      </c>
      <c r="G9" s="108" t="s">
        <v>130</v>
      </c>
      <c r="H9" s="108" t="s">
        <v>131</v>
      </c>
    </row>
    <row r="10" spans="1:8">
      <c r="A10" s="96"/>
      <c r="B10" s="97"/>
      <c r="E10" t="s">
        <v>132</v>
      </c>
      <c r="F10" s="109">
        <f>F52+F96</f>
        <v>8534714532</v>
      </c>
      <c r="G10" s="109">
        <f>G52+G96</f>
        <v>8512724700</v>
      </c>
      <c r="H10" s="110" t="str">
        <f t="shared" ref="H10" si="0">IF(G10&gt;F10,"No Habilitado","Habilitado")</f>
        <v>Habilitado</v>
      </c>
    </row>
    <row r="12" spans="1:8" ht="18">
      <c r="A12" s="160" t="s">
        <v>329</v>
      </c>
      <c r="B12" s="161"/>
      <c r="C12" s="161"/>
      <c r="D12" s="161"/>
      <c r="E12" s="161"/>
      <c r="F12" s="161"/>
      <c r="G12" s="162"/>
    </row>
    <row r="13" spans="1:8" s="1" customFormat="1" ht="63.75">
      <c r="A13" s="107" t="s">
        <v>134</v>
      </c>
      <c r="B13" s="107" t="s">
        <v>135</v>
      </c>
      <c r="C13" s="106" t="s">
        <v>136</v>
      </c>
      <c r="D13" s="106" t="s">
        <v>137</v>
      </c>
      <c r="E13" s="106" t="s">
        <v>138</v>
      </c>
      <c r="F13" s="106" t="s">
        <v>129</v>
      </c>
      <c r="G13" s="106" t="s">
        <v>130</v>
      </c>
      <c r="H13" s="106" t="s">
        <v>419</v>
      </c>
    </row>
    <row r="14" spans="1:8">
      <c r="A14" s="101">
        <v>0</v>
      </c>
      <c r="B14" s="97" t="s">
        <v>422</v>
      </c>
      <c r="C14" s="97" t="s">
        <v>140</v>
      </c>
      <c r="D14" s="97" t="s">
        <v>141</v>
      </c>
      <c r="E14" s="97" t="s">
        <v>423</v>
      </c>
      <c r="F14" s="103">
        <v>15399630</v>
      </c>
      <c r="G14" s="103">
        <v>15399000</v>
      </c>
      <c r="H14" s="3" t="str">
        <f>IF(G14&gt;F14,"No","SI")</f>
        <v>SI</v>
      </c>
    </row>
    <row r="15" spans="1:8">
      <c r="A15" s="102">
        <v>0</v>
      </c>
      <c r="B15" s="97" t="s">
        <v>424</v>
      </c>
      <c r="C15" s="97" t="s">
        <v>144</v>
      </c>
      <c r="D15" s="97" t="s">
        <v>141</v>
      </c>
      <c r="E15" s="97" t="s">
        <v>425</v>
      </c>
      <c r="F15" s="103">
        <v>26398350</v>
      </c>
      <c r="G15" s="103">
        <v>26397000</v>
      </c>
      <c r="H15" s="3" t="str">
        <f t="shared" ref="H15:H50" si="1">IF(G15&gt;F15,"No","SI")</f>
        <v>SI</v>
      </c>
    </row>
    <row r="16" spans="1:8">
      <c r="A16" s="102">
        <v>0</v>
      </c>
      <c r="B16" s="97" t="s">
        <v>426</v>
      </c>
      <c r="C16" s="97" t="s">
        <v>147</v>
      </c>
      <c r="D16" s="97" t="s">
        <v>141</v>
      </c>
      <c r="E16" s="97" t="s">
        <v>427</v>
      </c>
      <c r="F16" s="103">
        <v>26398350</v>
      </c>
      <c r="G16" s="103">
        <v>26397000</v>
      </c>
      <c r="H16" s="3" t="str">
        <f t="shared" si="1"/>
        <v>SI</v>
      </c>
    </row>
    <row r="17" spans="1:8">
      <c r="A17" s="102">
        <v>0</v>
      </c>
      <c r="B17" s="97" t="s">
        <v>428</v>
      </c>
      <c r="C17" s="97" t="s">
        <v>150</v>
      </c>
      <c r="D17" s="97" t="s">
        <v>141</v>
      </c>
      <c r="E17" s="97" t="s">
        <v>429</v>
      </c>
      <c r="F17" s="103">
        <v>52796700</v>
      </c>
      <c r="G17" s="103">
        <v>52794000</v>
      </c>
      <c r="H17" s="3" t="str">
        <f t="shared" si="1"/>
        <v>SI</v>
      </c>
    </row>
    <row r="18" spans="1:8">
      <c r="A18" s="102">
        <v>0</v>
      </c>
      <c r="B18" s="97" t="s">
        <v>430</v>
      </c>
      <c r="C18" s="97" t="s">
        <v>153</v>
      </c>
      <c r="D18" s="97" t="s">
        <v>141</v>
      </c>
      <c r="E18" s="97" t="s">
        <v>431</v>
      </c>
      <c r="F18" s="103">
        <v>52796700</v>
      </c>
      <c r="G18" s="103">
        <v>52794000</v>
      </c>
      <c r="H18" s="3" t="str">
        <f t="shared" si="1"/>
        <v>SI</v>
      </c>
    </row>
    <row r="19" spans="1:8">
      <c r="A19" s="102">
        <v>0</v>
      </c>
      <c r="B19" s="97" t="s">
        <v>432</v>
      </c>
      <c r="C19" s="97" t="s">
        <v>156</v>
      </c>
      <c r="D19" s="97" t="s">
        <v>141</v>
      </c>
      <c r="E19" s="97" t="s">
        <v>433</v>
      </c>
      <c r="F19" s="103">
        <v>52796700</v>
      </c>
      <c r="G19" s="103">
        <v>52794000</v>
      </c>
      <c r="H19" s="3" t="str">
        <f t="shared" si="1"/>
        <v>SI</v>
      </c>
    </row>
    <row r="20" spans="1:8">
      <c r="A20" s="102">
        <v>0</v>
      </c>
      <c r="B20" s="97" t="s">
        <v>434</v>
      </c>
      <c r="C20" s="97" t="s">
        <v>159</v>
      </c>
      <c r="D20" s="97" t="s">
        <v>141</v>
      </c>
      <c r="E20" s="97" t="s">
        <v>435</v>
      </c>
      <c r="F20" s="103">
        <v>21997440</v>
      </c>
      <c r="G20" s="103">
        <v>21996000</v>
      </c>
      <c r="H20" s="3" t="str">
        <f t="shared" si="1"/>
        <v>SI</v>
      </c>
    </row>
    <row r="21" spans="1:8">
      <c r="A21" s="102">
        <v>0</v>
      </c>
      <c r="B21" s="97" t="s">
        <v>436</v>
      </c>
      <c r="C21" s="97" t="s">
        <v>162</v>
      </c>
      <c r="D21" s="97" t="s">
        <v>141</v>
      </c>
      <c r="E21" s="97" t="s">
        <v>437</v>
      </c>
      <c r="F21" s="103">
        <v>117393120</v>
      </c>
      <c r="G21" s="103">
        <v>117393000</v>
      </c>
      <c r="H21" s="3" t="str">
        <f t="shared" si="1"/>
        <v>SI</v>
      </c>
    </row>
    <row r="22" spans="1:8">
      <c r="A22" s="102">
        <v>0</v>
      </c>
      <c r="B22" s="97" t="s">
        <v>438</v>
      </c>
      <c r="C22" s="97" t="s">
        <v>165</v>
      </c>
      <c r="D22" s="97" t="s">
        <v>141</v>
      </c>
      <c r="E22" s="97" t="s">
        <v>439</v>
      </c>
      <c r="F22" s="103">
        <v>8657760</v>
      </c>
      <c r="G22" s="103">
        <v>8655000</v>
      </c>
      <c r="H22" s="3" t="str">
        <f t="shared" si="1"/>
        <v>SI</v>
      </c>
    </row>
    <row r="23" spans="1:8">
      <c r="A23" s="102">
        <v>0</v>
      </c>
      <c r="B23" s="97" t="s">
        <v>440</v>
      </c>
      <c r="C23" s="97" t="s">
        <v>168</v>
      </c>
      <c r="D23" s="97" t="s">
        <v>141</v>
      </c>
      <c r="E23" s="97" t="s">
        <v>441</v>
      </c>
      <c r="F23" s="103">
        <v>8657760</v>
      </c>
      <c r="G23" s="103">
        <v>8655000</v>
      </c>
      <c r="H23" s="3" t="str">
        <f t="shared" si="1"/>
        <v>SI</v>
      </c>
    </row>
    <row r="24" spans="1:8">
      <c r="A24" s="102">
        <v>0</v>
      </c>
      <c r="B24" s="97" t="s">
        <v>442</v>
      </c>
      <c r="C24" s="97" t="s">
        <v>171</v>
      </c>
      <c r="D24" s="97" t="s">
        <v>141</v>
      </c>
      <c r="E24" s="97" t="s">
        <v>443</v>
      </c>
      <c r="F24" s="103">
        <v>8657760</v>
      </c>
      <c r="G24" s="103">
        <v>8655000</v>
      </c>
      <c r="H24" s="3" t="str">
        <f t="shared" si="1"/>
        <v>SI</v>
      </c>
    </row>
    <row r="25" spans="1:8">
      <c r="A25" s="102">
        <v>0</v>
      </c>
      <c r="B25" s="97" t="s">
        <v>444</v>
      </c>
      <c r="C25" s="97" t="s">
        <v>174</v>
      </c>
      <c r="D25" s="97" t="s">
        <v>141</v>
      </c>
      <c r="E25" s="97" t="s">
        <v>445</v>
      </c>
      <c r="F25" s="103">
        <v>8657760</v>
      </c>
      <c r="G25" s="103">
        <v>8655000</v>
      </c>
      <c r="H25" s="3" t="str">
        <f t="shared" si="1"/>
        <v>SI</v>
      </c>
    </row>
    <row r="26" spans="1:8">
      <c r="A26" s="102">
        <v>0</v>
      </c>
      <c r="B26" s="97" t="s">
        <v>446</v>
      </c>
      <c r="C26" s="97" t="s">
        <v>177</v>
      </c>
      <c r="D26" s="97" t="s">
        <v>141</v>
      </c>
      <c r="E26" s="97" t="s">
        <v>447</v>
      </c>
      <c r="F26" s="103">
        <v>25973280</v>
      </c>
      <c r="G26" s="103">
        <v>25971000</v>
      </c>
      <c r="H26" s="3" t="str">
        <f t="shared" si="1"/>
        <v>SI</v>
      </c>
    </row>
    <row r="27" spans="1:8">
      <c r="A27" s="102">
        <v>0</v>
      </c>
      <c r="B27" s="97" t="s">
        <v>448</v>
      </c>
      <c r="C27" s="97" t="s">
        <v>180</v>
      </c>
      <c r="D27" s="97" t="s">
        <v>141</v>
      </c>
      <c r="E27" s="97" t="s">
        <v>449</v>
      </c>
      <c r="F27" s="103">
        <v>25973280</v>
      </c>
      <c r="G27" s="103">
        <v>25971000</v>
      </c>
      <c r="H27" s="3" t="str">
        <f t="shared" si="1"/>
        <v>SI</v>
      </c>
    </row>
    <row r="28" spans="1:8">
      <c r="A28" s="102">
        <v>0</v>
      </c>
      <c r="B28" s="97" t="s">
        <v>450</v>
      </c>
      <c r="C28" s="97" t="s">
        <v>183</v>
      </c>
      <c r="D28" s="97" t="s">
        <v>141</v>
      </c>
      <c r="E28" s="97" t="s">
        <v>451</v>
      </c>
      <c r="F28" s="103">
        <v>7337070</v>
      </c>
      <c r="G28" s="103">
        <v>7336800</v>
      </c>
      <c r="H28" s="3" t="str">
        <f t="shared" si="1"/>
        <v>SI</v>
      </c>
    </row>
    <row r="29" spans="1:8">
      <c r="A29" s="102">
        <v>0</v>
      </c>
      <c r="B29" s="97" t="s">
        <v>452</v>
      </c>
      <c r="C29" s="97" t="s">
        <v>186</v>
      </c>
      <c r="D29" s="97" t="s">
        <v>141</v>
      </c>
      <c r="E29" s="97" t="s">
        <v>453</v>
      </c>
      <c r="F29" s="103">
        <v>13688598</v>
      </c>
      <c r="G29" s="103">
        <v>13688400</v>
      </c>
      <c r="H29" s="3" t="str">
        <f t="shared" si="1"/>
        <v>SI</v>
      </c>
    </row>
    <row r="30" spans="1:8">
      <c r="A30" s="102">
        <v>0</v>
      </c>
      <c r="B30" s="97" t="s">
        <v>454</v>
      </c>
      <c r="C30" s="97" t="s">
        <v>189</v>
      </c>
      <c r="D30" s="97" t="s">
        <v>141</v>
      </c>
      <c r="E30" s="97" t="s">
        <v>455</v>
      </c>
      <c r="F30" s="103">
        <v>6844299</v>
      </c>
      <c r="G30" s="103">
        <v>6844200</v>
      </c>
      <c r="H30" s="3" t="str">
        <f t="shared" si="1"/>
        <v>SI</v>
      </c>
    </row>
    <row r="31" spans="1:8">
      <c r="A31" s="102">
        <v>0</v>
      </c>
      <c r="B31" s="97" t="s">
        <v>456</v>
      </c>
      <c r="C31" s="97" t="s">
        <v>192</v>
      </c>
      <c r="D31" s="97" t="s">
        <v>141</v>
      </c>
      <c r="E31" s="97" t="s">
        <v>457</v>
      </c>
      <c r="F31" s="103">
        <v>47910093</v>
      </c>
      <c r="G31" s="103">
        <v>47910000</v>
      </c>
      <c r="H31" s="3" t="str">
        <f t="shared" si="1"/>
        <v>SI</v>
      </c>
    </row>
    <row r="32" spans="1:8">
      <c r="A32" s="102">
        <v>0</v>
      </c>
      <c r="B32" s="97" t="s">
        <v>458</v>
      </c>
      <c r="C32" s="97" t="s">
        <v>195</v>
      </c>
      <c r="D32" s="97" t="s">
        <v>141</v>
      </c>
      <c r="E32" s="97" t="s">
        <v>459</v>
      </c>
      <c r="F32" s="103">
        <v>34221495</v>
      </c>
      <c r="G32" s="103">
        <v>34200000</v>
      </c>
      <c r="H32" s="3" t="str">
        <f t="shared" si="1"/>
        <v>SI</v>
      </c>
    </row>
    <row r="33" spans="1:8">
      <c r="A33" s="102">
        <v>0</v>
      </c>
      <c r="B33" s="97" t="s">
        <v>460</v>
      </c>
      <c r="C33" s="97" t="s">
        <v>198</v>
      </c>
      <c r="D33" s="97" t="s">
        <v>141</v>
      </c>
      <c r="E33" s="97" t="s">
        <v>461</v>
      </c>
      <c r="F33" s="103">
        <v>10373385</v>
      </c>
      <c r="G33" s="103">
        <v>10371000</v>
      </c>
      <c r="H33" s="3" t="str">
        <f t="shared" si="1"/>
        <v>SI</v>
      </c>
    </row>
    <row r="34" spans="1:8">
      <c r="A34" s="102">
        <v>0</v>
      </c>
      <c r="B34" s="97" t="s">
        <v>462</v>
      </c>
      <c r="C34" s="97" t="s">
        <v>201</v>
      </c>
      <c r="D34" s="97" t="s">
        <v>141</v>
      </c>
      <c r="E34" s="97" t="s">
        <v>463</v>
      </c>
      <c r="F34" s="103">
        <v>78478470</v>
      </c>
      <c r="G34" s="103">
        <v>78471000</v>
      </c>
      <c r="H34" s="3" t="str">
        <f t="shared" si="1"/>
        <v>SI</v>
      </c>
    </row>
    <row r="35" spans="1:8">
      <c r="A35" s="102">
        <v>0</v>
      </c>
      <c r="B35" s="97" t="s">
        <v>464</v>
      </c>
      <c r="C35" s="97" t="s">
        <v>204</v>
      </c>
      <c r="D35" s="97" t="s">
        <v>141</v>
      </c>
      <c r="E35" s="97" t="s">
        <v>465</v>
      </c>
      <c r="F35" s="103">
        <v>5462040</v>
      </c>
      <c r="G35" s="103">
        <v>5460000</v>
      </c>
      <c r="H35" s="3" t="str">
        <f t="shared" si="1"/>
        <v>SI</v>
      </c>
    </row>
    <row r="36" spans="1:8">
      <c r="A36" s="102">
        <v>0</v>
      </c>
      <c r="B36" s="97" t="s">
        <v>466</v>
      </c>
      <c r="C36" s="97" t="s">
        <v>207</v>
      </c>
      <c r="D36" s="97" t="s">
        <v>141</v>
      </c>
      <c r="E36" s="97" t="s">
        <v>467</v>
      </c>
      <c r="F36" s="103">
        <v>98278752</v>
      </c>
      <c r="G36" s="103">
        <v>97800000</v>
      </c>
      <c r="H36" s="3" t="str">
        <f t="shared" si="1"/>
        <v>SI</v>
      </c>
    </row>
    <row r="37" spans="1:8">
      <c r="A37" s="102">
        <v>0</v>
      </c>
      <c r="B37" s="97" t="s">
        <v>468</v>
      </c>
      <c r="C37" s="97" t="s">
        <v>210</v>
      </c>
      <c r="D37" s="97" t="s">
        <v>141</v>
      </c>
      <c r="E37" s="97" t="s">
        <v>469</v>
      </c>
      <c r="F37" s="103">
        <v>45392373</v>
      </c>
      <c r="G37" s="103">
        <v>45392100</v>
      </c>
      <c r="H37" s="3" t="str">
        <f t="shared" si="1"/>
        <v>SI</v>
      </c>
    </row>
    <row r="38" spans="1:8">
      <c r="A38" s="102">
        <v>0</v>
      </c>
      <c r="B38" s="97" t="s">
        <v>470</v>
      </c>
      <c r="C38" s="97" t="s">
        <v>213</v>
      </c>
      <c r="D38" s="97" t="s">
        <v>141</v>
      </c>
      <c r="E38" s="97" t="s">
        <v>471</v>
      </c>
      <c r="F38" s="103">
        <v>1842612</v>
      </c>
      <c r="G38" s="103">
        <v>1842000</v>
      </c>
      <c r="H38" s="3" t="str">
        <f t="shared" si="1"/>
        <v>SI</v>
      </c>
    </row>
    <row r="39" spans="1:8">
      <c r="A39" s="102">
        <v>0</v>
      </c>
      <c r="B39" s="97" t="s">
        <v>472</v>
      </c>
      <c r="C39" s="97" t="s">
        <v>216</v>
      </c>
      <c r="D39" s="97" t="s">
        <v>141</v>
      </c>
      <c r="E39" s="97" t="s">
        <v>473</v>
      </c>
      <c r="F39" s="103">
        <v>7034700</v>
      </c>
      <c r="G39" s="103">
        <v>7032000</v>
      </c>
      <c r="H39" s="3" t="str">
        <f t="shared" si="1"/>
        <v>SI</v>
      </c>
    </row>
    <row r="40" spans="1:8">
      <c r="A40" s="102">
        <v>0</v>
      </c>
      <c r="B40" s="97" t="s">
        <v>474</v>
      </c>
      <c r="C40" s="97" t="s">
        <v>219</v>
      </c>
      <c r="D40" s="97" t="s">
        <v>141</v>
      </c>
      <c r="E40" s="97" t="s">
        <v>475</v>
      </c>
      <c r="F40" s="103">
        <v>16744026</v>
      </c>
      <c r="G40" s="103">
        <v>16743000</v>
      </c>
      <c r="H40" s="3" t="str">
        <f t="shared" si="1"/>
        <v>SI</v>
      </c>
    </row>
    <row r="41" spans="1:8">
      <c r="A41" s="102">
        <v>0</v>
      </c>
      <c r="B41" s="97" t="s">
        <v>476</v>
      </c>
      <c r="C41" s="97" t="s">
        <v>222</v>
      </c>
      <c r="D41" s="97" t="s">
        <v>141</v>
      </c>
      <c r="E41" s="97" t="s">
        <v>477</v>
      </c>
      <c r="F41" s="103">
        <v>2152986</v>
      </c>
      <c r="G41" s="103">
        <v>2151000</v>
      </c>
      <c r="H41" s="3" t="str">
        <f t="shared" si="1"/>
        <v>SI</v>
      </c>
    </row>
    <row r="42" spans="1:8">
      <c r="A42" s="102">
        <v>0</v>
      </c>
      <c r="B42" s="97" t="s">
        <v>478</v>
      </c>
      <c r="C42" s="97" t="s">
        <v>225</v>
      </c>
      <c r="D42" s="97" t="s">
        <v>141</v>
      </c>
      <c r="E42" s="97" t="s">
        <v>479</v>
      </c>
      <c r="F42" s="103">
        <v>65053464</v>
      </c>
      <c r="G42" s="103">
        <v>64800000</v>
      </c>
      <c r="H42" s="3" t="str">
        <f t="shared" si="1"/>
        <v>SI</v>
      </c>
    </row>
    <row r="43" spans="1:8">
      <c r="A43" s="102">
        <v>0</v>
      </c>
      <c r="B43" s="97" t="s">
        <v>480</v>
      </c>
      <c r="C43" s="97" t="s">
        <v>228</v>
      </c>
      <c r="D43" s="97" t="s">
        <v>141</v>
      </c>
      <c r="E43" s="97" t="s">
        <v>481</v>
      </c>
      <c r="F43" s="103">
        <v>2862363</v>
      </c>
      <c r="G43" s="103">
        <v>2862000</v>
      </c>
      <c r="H43" s="3" t="str">
        <f t="shared" si="1"/>
        <v>SI</v>
      </c>
    </row>
    <row r="44" spans="1:8">
      <c r="A44" s="102">
        <v>0</v>
      </c>
      <c r="B44" s="97" t="s">
        <v>482</v>
      </c>
      <c r="C44" s="97" t="s">
        <v>231</v>
      </c>
      <c r="D44" s="97" t="s">
        <v>141</v>
      </c>
      <c r="E44" s="97" t="s">
        <v>483</v>
      </c>
      <c r="F44" s="103">
        <v>64680</v>
      </c>
      <c r="G44" s="103">
        <v>64500</v>
      </c>
      <c r="H44" s="3" t="str">
        <f t="shared" si="1"/>
        <v>SI</v>
      </c>
    </row>
    <row r="45" spans="1:8">
      <c r="A45" s="102">
        <v>0</v>
      </c>
      <c r="B45" s="97" t="s">
        <v>484</v>
      </c>
      <c r="C45" s="97" t="s">
        <v>234</v>
      </c>
      <c r="D45" s="97" t="s">
        <v>141</v>
      </c>
      <c r="E45" s="97" t="s">
        <v>485</v>
      </c>
      <c r="F45" s="103">
        <v>164423427</v>
      </c>
      <c r="G45" s="103">
        <v>159000000</v>
      </c>
      <c r="H45" s="3" t="str">
        <f t="shared" si="1"/>
        <v>SI</v>
      </c>
    </row>
    <row r="46" spans="1:8">
      <c r="A46" s="102">
        <v>0</v>
      </c>
      <c r="B46" s="97" t="s">
        <v>486</v>
      </c>
      <c r="C46" s="97" t="s">
        <v>237</v>
      </c>
      <c r="D46" s="97" t="s">
        <v>141</v>
      </c>
      <c r="E46" s="97" t="s">
        <v>487</v>
      </c>
      <c r="F46" s="103">
        <v>36176103</v>
      </c>
      <c r="G46" s="103">
        <v>35100000</v>
      </c>
      <c r="H46" s="3" t="str">
        <f t="shared" si="1"/>
        <v>SI</v>
      </c>
    </row>
    <row r="47" spans="1:8">
      <c r="A47" s="102">
        <v>0</v>
      </c>
      <c r="B47" s="97" t="s">
        <v>488</v>
      </c>
      <c r="C47" s="97" t="s">
        <v>240</v>
      </c>
      <c r="D47" s="97" t="s">
        <v>141</v>
      </c>
      <c r="E47" s="97" t="s">
        <v>489</v>
      </c>
      <c r="F47" s="103">
        <v>43404220</v>
      </c>
      <c r="G47" s="103">
        <v>43396400</v>
      </c>
      <c r="H47" s="3" t="str">
        <f t="shared" si="1"/>
        <v>SI</v>
      </c>
    </row>
    <row r="48" spans="1:8">
      <c r="A48" s="102">
        <v>0</v>
      </c>
      <c r="B48" s="97" t="s">
        <v>490</v>
      </c>
      <c r="C48" s="97" t="s">
        <v>243</v>
      </c>
      <c r="D48" s="97" t="s">
        <v>141</v>
      </c>
      <c r="E48" s="97" t="s">
        <v>491</v>
      </c>
      <c r="F48" s="103">
        <v>79479996</v>
      </c>
      <c r="G48" s="103">
        <v>79478800</v>
      </c>
      <c r="H48" s="3" t="str">
        <f t="shared" si="1"/>
        <v>SI</v>
      </c>
    </row>
    <row r="49" spans="1:8">
      <c r="A49" s="102">
        <v>0</v>
      </c>
      <c r="B49" s="97" t="s">
        <v>492</v>
      </c>
      <c r="C49" s="97" t="s">
        <v>246</v>
      </c>
      <c r="D49" s="97" t="s">
        <v>141</v>
      </c>
      <c r="E49" s="97" t="s">
        <v>493</v>
      </c>
      <c r="F49" s="103">
        <v>108822476</v>
      </c>
      <c r="G49" s="103">
        <v>108744000</v>
      </c>
      <c r="H49" s="3" t="str">
        <f t="shared" si="1"/>
        <v>SI</v>
      </c>
    </row>
    <row r="50" spans="1:8">
      <c r="A50" s="102">
        <v>0</v>
      </c>
      <c r="B50" s="97" t="s">
        <v>494</v>
      </c>
      <c r="C50" s="97" t="s">
        <v>249</v>
      </c>
      <c r="D50" s="97" t="s">
        <v>141</v>
      </c>
      <c r="E50" s="97" t="s">
        <v>495</v>
      </c>
      <c r="F50" s="103">
        <v>324525124</v>
      </c>
      <c r="G50" s="103">
        <v>324484000</v>
      </c>
      <c r="H50" s="3" t="str">
        <f t="shared" si="1"/>
        <v>SI</v>
      </c>
    </row>
    <row r="51" spans="1:8">
      <c r="A51" s="98"/>
      <c r="B51" s="98"/>
      <c r="C51" s="98"/>
      <c r="D51" s="98"/>
      <c r="E51" s="98"/>
      <c r="F51" s="98"/>
    </row>
    <row r="52" spans="1:8">
      <c r="A52" s="98"/>
      <c r="B52" s="98"/>
      <c r="C52" s="98"/>
      <c r="D52" s="98"/>
      <c r="E52" s="98"/>
      <c r="F52" s="104">
        <f>SUM(F14:F51)</f>
        <v>1653127342</v>
      </c>
      <c r="G52" s="105">
        <f>SUM(G14:G51)</f>
        <v>1645697200</v>
      </c>
      <c r="H52" s="3" t="str">
        <f t="shared" ref="H52" si="2">IF(G52&gt;F52,"No Habilitado","Habilitado")</f>
        <v>Habilitado</v>
      </c>
    </row>
    <row r="53" spans="1:8">
      <c r="A53" s="98"/>
      <c r="B53" s="98"/>
      <c r="C53" s="98"/>
      <c r="D53" s="98"/>
      <c r="E53" s="98"/>
      <c r="F53" s="104"/>
      <c r="G53" s="105"/>
    </row>
    <row r="54" spans="1:8">
      <c r="A54" s="98"/>
      <c r="B54" s="98"/>
      <c r="C54" s="98"/>
      <c r="D54" s="98"/>
      <c r="E54" s="98"/>
      <c r="F54" s="104"/>
      <c r="G54" s="105"/>
      <c r="H54" s="3"/>
    </row>
    <row r="55" spans="1:8" ht="18">
      <c r="A55" s="160" t="s">
        <v>251</v>
      </c>
      <c r="B55" s="161"/>
      <c r="C55" s="161"/>
      <c r="D55" s="161"/>
      <c r="E55" s="161"/>
      <c r="F55" s="161"/>
      <c r="G55" s="162"/>
    </row>
    <row r="56" spans="1:8" ht="63.75">
      <c r="A56" s="99" t="s">
        <v>134</v>
      </c>
      <c r="B56" s="99" t="s">
        <v>135</v>
      </c>
      <c r="C56" s="100" t="s">
        <v>136</v>
      </c>
      <c r="D56" s="100" t="s">
        <v>137</v>
      </c>
      <c r="E56" s="100" t="s">
        <v>138</v>
      </c>
      <c r="F56" s="100" t="s">
        <v>129</v>
      </c>
      <c r="G56" s="100" t="s">
        <v>130</v>
      </c>
      <c r="H56" s="106" t="s">
        <v>419</v>
      </c>
    </row>
    <row r="57" spans="1:8">
      <c r="A57" s="101">
        <v>0</v>
      </c>
      <c r="B57" s="97" t="s">
        <v>496</v>
      </c>
      <c r="C57" s="97" t="s">
        <v>140</v>
      </c>
      <c r="D57" s="97" t="s">
        <v>141</v>
      </c>
      <c r="E57" s="97" t="s">
        <v>497</v>
      </c>
      <c r="F57" s="103">
        <v>65935056</v>
      </c>
      <c r="G57" s="103">
        <v>65928000</v>
      </c>
      <c r="H57" s="3" t="str">
        <f>IF(G57&gt;F57,"No","SI")</f>
        <v>SI</v>
      </c>
    </row>
    <row r="58" spans="1:8">
      <c r="A58" s="102">
        <v>0</v>
      </c>
      <c r="B58" s="97" t="s">
        <v>498</v>
      </c>
      <c r="C58" s="97" t="s">
        <v>144</v>
      </c>
      <c r="D58" s="97" t="s">
        <v>141</v>
      </c>
      <c r="E58" s="97" t="s">
        <v>425</v>
      </c>
      <c r="F58" s="103">
        <v>113027184</v>
      </c>
      <c r="G58" s="103">
        <v>113016000</v>
      </c>
      <c r="H58" s="3" t="str">
        <f t="shared" ref="H58:H94" si="3">IF(G58&gt;F58,"No","SI")</f>
        <v>SI</v>
      </c>
    </row>
    <row r="59" spans="1:8">
      <c r="A59" s="102">
        <v>0</v>
      </c>
      <c r="B59" s="97" t="s">
        <v>499</v>
      </c>
      <c r="C59" s="97" t="s">
        <v>147</v>
      </c>
      <c r="D59" s="97" t="s">
        <v>141</v>
      </c>
      <c r="E59" s="97" t="s">
        <v>427</v>
      </c>
      <c r="F59" s="103">
        <v>113027184</v>
      </c>
      <c r="G59" s="103">
        <v>113016000</v>
      </c>
      <c r="H59" s="3" t="str">
        <f t="shared" si="3"/>
        <v>SI</v>
      </c>
    </row>
    <row r="60" spans="1:8">
      <c r="A60" s="102">
        <v>0</v>
      </c>
      <c r="B60" s="97" t="s">
        <v>500</v>
      </c>
      <c r="C60" s="97" t="s">
        <v>150</v>
      </c>
      <c r="D60" s="97" t="s">
        <v>141</v>
      </c>
      <c r="E60" s="97" t="s">
        <v>429</v>
      </c>
      <c r="F60" s="103">
        <v>226054368</v>
      </c>
      <c r="G60" s="103">
        <v>226044000</v>
      </c>
      <c r="H60" s="3" t="str">
        <f t="shared" si="3"/>
        <v>SI</v>
      </c>
    </row>
    <row r="61" spans="1:8">
      <c r="A61" s="102">
        <v>0</v>
      </c>
      <c r="B61" s="97" t="s">
        <v>501</v>
      </c>
      <c r="C61" s="97" t="s">
        <v>153</v>
      </c>
      <c r="D61" s="97" t="s">
        <v>141</v>
      </c>
      <c r="E61" s="97" t="s">
        <v>431</v>
      </c>
      <c r="F61" s="103">
        <v>226054368</v>
      </c>
      <c r="G61" s="103">
        <v>226044000</v>
      </c>
      <c r="H61" s="3" t="str">
        <f t="shared" si="3"/>
        <v>SI</v>
      </c>
    </row>
    <row r="62" spans="1:8">
      <c r="A62" s="102">
        <v>0</v>
      </c>
      <c r="B62" s="97" t="s">
        <v>502</v>
      </c>
      <c r="C62" s="97" t="s">
        <v>156</v>
      </c>
      <c r="D62" s="97" t="s">
        <v>141</v>
      </c>
      <c r="E62" s="97" t="s">
        <v>503</v>
      </c>
      <c r="F62" s="103">
        <v>226054368</v>
      </c>
      <c r="G62" s="103">
        <v>226044000</v>
      </c>
      <c r="H62" s="3" t="str">
        <f t="shared" si="3"/>
        <v>SI</v>
      </c>
    </row>
    <row r="63" spans="1:8">
      <c r="A63" s="102">
        <v>0</v>
      </c>
      <c r="B63" s="97" t="s">
        <v>504</v>
      </c>
      <c r="C63" s="97" t="s">
        <v>159</v>
      </c>
      <c r="D63" s="97" t="s">
        <v>141</v>
      </c>
      <c r="E63" s="97" t="s">
        <v>435</v>
      </c>
      <c r="F63" s="103">
        <v>94184232</v>
      </c>
      <c r="G63" s="103">
        <v>94176000</v>
      </c>
      <c r="H63" s="3" t="str">
        <f t="shared" si="3"/>
        <v>SI</v>
      </c>
    </row>
    <row r="64" spans="1:8">
      <c r="A64" s="102">
        <v>0</v>
      </c>
      <c r="B64" s="97" t="s">
        <v>505</v>
      </c>
      <c r="C64" s="97" t="s">
        <v>162</v>
      </c>
      <c r="D64" s="97" t="s">
        <v>141</v>
      </c>
      <c r="E64" s="97" t="s">
        <v>506</v>
      </c>
      <c r="F64" s="103">
        <v>502630464</v>
      </c>
      <c r="G64" s="103">
        <v>502620000</v>
      </c>
      <c r="H64" s="3" t="str">
        <f t="shared" si="3"/>
        <v>SI</v>
      </c>
    </row>
    <row r="65" spans="1:8">
      <c r="A65" s="102">
        <v>0</v>
      </c>
      <c r="B65" s="97" t="s">
        <v>507</v>
      </c>
      <c r="C65" s="97" t="s">
        <v>165</v>
      </c>
      <c r="D65" s="97" t="s">
        <v>141</v>
      </c>
      <c r="E65" s="97" t="s">
        <v>439</v>
      </c>
      <c r="F65" s="103">
        <v>37069068</v>
      </c>
      <c r="G65" s="103">
        <v>37068000</v>
      </c>
      <c r="H65" s="3" t="str">
        <f t="shared" si="3"/>
        <v>SI</v>
      </c>
    </row>
    <row r="66" spans="1:8">
      <c r="A66" s="102">
        <v>0</v>
      </c>
      <c r="B66" s="97" t="s">
        <v>508</v>
      </c>
      <c r="C66" s="97" t="s">
        <v>168</v>
      </c>
      <c r="D66" s="97" t="s">
        <v>141</v>
      </c>
      <c r="E66" s="97" t="s">
        <v>441</v>
      </c>
      <c r="F66" s="103">
        <v>37069068</v>
      </c>
      <c r="G66" s="103">
        <v>37068000</v>
      </c>
      <c r="H66" s="3" t="str">
        <f t="shared" si="3"/>
        <v>SI</v>
      </c>
    </row>
    <row r="67" spans="1:8">
      <c r="A67" s="102">
        <v>0</v>
      </c>
      <c r="B67" s="97" t="s">
        <v>509</v>
      </c>
      <c r="C67" s="97" t="s">
        <v>171</v>
      </c>
      <c r="D67" s="97" t="s">
        <v>141</v>
      </c>
      <c r="E67" s="97" t="s">
        <v>510</v>
      </c>
      <c r="F67" s="103">
        <v>37069068</v>
      </c>
      <c r="G67" s="103">
        <v>37068000</v>
      </c>
      <c r="H67" s="3" t="str">
        <f t="shared" si="3"/>
        <v>SI</v>
      </c>
    </row>
    <row r="68" spans="1:8">
      <c r="A68" s="102">
        <v>0</v>
      </c>
      <c r="B68" s="97" t="s">
        <v>511</v>
      </c>
      <c r="C68" s="97" t="s">
        <v>174</v>
      </c>
      <c r="D68" s="97" t="s">
        <v>141</v>
      </c>
      <c r="E68" s="97" t="s">
        <v>512</v>
      </c>
      <c r="F68" s="103">
        <v>37069068</v>
      </c>
      <c r="G68" s="103">
        <v>37068000</v>
      </c>
      <c r="H68" s="3" t="str">
        <f t="shared" si="3"/>
        <v>SI</v>
      </c>
    </row>
    <row r="69" spans="1:8">
      <c r="A69" s="102">
        <v>0</v>
      </c>
      <c r="B69" s="97" t="s">
        <v>513</v>
      </c>
      <c r="C69" s="97" t="s">
        <v>177</v>
      </c>
      <c r="D69" s="97" t="s">
        <v>141</v>
      </c>
      <c r="E69" s="97" t="s">
        <v>447</v>
      </c>
      <c r="F69" s="103">
        <v>111207204</v>
      </c>
      <c r="G69" s="103">
        <v>111204000</v>
      </c>
      <c r="H69" s="3" t="str">
        <f t="shared" si="3"/>
        <v>SI</v>
      </c>
    </row>
    <row r="70" spans="1:8">
      <c r="A70" s="102">
        <v>0</v>
      </c>
      <c r="B70" s="97" t="s">
        <v>514</v>
      </c>
      <c r="C70" s="97" t="s">
        <v>180</v>
      </c>
      <c r="D70" s="97" t="s">
        <v>141</v>
      </c>
      <c r="E70" s="97" t="s">
        <v>449</v>
      </c>
      <c r="F70" s="103">
        <v>111207204</v>
      </c>
      <c r="G70" s="103">
        <v>111204000</v>
      </c>
      <c r="H70" s="3" t="str">
        <f t="shared" si="3"/>
        <v>SI</v>
      </c>
    </row>
    <row r="71" spans="1:8">
      <c r="A71" s="102">
        <v>0</v>
      </c>
      <c r="B71" s="97" t="s">
        <v>515</v>
      </c>
      <c r="C71" s="97" t="s">
        <v>183</v>
      </c>
      <c r="D71" s="97" t="s">
        <v>141</v>
      </c>
      <c r="E71" s="97" t="s">
        <v>451</v>
      </c>
      <c r="F71" s="103">
        <v>31414404</v>
      </c>
      <c r="G71" s="103">
        <v>31404000</v>
      </c>
      <c r="H71" s="3" t="str">
        <f t="shared" si="3"/>
        <v>SI</v>
      </c>
    </row>
    <row r="72" spans="1:8">
      <c r="A72" s="102">
        <v>0</v>
      </c>
      <c r="B72" s="97" t="s">
        <v>516</v>
      </c>
      <c r="C72" s="97" t="s">
        <v>186</v>
      </c>
      <c r="D72" s="97" t="s">
        <v>141</v>
      </c>
      <c r="E72" s="97" t="s">
        <v>453</v>
      </c>
      <c r="F72" s="103">
        <v>58609104</v>
      </c>
      <c r="G72" s="103">
        <v>58608000</v>
      </c>
      <c r="H72" s="3" t="str">
        <f t="shared" si="3"/>
        <v>SI</v>
      </c>
    </row>
    <row r="73" spans="1:8">
      <c r="A73" s="102">
        <v>0</v>
      </c>
      <c r="B73" s="97" t="s">
        <v>517</v>
      </c>
      <c r="C73" s="97" t="s">
        <v>189</v>
      </c>
      <c r="D73" s="97" t="s">
        <v>141</v>
      </c>
      <c r="E73" s="97" t="s">
        <v>455</v>
      </c>
      <c r="F73" s="103">
        <v>29304552</v>
      </c>
      <c r="G73" s="103">
        <v>29304000</v>
      </c>
      <c r="H73" s="3" t="str">
        <f t="shared" si="3"/>
        <v>SI</v>
      </c>
    </row>
    <row r="74" spans="1:8">
      <c r="A74" s="102">
        <v>0</v>
      </c>
      <c r="B74" s="97" t="s">
        <v>518</v>
      </c>
      <c r="C74" s="97" t="s">
        <v>192</v>
      </c>
      <c r="D74" s="97" t="s">
        <v>141</v>
      </c>
      <c r="E74" s="97" t="s">
        <v>457</v>
      </c>
      <c r="F74" s="103">
        <v>205131864</v>
      </c>
      <c r="G74" s="103">
        <v>205128000</v>
      </c>
      <c r="H74" s="3" t="str">
        <f t="shared" si="3"/>
        <v>SI</v>
      </c>
    </row>
    <row r="75" spans="1:8">
      <c r="A75" s="102">
        <v>0</v>
      </c>
      <c r="B75" s="97" t="s">
        <v>519</v>
      </c>
      <c r="C75" s="97" t="s">
        <v>195</v>
      </c>
      <c r="D75" s="97" t="s">
        <v>141</v>
      </c>
      <c r="E75" s="97" t="s">
        <v>459</v>
      </c>
      <c r="F75" s="103">
        <v>146522760</v>
      </c>
      <c r="G75" s="103">
        <v>146520000</v>
      </c>
      <c r="H75" s="3" t="str">
        <f t="shared" si="3"/>
        <v>SI</v>
      </c>
    </row>
    <row r="76" spans="1:8">
      <c r="A76" s="102">
        <v>0</v>
      </c>
      <c r="B76" s="97" t="s">
        <v>520</v>
      </c>
      <c r="C76" s="97" t="s">
        <v>198</v>
      </c>
      <c r="D76" s="97" t="s">
        <v>141</v>
      </c>
      <c r="E76" s="97" t="s">
        <v>461</v>
      </c>
      <c r="F76" s="103">
        <v>42738348</v>
      </c>
      <c r="G76" s="103">
        <v>42732000</v>
      </c>
      <c r="H76" s="3" t="str">
        <f t="shared" si="3"/>
        <v>SI</v>
      </c>
    </row>
    <row r="77" spans="1:8">
      <c r="A77" s="102">
        <v>0</v>
      </c>
      <c r="B77" s="97" t="s">
        <v>521</v>
      </c>
      <c r="C77" s="97" t="s">
        <v>201</v>
      </c>
      <c r="D77" s="97" t="s">
        <v>141</v>
      </c>
      <c r="E77" s="97" t="s">
        <v>522</v>
      </c>
      <c r="F77" s="103">
        <v>172715096</v>
      </c>
      <c r="G77" s="103">
        <v>172660000</v>
      </c>
      <c r="H77" s="3" t="str">
        <f t="shared" si="3"/>
        <v>SI</v>
      </c>
    </row>
    <row r="78" spans="1:8">
      <c r="A78" s="102">
        <v>0</v>
      </c>
      <c r="B78" s="97" t="s">
        <v>523</v>
      </c>
      <c r="C78" s="97" t="s">
        <v>204</v>
      </c>
      <c r="D78" s="97" t="s">
        <v>141</v>
      </c>
      <c r="E78" s="97" t="s">
        <v>524</v>
      </c>
      <c r="F78" s="103">
        <v>149091572</v>
      </c>
      <c r="G78" s="103">
        <v>149068000</v>
      </c>
      <c r="H78" s="3" t="str">
        <f t="shared" si="3"/>
        <v>SI</v>
      </c>
    </row>
    <row r="79" spans="1:8">
      <c r="A79" s="102">
        <v>0</v>
      </c>
      <c r="B79" s="97" t="s">
        <v>525</v>
      </c>
      <c r="C79" s="97" t="s">
        <v>207</v>
      </c>
      <c r="D79" s="97" t="s">
        <v>141</v>
      </c>
      <c r="E79" s="97" t="s">
        <v>465</v>
      </c>
      <c r="F79" s="103">
        <v>22503600</v>
      </c>
      <c r="G79" s="103">
        <v>22500000</v>
      </c>
      <c r="H79" s="3" t="str">
        <f t="shared" si="3"/>
        <v>SI</v>
      </c>
    </row>
    <row r="80" spans="1:8">
      <c r="A80" s="102">
        <v>0</v>
      </c>
      <c r="B80" s="97" t="s">
        <v>526</v>
      </c>
      <c r="C80" s="97" t="s">
        <v>210</v>
      </c>
      <c r="D80" s="97" t="s">
        <v>141</v>
      </c>
      <c r="E80" s="97" t="s">
        <v>467</v>
      </c>
      <c r="F80" s="103">
        <v>404908464</v>
      </c>
      <c r="G80" s="103">
        <v>400800000</v>
      </c>
      <c r="H80" s="3" t="str">
        <f t="shared" si="3"/>
        <v>SI</v>
      </c>
    </row>
    <row r="81" spans="1:8">
      <c r="A81" s="102">
        <v>0</v>
      </c>
      <c r="B81" s="97" t="s">
        <v>527</v>
      </c>
      <c r="C81" s="97" t="s">
        <v>213</v>
      </c>
      <c r="D81" s="97" t="s">
        <v>141</v>
      </c>
      <c r="E81" s="97" t="s">
        <v>469</v>
      </c>
      <c r="F81" s="103">
        <v>187016580</v>
      </c>
      <c r="G81" s="103">
        <v>187008000</v>
      </c>
      <c r="H81" s="3" t="str">
        <f t="shared" si="3"/>
        <v>SI</v>
      </c>
    </row>
    <row r="82" spans="1:8">
      <c r="A82" s="102">
        <v>0</v>
      </c>
      <c r="B82" s="97" t="s">
        <v>528</v>
      </c>
      <c r="C82" s="97" t="s">
        <v>216</v>
      </c>
      <c r="D82" s="97" t="s">
        <v>141</v>
      </c>
      <c r="E82" s="97" t="s">
        <v>471</v>
      </c>
      <c r="F82" s="103">
        <v>7591560</v>
      </c>
      <c r="G82" s="103">
        <v>7591200</v>
      </c>
      <c r="H82" s="3" t="str">
        <f t="shared" si="3"/>
        <v>SI</v>
      </c>
    </row>
    <row r="83" spans="1:8">
      <c r="A83" s="102">
        <v>0</v>
      </c>
      <c r="B83" s="97" t="s">
        <v>529</v>
      </c>
      <c r="C83" s="97" t="s">
        <v>219</v>
      </c>
      <c r="D83" s="97" t="s">
        <v>141</v>
      </c>
      <c r="E83" s="97" t="s">
        <v>473</v>
      </c>
      <c r="F83" s="103">
        <v>28982964</v>
      </c>
      <c r="G83" s="103">
        <v>28980000</v>
      </c>
      <c r="H83" s="3" t="str">
        <f t="shared" si="3"/>
        <v>SI</v>
      </c>
    </row>
    <row r="84" spans="1:8">
      <c r="A84" s="102">
        <v>0</v>
      </c>
      <c r="B84" s="97" t="s">
        <v>530</v>
      </c>
      <c r="C84" s="97" t="s">
        <v>222</v>
      </c>
      <c r="D84" s="97" t="s">
        <v>141</v>
      </c>
      <c r="E84" s="97" t="s">
        <v>475</v>
      </c>
      <c r="F84" s="103">
        <v>68985384</v>
      </c>
      <c r="G84" s="103">
        <v>68976000</v>
      </c>
      <c r="H84" s="3" t="str">
        <f t="shared" si="3"/>
        <v>SI</v>
      </c>
    </row>
    <row r="85" spans="1:8">
      <c r="A85" s="102">
        <v>0</v>
      </c>
      <c r="B85" s="97" t="s">
        <v>531</v>
      </c>
      <c r="C85" s="97" t="s">
        <v>225</v>
      </c>
      <c r="D85" s="97" t="s">
        <v>141</v>
      </c>
      <c r="E85" s="97" t="s">
        <v>477</v>
      </c>
      <c r="F85" s="103">
        <v>8870304</v>
      </c>
      <c r="G85" s="103">
        <v>8868000</v>
      </c>
      <c r="H85" s="3" t="str">
        <f t="shared" si="3"/>
        <v>SI</v>
      </c>
    </row>
    <row r="86" spans="1:8">
      <c r="A86" s="102">
        <v>0</v>
      </c>
      <c r="B86" s="97" t="s">
        <v>532</v>
      </c>
      <c r="C86" s="97" t="s">
        <v>228</v>
      </c>
      <c r="D86" s="97" t="s">
        <v>141</v>
      </c>
      <c r="E86" s="97" t="s">
        <v>479</v>
      </c>
      <c r="F86" s="103">
        <v>268020276</v>
      </c>
      <c r="G86" s="103">
        <v>266400000</v>
      </c>
      <c r="H86" s="3" t="str">
        <f t="shared" si="3"/>
        <v>SI</v>
      </c>
    </row>
    <row r="87" spans="1:8">
      <c r="A87" s="102">
        <v>0</v>
      </c>
      <c r="B87" s="97" t="s">
        <v>533</v>
      </c>
      <c r="C87" s="97" t="s">
        <v>231</v>
      </c>
      <c r="D87" s="97" t="s">
        <v>141</v>
      </c>
      <c r="E87" s="97" t="s">
        <v>481</v>
      </c>
      <c r="F87" s="103">
        <v>11792940</v>
      </c>
      <c r="G87" s="103">
        <v>11792400</v>
      </c>
      <c r="H87" s="3" t="str">
        <f t="shared" si="3"/>
        <v>SI</v>
      </c>
    </row>
    <row r="88" spans="1:8">
      <c r="A88" s="102">
        <v>0</v>
      </c>
      <c r="B88" s="97" t="s">
        <v>534</v>
      </c>
      <c r="C88" s="97" t="s">
        <v>234</v>
      </c>
      <c r="D88" s="97" t="s">
        <v>141</v>
      </c>
      <c r="E88" s="97" t="s">
        <v>483</v>
      </c>
      <c r="F88" s="103">
        <v>266484</v>
      </c>
      <c r="G88" s="103">
        <v>266400</v>
      </c>
      <c r="H88" s="3" t="str">
        <f t="shared" si="3"/>
        <v>SI</v>
      </c>
    </row>
    <row r="89" spans="1:8">
      <c r="A89" s="102">
        <v>0</v>
      </c>
      <c r="B89" s="97" t="s">
        <v>535</v>
      </c>
      <c r="C89" s="97" t="s">
        <v>237</v>
      </c>
      <c r="D89" s="97" t="s">
        <v>141</v>
      </c>
      <c r="E89" s="97" t="s">
        <v>485</v>
      </c>
      <c r="F89" s="103">
        <v>677424516</v>
      </c>
      <c r="G89" s="103">
        <v>672000000</v>
      </c>
      <c r="H89" s="3" t="str">
        <f t="shared" si="3"/>
        <v>SI</v>
      </c>
    </row>
    <row r="90" spans="1:8">
      <c r="A90" s="102">
        <v>0</v>
      </c>
      <c r="B90" s="97" t="s">
        <v>536</v>
      </c>
      <c r="C90" s="97" t="s">
        <v>240</v>
      </c>
      <c r="D90" s="97" t="s">
        <v>141</v>
      </c>
      <c r="E90" s="97" t="s">
        <v>487</v>
      </c>
      <c r="F90" s="103">
        <v>149045544</v>
      </c>
      <c r="G90" s="103">
        <v>146400000</v>
      </c>
      <c r="H90" s="3" t="str">
        <f t="shared" si="3"/>
        <v>SI</v>
      </c>
    </row>
    <row r="91" spans="1:8">
      <c r="A91" s="102">
        <v>0</v>
      </c>
      <c r="B91" s="97" t="s">
        <v>537</v>
      </c>
      <c r="C91" s="97" t="s">
        <v>243</v>
      </c>
      <c r="D91" s="97" t="s">
        <v>141</v>
      </c>
      <c r="E91" s="97" t="s">
        <v>489</v>
      </c>
      <c r="F91" s="103">
        <v>177367735</v>
      </c>
      <c r="G91" s="103">
        <v>177353500</v>
      </c>
      <c r="H91" s="3" t="str">
        <f t="shared" si="3"/>
        <v>SI</v>
      </c>
    </row>
    <row r="92" spans="1:8">
      <c r="A92" s="102">
        <v>0</v>
      </c>
      <c r="B92" s="97" t="s">
        <v>538</v>
      </c>
      <c r="C92" s="97" t="s">
        <v>246</v>
      </c>
      <c r="D92" s="97" t="s">
        <v>141</v>
      </c>
      <c r="E92" s="97" t="s">
        <v>491</v>
      </c>
      <c r="F92" s="103">
        <v>324787950</v>
      </c>
      <c r="G92" s="103">
        <v>324485000</v>
      </c>
      <c r="H92" s="3" t="str">
        <f t="shared" si="3"/>
        <v>SI</v>
      </c>
    </row>
    <row r="93" spans="1:8">
      <c r="A93" s="102">
        <v>0</v>
      </c>
      <c r="B93" s="97" t="s">
        <v>539</v>
      </c>
      <c r="C93" s="97" t="s">
        <v>249</v>
      </c>
      <c r="D93" s="97" t="s">
        <v>141</v>
      </c>
      <c r="E93" s="97" t="s">
        <v>493</v>
      </c>
      <c r="F93" s="103">
        <v>444693735</v>
      </c>
      <c r="G93" s="103">
        <v>444570000</v>
      </c>
      <c r="H93" s="3" t="str">
        <f t="shared" si="3"/>
        <v>SI</v>
      </c>
    </row>
    <row r="94" spans="1:8">
      <c r="A94" s="102">
        <v>0</v>
      </c>
      <c r="B94" s="97" t="s">
        <v>540</v>
      </c>
      <c r="C94" s="97" t="s">
        <v>327</v>
      </c>
      <c r="D94" s="97" t="s">
        <v>141</v>
      </c>
      <c r="E94" s="97" t="s">
        <v>495</v>
      </c>
      <c r="F94" s="103">
        <v>1326143550</v>
      </c>
      <c r="G94" s="103">
        <v>1326045000</v>
      </c>
      <c r="H94" s="3" t="str">
        <f t="shared" si="3"/>
        <v>SI</v>
      </c>
    </row>
    <row r="95" spans="1:8">
      <c r="A95" s="98"/>
      <c r="B95" s="98"/>
      <c r="C95" s="98"/>
      <c r="D95" s="98"/>
      <c r="E95" s="98"/>
      <c r="F95" s="98"/>
    </row>
    <row r="96" spans="1:8">
      <c r="A96" s="98"/>
      <c r="B96" s="98"/>
      <c r="C96" s="98"/>
      <c r="D96" s="98"/>
      <c r="E96" s="98"/>
      <c r="F96" s="104">
        <f>SUM(F57:F95)</f>
        <v>6881587190</v>
      </c>
      <c r="G96" s="105">
        <f>SUM(G57:G95)</f>
        <v>6867027500</v>
      </c>
      <c r="H96" s="3" t="str">
        <f>IF(G96&gt;F96,"No Habilitado","Habilitado")</f>
        <v>Habilitado</v>
      </c>
    </row>
  </sheetData>
  <sheetProtection algorithmName="SHA-512" hashValue="SV1/segCXxe5Duoy4jz9KfMDk9xZfNvV7iZ5AnEdmlgPiTeEPoYWsKzjFnKIfEX4PtcjxYBW8hkSajltl9FRcA==" saltValue="DYjsbXqeD0ANUZn+iyG48A==" spinCount="100000" sheet="1" objects="1" scenarios="1"/>
  <mergeCells count="8">
    <mergeCell ref="A12:G12"/>
    <mergeCell ref="A55:G55"/>
    <mergeCell ref="B2:H2"/>
    <mergeCell ref="B3:H3"/>
    <mergeCell ref="B4:H4"/>
    <mergeCell ref="B5:H5"/>
    <mergeCell ref="B6:H6"/>
    <mergeCell ref="B7:H7"/>
  </mergeCell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5" tint="0.79998168889431442"/>
  </sheetPr>
  <dimension ref="A2:H96"/>
  <sheetViews>
    <sheetView workbookViewId="0">
      <selection activeCell="E10" sqref="E10"/>
    </sheetView>
  </sheetViews>
  <sheetFormatPr defaultColWidth="11.42578125" defaultRowHeight="15"/>
  <cols>
    <col min="1" max="1" width="29.42578125" customWidth="1"/>
    <col min="5" max="5" width="65.42578125" customWidth="1"/>
    <col min="6" max="6" width="24.28515625" customWidth="1"/>
    <col min="7" max="7" width="25.28515625" customWidth="1"/>
    <col min="8" max="8" width="16.140625" customWidth="1"/>
  </cols>
  <sheetData>
    <row r="2" spans="1:8">
      <c r="A2" s="96" t="s">
        <v>117</v>
      </c>
      <c r="B2" s="159" t="s">
        <v>547</v>
      </c>
      <c r="C2" s="159"/>
      <c r="D2" s="159"/>
      <c r="E2" s="159"/>
      <c r="F2" s="159"/>
      <c r="G2" s="159"/>
    </row>
    <row r="3" spans="1:8">
      <c r="A3" s="96" t="s">
        <v>119</v>
      </c>
      <c r="B3" s="159" t="s">
        <v>548</v>
      </c>
      <c r="C3" s="159"/>
      <c r="D3" s="159"/>
      <c r="E3" s="159"/>
      <c r="F3" s="159"/>
      <c r="G3" s="159"/>
    </row>
    <row r="4" spans="1:8">
      <c r="A4" s="96" t="s">
        <v>121</v>
      </c>
      <c r="B4" s="159" t="s">
        <v>549</v>
      </c>
      <c r="C4" s="159"/>
      <c r="D4" s="159"/>
      <c r="E4" s="159"/>
      <c r="F4" s="159"/>
      <c r="G4" s="159"/>
    </row>
    <row r="5" spans="1:8">
      <c r="A5" s="96" t="s">
        <v>123</v>
      </c>
      <c r="B5" s="159" t="s">
        <v>124</v>
      </c>
      <c r="C5" s="159"/>
      <c r="D5" s="159"/>
      <c r="E5" s="159"/>
      <c r="F5" s="159"/>
      <c r="G5" s="159"/>
    </row>
    <row r="6" spans="1:8">
      <c r="A6" s="96" t="s">
        <v>125</v>
      </c>
      <c r="B6" s="159" t="s">
        <v>126</v>
      </c>
      <c r="C6" s="159"/>
      <c r="D6" s="159"/>
      <c r="E6" s="159"/>
      <c r="F6" s="159"/>
      <c r="G6" s="159"/>
    </row>
    <row r="7" spans="1:8">
      <c r="A7" s="96" t="s">
        <v>127</v>
      </c>
      <c r="B7" s="159" t="s">
        <v>128</v>
      </c>
      <c r="C7" s="159"/>
      <c r="D7" s="159"/>
      <c r="E7" s="159"/>
      <c r="F7" s="159"/>
      <c r="G7" s="159"/>
    </row>
    <row r="8" spans="1:8">
      <c r="A8" s="96"/>
      <c r="B8" s="97"/>
    </row>
    <row r="9" spans="1:8" ht="63.75">
      <c r="A9" s="96"/>
      <c r="B9" s="97"/>
      <c r="F9" s="108" t="s">
        <v>129</v>
      </c>
      <c r="G9" s="108" t="s">
        <v>130</v>
      </c>
      <c r="H9" s="108" t="s">
        <v>131</v>
      </c>
    </row>
    <row r="10" spans="1:8">
      <c r="A10" s="96"/>
      <c r="B10" s="97"/>
      <c r="E10" t="s">
        <v>132</v>
      </c>
      <c r="F10" s="109">
        <f>F52+F96</f>
        <v>10223124286</v>
      </c>
      <c r="G10" s="109">
        <f>G52+G96</f>
        <v>9916409159</v>
      </c>
      <c r="H10" s="110" t="str">
        <f t="shared" ref="H10" si="0">IF(G10&gt;F10,"No Habilitado","Habilitado")</f>
        <v>Habilitado</v>
      </c>
    </row>
    <row r="12" spans="1:8" ht="18">
      <c r="A12" s="160" t="s">
        <v>133</v>
      </c>
      <c r="B12" s="161"/>
      <c r="C12" s="161"/>
      <c r="D12" s="161"/>
      <c r="E12" s="161"/>
      <c r="F12" s="161"/>
      <c r="G12" s="162"/>
    </row>
    <row r="13" spans="1:8" s="1" customFormat="1" ht="63.75">
      <c r="A13" s="107" t="s">
        <v>134</v>
      </c>
      <c r="B13" s="107" t="s">
        <v>135</v>
      </c>
      <c r="C13" s="106" t="s">
        <v>136</v>
      </c>
      <c r="D13" s="106" t="s">
        <v>137</v>
      </c>
      <c r="E13" s="106" t="s">
        <v>138</v>
      </c>
      <c r="F13" s="106" t="s">
        <v>129</v>
      </c>
      <c r="G13" s="106" t="s">
        <v>130</v>
      </c>
      <c r="H13" s="106" t="s">
        <v>131</v>
      </c>
    </row>
    <row r="14" spans="1:8">
      <c r="A14" s="101">
        <v>0</v>
      </c>
      <c r="B14" s="97" t="s">
        <v>139</v>
      </c>
      <c r="C14" s="97" t="s">
        <v>140</v>
      </c>
      <c r="D14" s="97" t="s">
        <v>141</v>
      </c>
      <c r="E14" s="97" t="s">
        <v>142</v>
      </c>
      <c r="F14" s="103">
        <v>15399630</v>
      </c>
      <c r="G14" s="103">
        <v>14937642</v>
      </c>
      <c r="H14" s="3" t="str">
        <f>IF(G14&gt;F14,"No","SI")</f>
        <v>SI</v>
      </c>
    </row>
    <row r="15" spans="1:8">
      <c r="A15" s="102">
        <v>0</v>
      </c>
      <c r="B15" s="97" t="s">
        <v>143</v>
      </c>
      <c r="C15" s="97" t="s">
        <v>144</v>
      </c>
      <c r="D15" s="97" t="s">
        <v>141</v>
      </c>
      <c r="E15" s="97" t="s">
        <v>145</v>
      </c>
      <c r="F15" s="103">
        <v>26398350</v>
      </c>
      <c r="G15" s="103">
        <v>25606401</v>
      </c>
      <c r="H15" s="3" t="str">
        <f t="shared" ref="H15:H50" si="1">IF(G15&gt;F15,"No","SI")</f>
        <v>SI</v>
      </c>
    </row>
    <row r="16" spans="1:8">
      <c r="A16" s="102">
        <v>0</v>
      </c>
      <c r="B16" s="97" t="s">
        <v>146</v>
      </c>
      <c r="C16" s="97" t="s">
        <v>147</v>
      </c>
      <c r="D16" s="97" t="s">
        <v>141</v>
      </c>
      <c r="E16" s="97" t="s">
        <v>148</v>
      </c>
      <c r="F16" s="103">
        <v>26398350</v>
      </c>
      <c r="G16" s="103">
        <v>25606401</v>
      </c>
      <c r="H16" s="3" t="str">
        <f t="shared" si="1"/>
        <v>SI</v>
      </c>
    </row>
    <row r="17" spans="1:8">
      <c r="A17" s="102">
        <v>0</v>
      </c>
      <c r="B17" s="97" t="s">
        <v>149</v>
      </c>
      <c r="C17" s="97" t="s">
        <v>150</v>
      </c>
      <c r="D17" s="97" t="s">
        <v>141</v>
      </c>
      <c r="E17" s="97" t="s">
        <v>151</v>
      </c>
      <c r="F17" s="103">
        <v>65995875</v>
      </c>
      <c r="G17" s="103">
        <v>64015998</v>
      </c>
      <c r="H17" s="3" t="str">
        <f t="shared" si="1"/>
        <v>SI</v>
      </c>
    </row>
    <row r="18" spans="1:8">
      <c r="A18" s="102">
        <v>0</v>
      </c>
      <c r="B18" s="97" t="s">
        <v>152</v>
      </c>
      <c r="C18" s="97" t="s">
        <v>153</v>
      </c>
      <c r="D18" s="97" t="s">
        <v>141</v>
      </c>
      <c r="E18" s="97" t="s">
        <v>154</v>
      </c>
      <c r="F18" s="103">
        <v>65995875</v>
      </c>
      <c r="G18" s="103">
        <v>64015998</v>
      </c>
      <c r="H18" s="3" t="str">
        <f t="shared" si="1"/>
        <v>SI</v>
      </c>
    </row>
    <row r="19" spans="1:8">
      <c r="A19" s="102">
        <v>0</v>
      </c>
      <c r="B19" s="97" t="s">
        <v>155</v>
      </c>
      <c r="C19" s="97" t="s">
        <v>156</v>
      </c>
      <c r="D19" s="97" t="s">
        <v>141</v>
      </c>
      <c r="E19" s="97" t="s">
        <v>157</v>
      </c>
      <c r="F19" s="103">
        <v>65995875</v>
      </c>
      <c r="G19" s="103">
        <v>64015998</v>
      </c>
      <c r="H19" s="3" t="str">
        <f t="shared" si="1"/>
        <v>SI</v>
      </c>
    </row>
    <row r="20" spans="1:8">
      <c r="A20" s="102">
        <v>0</v>
      </c>
      <c r="B20" s="97" t="s">
        <v>158</v>
      </c>
      <c r="C20" s="97" t="s">
        <v>159</v>
      </c>
      <c r="D20" s="97" t="s">
        <v>141</v>
      </c>
      <c r="E20" s="97" t="s">
        <v>160</v>
      </c>
      <c r="F20" s="103">
        <v>21997440</v>
      </c>
      <c r="G20" s="103">
        <v>21337518</v>
      </c>
      <c r="H20" s="3" t="str">
        <f t="shared" si="1"/>
        <v>SI</v>
      </c>
    </row>
    <row r="21" spans="1:8">
      <c r="A21" s="102">
        <v>0</v>
      </c>
      <c r="B21" s="97" t="s">
        <v>161</v>
      </c>
      <c r="C21" s="97" t="s">
        <v>162</v>
      </c>
      <c r="D21" s="97" t="s">
        <v>141</v>
      </c>
      <c r="E21" s="97" t="s">
        <v>163</v>
      </c>
      <c r="F21" s="103">
        <v>146741400</v>
      </c>
      <c r="G21" s="103">
        <v>142339158</v>
      </c>
      <c r="H21" s="3" t="str">
        <f t="shared" si="1"/>
        <v>SI</v>
      </c>
    </row>
    <row r="22" spans="1:8">
      <c r="A22" s="102">
        <v>0</v>
      </c>
      <c r="B22" s="97" t="s">
        <v>164</v>
      </c>
      <c r="C22" s="97" t="s">
        <v>165</v>
      </c>
      <c r="D22" s="97" t="s">
        <v>141</v>
      </c>
      <c r="E22" s="97" t="s">
        <v>166</v>
      </c>
      <c r="F22" s="103">
        <v>8657760</v>
      </c>
      <c r="G22" s="103">
        <v>8398026</v>
      </c>
      <c r="H22" s="3" t="str">
        <f t="shared" si="1"/>
        <v>SI</v>
      </c>
    </row>
    <row r="23" spans="1:8">
      <c r="A23" s="102">
        <v>0</v>
      </c>
      <c r="B23" s="97" t="s">
        <v>167</v>
      </c>
      <c r="C23" s="97" t="s">
        <v>168</v>
      </c>
      <c r="D23" s="97" t="s">
        <v>141</v>
      </c>
      <c r="E23" s="97" t="s">
        <v>169</v>
      </c>
      <c r="F23" s="103">
        <v>8657760</v>
      </c>
      <c r="G23" s="103">
        <v>8398026</v>
      </c>
      <c r="H23" s="3" t="str">
        <f t="shared" si="1"/>
        <v>SI</v>
      </c>
    </row>
    <row r="24" spans="1:8">
      <c r="A24" s="102">
        <v>0</v>
      </c>
      <c r="B24" s="97" t="s">
        <v>170</v>
      </c>
      <c r="C24" s="97" t="s">
        <v>171</v>
      </c>
      <c r="D24" s="97" t="s">
        <v>141</v>
      </c>
      <c r="E24" s="97" t="s">
        <v>172</v>
      </c>
      <c r="F24" s="103">
        <v>8657760</v>
      </c>
      <c r="G24" s="103">
        <v>8377026</v>
      </c>
      <c r="H24" s="3" t="str">
        <f t="shared" si="1"/>
        <v>SI</v>
      </c>
    </row>
    <row r="25" spans="1:8">
      <c r="A25" s="102">
        <v>0</v>
      </c>
      <c r="B25" s="97" t="s">
        <v>173</v>
      </c>
      <c r="C25" s="97" t="s">
        <v>174</v>
      </c>
      <c r="D25" s="97" t="s">
        <v>141</v>
      </c>
      <c r="E25" s="97" t="s">
        <v>175</v>
      </c>
      <c r="F25" s="103">
        <v>8657760</v>
      </c>
      <c r="G25" s="103">
        <v>8398026</v>
      </c>
      <c r="H25" s="3" t="str">
        <f t="shared" si="1"/>
        <v>SI</v>
      </c>
    </row>
    <row r="26" spans="1:8">
      <c r="A26" s="102">
        <v>0</v>
      </c>
      <c r="B26" s="97" t="s">
        <v>176</v>
      </c>
      <c r="C26" s="97" t="s">
        <v>177</v>
      </c>
      <c r="D26" s="97" t="s">
        <v>141</v>
      </c>
      <c r="E26" s="97" t="s">
        <v>178</v>
      </c>
      <c r="F26" s="103">
        <v>34631040</v>
      </c>
      <c r="G26" s="103">
        <v>33592110</v>
      </c>
      <c r="H26" s="3" t="str">
        <f t="shared" si="1"/>
        <v>SI</v>
      </c>
    </row>
    <row r="27" spans="1:8">
      <c r="A27" s="102">
        <v>0</v>
      </c>
      <c r="B27" s="97" t="s">
        <v>179</v>
      </c>
      <c r="C27" s="97" t="s">
        <v>180</v>
      </c>
      <c r="D27" s="97" t="s">
        <v>141</v>
      </c>
      <c r="E27" s="97" t="s">
        <v>181</v>
      </c>
      <c r="F27" s="103">
        <v>34631040</v>
      </c>
      <c r="G27" s="103">
        <v>33592110</v>
      </c>
      <c r="H27" s="3" t="str">
        <f t="shared" si="1"/>
        <v>SI</v>
      </c>
    </row>
    <row r="28" spans="1:8">
      <c r="A28" s="102">
        <v>0</v>
      </c>
      <c r="B28" s="97" t="s">
        <v>182</v>
      </c>
      <c r="C28" s="97" t="s">
        <v>183</v>
      </c>
      <c r="D28" s="97" t="s">
        <v>141</v>
      </c>
      <c r="E28" s="97" t="s">
        <v>184</v>
      </c>
      <c r="F28" s="103">
        <v>7337070</v>
      </c>
      <c r="G28" s="103">
        <v>7116957</v>
      </c>
      <c r="H28" s="3" t="str">
        <f t="shared" si="1"/>
        <v>SI</v>
      </c>
    </row>
    <row r="29" spans="1:8">
      <c r="A29" s="102">
        <v>0</v>
      </c>
      <c r="B29" s="97" t="s">
        <v>185</v>
      </c>
      <c r="C29" s="97" t="s">
        <v>186</v>
      </c>
      <c r="D29" s="97" t="s">
        <v>141</v>
      </c>
      <c r="E29" s="97" t="s">
        <v>187</v>
      </c>
      <c r="F29" s="103">
        <v>13688598</v>
      </c>
      <c r="G29" s="103">
        <v>13277940</v>
      </c>
      <c r="H29" s="3" t="str">
        <f t="shared" si="1"/>
        <v>SI</v>
      </c>
    </row>
    <row r="30" spans="1:8">
      <c r="A30" s="102">
        <v>0</v>
      </c>
      <c r="B30" s="97" t="s">
        <v>188</v>
      </c>
      <c r="C30" s="97" t="s">
        <v>189</v>
      </c>
      <c r="D30" s="97" t="s">
        <v>141</v>
      </c>
      <c r="E30" s="97" t="s">
        <v>190</v>
      </c>
      <c r="F30" s="103">
        <v>6844299</v>
      </c>
      <c r="G30" s="103">
        <v>6638970</v>
      </c>
      <c r="H30" s="3" t="str">
        <f t="shared" si="1"/>
        <v>SI</v>
      </c>
    </row>
    <row r="31" spans="1:8">
      <c r="A31" s="102">
        <v>0</v>
      </c>
      <c r="B31" s="97" t="s">
        <v>191</v>
      </c>
      <c r="C31" s="97" t="s">
        <v>192</v>
      </c>
      <c r="D31" s="97" t="s">
        <v>141</v>
      </c>
      <c r="E31" s="97" t="s">
        <v>193</v>
      </c>
      <c r="F31" s="103">
        <v>54754392</v>
      </c>
      <c r="G31" s="103">
        <v>53111760</v>
      </c>
      <c r="H31" s="3" t="str">
        <f t="shared" si="1"/>
        <v>SI</v>
      </c>
    </row>
    <row r="32" spans="1:8">
      <c r="A32" s="102">
        <v>0</v>
      </c>
      <c r="B32" s="97" t="s">
        <v>194</v>
      </c>
      <c r="C32" s="97" t="s">
        <v>195</v>
      </c>
      <c r="D32" s="97" t="s">
        <v>141</v>
      </c>
      <c r="E32" s="97" t="s">
        <v>196</v>
      </c>
      <c r="F32" s="103">
        <v>41065794</v>
      </c>
      <c r="G32" s="103">
        <v>39833820</v>
      </c>
      <c r="H32" s="3" t="str">
        <f t="shared" si="1"/>
        <v>SI</v>
      </c>
    </row>
    <row r="33" spans="1:8">
      <c r="A33" s="102">
        <v>0</v>
      </c>
      <c r="B33" s="97" t="s">
        <v>197</v>
      </c>
      <c r="C33" s="97" t="s">
        <v>198</v>
      </c>
      <c r="D33" s="97" t="s">
        <v>141</v>
      </c>
      <c r="E33" s="97" t="s">
        <v>199</v>
      </c>
      <c r="F33" s="103">
        <v>12378360</v>
      </c>
      <c r="G33" s="103">
        <v>12007008</v>
      </c>
      <c r="H33" s="3" t="str">
        <f t="shared" si="1"/>
        <v>SI</v>
      </c>
    </row>
    <row r="34" spans="1:8">
      <c r="A34" s="102">
        <v>0</v>
      </c>
      <c r="B34" s="97" t="s">
        <v>200</v>
      </c>
      <c r="C34" s="97" t="s">
        <v>201</v>
      </c>
      <c r="D34" s="97" t="s">
        <v>141</v>
      </c>
      <c r="E34" s="97" t="s">
        <v>202</v>
      </c>
      <c r="F34" s="103">
        <v>78478470</v>
      </c>
      <c r="G34" s="103">
        <v>76124160</v>
      </c>
      <c r="H34" s="3" t="str">
        <f t="shared" si="1"/>
        <v>SI</v>
      </c>
    </row>
    <row r="35" spans="1:8">
      <c r="A35" s="102">
        <v>0</v>
      </c>
      <c r="B35" s="97" t="s">
        <v>203</v>
      </c>
      <c r="C35" s="97" t="s">
        <v>204</v>
      </c>
      <c r="D35" s="97" t="s">
        <v>141</v>
      </c>
      <c r="E35" s="97" t="s">
        <v>205</v>
      </c>
      <c r="F35" s="103">
        <v>5462040</v>
      </c>
      <c r="G35" s="103">
        <v>5298180</v>
      </c>
      <c r="H35" s="3" t="str">
        <f t="shared" si="1"/>
        <v>SI</v>
      </c>
    </row>
    <row r="36" spans="1:8">
      <c r="A36" s="102">
        <v>0</v>
      </c>
      <c r="B36" s="97" t="s">
        <v>206</v>
      </c>
      <c r="C36" s="97" t="s">
        <v>207</v>
      </c>
      <c r="D36" s="97" t="s">
        <v>141</v>
      </c>
      <c r="E36" s="97" t="s">
        <v>208</v>
      </c>
      <c r="F36" s="103">
        <v>98278752</v>
      </c>
      <c r="G36" s="103">
        <v>95330388</v>
      </c>
      <c r="H36" s="3" t="str">
        <f t="shared" si="1"/>
        <v>SI</v>
      </c>
    </row>
    <row r="37" spans="1:8">
      <c r="A37" s="102">
        <v>0</v>
      </c>
      <c r="B37" s="97" t="s">
        <v>209</v>
      </c>
      <c r="C37" s="97" t="s">
        <v>210</v>
      </c>
      <c r="D37" s="97" t="s">
        <v>141</v>
      </c>
      <c r="E37" s="97" t="s">
        <v>211</v>
      </c>
      <c r="F37" s="103">
        <v>57759183</v>
      </c>
      <c r="G37" s="103">
        <v>56026407</v>
      </c>
      <c r="H37" s="3" t="str">
        <f t="shared" si="1"/>
        <v>SI</v>
      </c>
    </row>
    <row r="38" spans="1:8">
      <c r="A38" s="102">
        <v>0</v>
      </c>
      <c r="B38" s="97" t="s">
        <v>212</v>
      </c>
      <c r="C38" s="97" t="s">
        <v>213</v>
      </c>
      <c r="D38" s="97" t="s">
        <v>141</v>
      </c>
      <c r="E38" s="97" t="s">
        <v>214</v>
      </c>
      <c r="F38" s="103">
        <v>2143578</v>
      </c>
      <c r="G38" s="103">
        <v>2079270</v>
      </c>
      <c r="H38" s="3" t="str">
        <f t="shared" si="1"/>
        <v>SI</v>
      </c>
    </row>
    <row r="39" spans="1:8">
      <c r="A39" s="102">
        <v>0</v>
      </c>
      <c r="B39" s="97" t="s">
        <v>215</v>
      </c>
      <c r="C39" s="97" t="s">
        <v>216</v>
      </c>
      <c r="D39" s="97" t="s">
        <v>141</v>
      </c>
      <c r="E39" s="97" t="s">
        <v>217</v>
      </c>
      <c r="F39" s="103">
        <v>8495100</v>
      </c>
      <c r="G39" s="103">
        <v>8240247</v>
      </c>
      <c r="H39" s="3" t="str">
        <f t="shared" si="1"/>
        <v>SI</v>
      </c>
    </row>
    <row r="40" spans="1:8">
      <c r="A40" s="102">
        <v>0</v>
      </c>
      <c r="B40" s="97" t="s">
        <v>218</v>
      </c>
      <c r="C40" s="97" t="s">
        <v>219</v>
      </c>
      <c r="D40" s="97" t="s">
        <v>141</v>
      </c>
      <c r="E40" s="97" t="s">
        <v>220</v>
      </c>
      <c r="F40" s="103">
        <v>17733345</v>
      </c>
      <c r="G40" s="103">
        <v>17201346</v>
      </c>
      <c r="H40" s="3" t="str">
        <f t="shared" si="1"/>
        <v>SI</v>
      </c>
    </row>
    <row r="41" spans="1:8">
      <c r="A41" s="102">
        <v>0</v>
      </c>
      <c r="B41" s="97" t="s">
        <v>221</v>
      </c>
      <c r="C41" s="97" t="s">
        <v>222</v>
      </c>
      <c r="D41" s="97" t="s">
        <v>141</v>
      </c>
      <c r="E41" s="97" t="s">
        <v>223</v>
      </c>
      <c r="F41" s="103">
        <v>2861769</v>
      </c>
      <c r="G41" s="103">
        <v>2775915</v>
      </c>
      <c r="H41" s="3" t="str">
        <f t="shared" si="1"/>
        <v>SI</v>
      </c>
    </row>
    <row r="42" spans="1:8">
      <c r="A42" s="102">
        <v>0</v>
      </c>
      <c r="B42" s="97" t="s">
        <v>224</v>
      </c>
      <c r="C42" s="97" t="s">
        <v>225</v>
      </c>
      <c r="D42" s="97" t="s">
        <v>141</v>
      </c>
      <c r="E42" s="97" t="s">
        <v>226</v>
      </c>
      <c r="F42" s="103">
        <v>83212668</v>
      </c>
      <c r="G42" s="103">
        <v>80716287</v>
      </c>
      <c r="H42" s="3" t="str">
        <f t="shared" si="1"/>
        <v>SI</v>
      </c>
    </row>
    <row r="43" spans="1:8">
      <c r="A43" s="102">
        <v>0</v>
      </c>
      <c r="B43" s="97" t="s">
        <v>227</v>
      </c>
      <c r="C43" s="97" t="s">
        <v>228</v>
      </c>
      <c r="D43" s="97" t="s">
        <v>141</v>
      </c>
      <c r="E43" s="97" t="s">
        <v>229</v>
      </c>
      <c r="F43" s="103">
        <v>3397821</v>
      </c>
      <c r="G43" s="103">
        <v>3295887</v>
      </c>
      <c r="H43" s="3" t="str">
        <f t="shared" si="1"/>
        <v>SI</v>
      </c>
    </row>
    <row r="44" spans="1:8">
      <c r="A44" s="102">
        <v>0</v>
      </c>
      <c r="B44" s="97" t="s">
        <v>230</v>
      </c>
      <c r="C44" s="97" t="s">
        <v>231</v>
      </c>
      <c r="D44" s="97" t="s">
        <v>141</v>
      </c>
      <c r="E44" s="97" t="s">
        <v>232</v>
      </c>
      <c r="F44" s="103">
        <v>64680</v>
      </c>
      <c r="G44" s="103">
        <v>62739</v>
      </c>
      <c r="H44" s="3" t="str">
        <f t="shared" si="1"/>
        <v>SI</v>
      </c>
    </row>
    <row r="45" spans="1:8">
      <c r="A45" s="102">
        <v>0</v>
      </c>
      <c r="B45" s="97" t="s">
        <v>233</v>
      </c>
      <c r="C45" s="97" t="s">
        <v>234</v>
      </c>
      <c r="D45" s="97" t="s">
        <v>141</v>
      </c>
      <c r="E45" s="97" t="s">
        <v>235</v>
      </c>
      <c r="F45" s="103">
        <v>192780000</v>
      </c>
      <c r="G45" s="103">
        <v>186996600</v>
      </c>
      <c r="H45" s="3" t="str">
        <f t="shared" si="1"/>
        <v>SI</v>
      </c>
    </row>
    <row r="46" spans="1:8">
      <c r="A46" s="102">
        <v>0</v>
      </c>
      <c r="B46" s="97" t="s">
        <v>236</v>
      </c>
      <c r="C46" s="97" t="s">
        <v>237</v>
      </c>
      <c r="D46" s="97" t="s">
        <v>141</v>
      </c>
      <c r="E46" s="97" t="s">
        <v>238</v>
      </c>
      <c r="F46" s="103">
        <v>40913052</v>
      </c>
      <c r="G46" s="103">
        <v>39685659</v>
      </c>
      <c r="H46" s="3" t="str">
        <f t="shared" si="1"/>
        <v>SI</v>
      </c>
    </row>
    <row r="47" spans="1:8">
      <c r="A47" s="102">
        <v>0</v>
      </c>
      <c r="B47" s="97" t="s">
        <v>239</v>
      </c>
      <c r="C47" s="97" t="s">
        <v>240</v>
      </c>
      <c r="D47" s="97" t="s">
        <v>141</v>
      </c>
      <c r="E47" s="97" t="s">
        <v>241</v>
      </c>
      <c r="F47" s="103">
        <v>51051168</v>
      </c>
      <c r="G47" s="103">
        <v>49519644</v>
      </c>
      <c r="H47" s="3" t="str">
        <f t="shared" si="1"/>
        <v>SI</v>
      </c>
    </row>
    <row r="48" spans="1:8">
      <c r="A48" s="102">
        <v>0</v>
      </c>
      <c r="B48" s="97" t="s">
        <v>242</v>
      </c>
      <c r="C48" s="97" t="s">
        <v>243</v>
      </c>
      <c r="D48" s="97" t="s">
        <v>141</v>
      </c>
      <c r="E48" s="97" t="s">
        <v>244</v>
      </c>
      <c r="F48" s="103">
        <v>102715976</v>
      </c>
      <c r="G48" s="103">
        <v>99634528</v>
      </c>
      <c r="H48" s="3" t="str">
        <f t="shared" si="1"/>
        <v>SI</v>
      </c>
    </row>
    <row r="49" spans="1:8">
      <c r="A49" s="102">
        <v>0</v>
      </c>
      <c r="B49" s="97" t="s">
        <v>245</v>
      </c>
      <c r="C49" s="97" t="s">
        <v>246</v>
      </c>
      <c r="D49" s="97" t="s">
        <v>141</v>
      </c>
      <c r="E49" s="97" t="s">
        <v>247</v>
      </c>
      <c r="F49" s="103">
        <v>138662584</v>
      </c>
      <c r="G49" s="103">
        <v>134502712</v>
      </c>
      <c r="H49" s="3" t="str">
        <f t="shared" si="1"/>
        <v>SI</v>
      </c>
    </row>
    <row r="50" spans="1:8">
      <c r="A50" s="102">
        <v>0</v>
      </c>
      <c r="B50" s="97" t="s">
        <v>248</v>
      </c>
      <c r="C50" s="97" t="s">
        <v>249</v>
      </c>
      <c r="D50" s="97" t="s">
        <v>141</v>
      </c>
      <c r="E50" s="97" t="s">
        <v>250</v>
      </c>
      <c r="F50" s="103">
        <v>421882652</v>
      </c>
      <c r="G50" s="103">
        <v>409226212</v>
      </c>
      <c r="H50" s="3" t="str">
        <f t="shared" si="1"/>
        <v>SI</v>
      </c>
    </row>
    <row r="51" spans="1:8">
      <c r="A51" s="98"/>
      <c r="B51" s="98"/>
      <c r="C51" s="98"/>
      <c r="D51" s="98"/>
      <c r="E51" s="98"/>
      <c r="F51" s="98"/>
    </row>
    <row r="52" spans="1:8">
      <c r="A52" s="98"/>
      <c r="B52" s="98"/>
      <c r="C52" s="98"/>
      <c r="D52" s="98"/>
      <c r="E52" s="98"/>
      <c r="F52" s="104">
        <f>SUM(F14:F51)</f>
        <v>1980777266</v>
      </c>
      <c r="G52" s="105">
        <f>SUM(G14:G51)</f>
        <v>1921333074</v>
      </c>
      <c r="H52" s="3" t="str">
        <f t="shared" ref="H52" si="2">IF(G52&gt;F52,"No Habilitado","Habilitado")</f>
        <v>Habilitado</v>
      </c>
    </row>
    <row r="53" spans="1:8">
      <c r="A53" s="98"/>
      <c r="B53" s="98"/>
      <c r="C53" s="98"/>
      <c r="D53" s="98"/>
      <c r="E53" s="98"/>
      <c r="F53" s="104"/>
      <c r="G53" s="105"/>
      <c r="H53" s="3"/>
    </row>
    <row r="54" spans="1:8">
      <c r="A54" s="98"/>
      <c r="B54" s="98"/>
      <c r="C54" s="98"/>
      <c r="D54" s="98"/>
      <c r="E54" s="98"/>
      <c r="F54" s="104"/>
      <c r="G54" s="105"/>
      <c r="H54" s="3"/>
    </row>
    <row r="55" spans="1:8" ht="18">
      <c r="A55" s="160" t="s">
        <v>251</v>
      </c>
      <c r="B55" s="161"/>
      <c r="C55" s="161"/>
      <c r="D55" s="161"/>
      <c r="E55" s="161"/>
      <c r="F55" s="161"/>
      <c r="G55" s="162"/>
    </row>
    <row r="56" spans="1:8">
      <c r="A56" s="99" t="s">
        <v>134</v>
      </c>
      <c r="B56" s="99" t="s">
        <v>135</v>
      </c>
      <c r="C56" s="100" t="s">
        <v>136</v>
      </c>
      <c r="D56" s="100" t="s">
        <v>137</v>
      </c>
      <c r="E56" s="100" t="s">
        <v>138</v>
      </c>
      <c r="F56" s="100" t="s">
        <v>129</v>
      </c>
      <c r="G56" s="100" t="s">
        <v>130</v>
      </c>
      <c r="H56" s="100" t="s">
        <v>419</v>
      </c>
    </row>
    <row r="57" spans="1:8">
      <c r="A57" s="101">
        <v>0</v>
      </c>
      <c r="B57" s="97" t="s">
        <v>252</v>
      </c>
      <c r="C57" s="97" t="s">
        <v>140</v>
      </c>
      <c r="D57" s="97" t="s">
        <v>141</v>
      </c>
      <c r="E57" s="97" t="s">
        <v>253</v>
      </c>
      <c r="F57" s="103">
        <v>65935056</v>
      </c>
      <c r="G57" s="103">
        <v>63957000</v>
      </c>
      <c r="H57" s="3" t="str">
        <f>IF(G57&gt;F57,"No","SI")</f>
        <v>SI</v>
      </c>
    </row>
    <row r="58" spans="1:8">
      <c r="A58" s="102">
        <v>0</v>
      </c>
      <c r="B58" s="97" t="s">
        <v>254</v>
      </c>
      <c r="C58" s="97" t="s">
        <v>144</v>
      </c>
      <c r="D58" s="97" t="s">
        <v>141</v>
      </c>
      <c r="E58" s="97" t="s">
        <v>255</v>
      </c>
      <c r="F58" s="103">
        <v>113027184</v>
      </c>
      <c r="G58" s="103">
        <v>109636368</v>
      </c>
      <c r="H58" s="3" t="str">
        <f t="shared" ref="H58:H94" si="3">IF(G58&gt;F58,"No","SI")</f>
        <v>SI</v>
      </c>
    </row>
    <row r="59" spans="1:8">
      <c r="A59" s="102">
        <v>0</v>
      </c>
      <c r="B59" s="97" t="s">
        <v>256</v>
      </c>
      <c r="C59" s="97" t="s">
        <v>147</v>
      </c>
      <c r="D59" s="97" t="s">
        <v>141</v>
      </c>
      <c r="E59" s="97" t="s">
        <v>257</v>
      </c>
      <c r="F59" s="103">
        <v>113027184</v>
      </c>
      <c r="G59" s="103">
        <v>109636368</v>
      </c>
      <c r="H59" s="3" t="str">
        <f t="shared" si="3"/>
        <v>SI</v>
      </c>
    </row>
    <row r="60" spans="1:8">
      <c r="A60" s="102">
        <v>0</v>
      </c>
      <c r="B60" s="97" t="s">
        <v>258</v>
      </c>
      <c r="C60" s="97" t="s">
        <v>150</v>
      </c>
      <c r="D60" s="97" t="s">
        <v>141</v>
      </c>
      <c r="E60" s="97" t="s">
        <v>259</v>
      </c>
      <c r="F60" s="103">
        <v>282567960</v>
      </c>
      <c r="G60" s="103">
        <v>274090920</v>
      </c>
      <c r="H60" s="3" t="str">
        <f t="shared" si="3"/>
        <v>SI</v>
      </c>
    </row>
    <row r="61" spans="1:8">
      <c r="A61" s="102">
        <v>0</v>
      </c>
      <c r="B61" s="97" t="s">
        <v>260</v>
      </c>
      <c r="C61" s="97" t="s">
        <v>153</v>
      </c>
      <c r="D61" s="97" t="s">
        <v>141</v>
      </c>
      <c r="E61" s="97" t="s">
        <v>261</v>
      </c>
      <c r="F61" s="103">
        <v>282567960</v>
      </c>
      <c r="G61" s="103">
        <v>274090920</v>
      </c>
      <c r="H61" s="3" t="str">
        <f t="shared" si="3"/>
        <v>SI</v>
      </c>
    </row>
    <row r="62" spans="1:8">
      <c r="A62" s="102">
        <v>0</v>
      </c>
      <c r="B62" s="97" t="s">
        <v>262</v>
      </c>
      <c r="C62" s="97" t="s">
        <v>156</v>
      </c>
      <c r="D62" s="97" t="s">
        <v>141</v>
      </c>
      <c r="E62" s="97" t="s">
        <v>263</v>
      </c>
      <c r="F62" s="103">
        <v>282567960</v>
      </c>
      <c r="G62" s="103">
        <v>274090920</v>
      </c>
      <c r="H62" s="3" t="str">
        <f t="shared" si="3"/>
        <v>SI</v>
      </c>
    </row>
    <row r="63" spans="1:8">
      <c r="A63" s="102">
        <v>0</v>
      </c>
      <c r="B63" s="97" t="s">
        <v>264</v>
      </c>
      <c r="C63" s="97" t="s">
        <v>159</v>
      </c>
      <c r="D63" s="97" t="s">
        <v>141</v>
      </c>
      <c r="E63" s="97" t="s">
        <v>265</v>
      </c>
      <c r="F63" s="103">
        <v>94184232</v>
      </c>
      <c r="G63" s="103">
        <v>91358700</v>
      </c>
      <c r="H63" s="3" t="str">
        <f t="shared" si="3"/>
        <v>SI</v>
      </c>
    </row>
    <row r="64" spans="1:8">
      <c r="A64" s="102">
        <v>0</v>
      </c>
      <c r="B64" s="97" t="s">
        <v>266</v>
      </c>
      <c r="C64" s="97" t="s">
        <v>162</v>
      </c>
      <c r="D64" s="97" t="s">
        <v>141</v>
      </c>
      <c r="E64" s="97" t="s">
        <v>267</v>
      </c>
      <c r="F64" s="103">
        <v>628288080</v>
      </c>
      <c r="G64" s="103">
        <v>609439440</v>
      </c>
      <c r="H64" s="3" t="str">
        <f t="shared" si="3"/>
        <v>SI</v>
      </c>
    </row>
    <row r="65" spans="1:8">
      <c r="A65" s="102">
        <v>0</v>
      </c>
      <c r="B65" s="97" t="s">
        <v>268</v>
      </c>
      <c r="C65" s="97" t="s">
        <v>165</v>
      </c>
      <c r="D65" s="97" t="s">
        <v>141</v>
      </c>
      <c r="E65" s="97" t="s">
        <v>269</v>
      </c>
      <c r="F65" s="103">
        <v>37069068</v>
      </c>
      <c r="G65" s="103">
        <v>35956992</v>
      </c>
      <c r="H65" s="3" t="str">
        <f t="shared" si="3"/>
        <v>SI</v>
      </c>
    </row>
    <row r="66" spans="1:8">
      <c r="A66" s="102">
        <v>0</v>
      </c>
      <c r="B66" s="97" t="s">
        <v>270</v>
      </c>
      <c r="C66" s="97" t="s">
        <v>168</v>
      </c>
      <c r="D66" s="97" t="s">
        <v>141</v>
      </c>
      <c r="E66" s="97" t="s">
        <v>271</v>
      </c>
      <c r="F66" s="103">
        <v>37069068</v>
      </c>
      <c r="G66" s="103">
        <v>35956992</v>
      </c>
      <c r="H66" s="3" t="str">
        <f t="shared" si="3"/>
        <v>SI</v>
      </c>
    </row>
    <row r="67" spans="1:8">
      <c r="A67" s="102">
        <v>0</v>
      </c>
      <c r="B67" s="97" t="s">
        <v>272</v>
      </c>
      <c r="C67" s="97" t="s">
        <v>171</v>
      </c>
      <c r="D67" s="97" t="s">
        <v>141</v>
      </c>
      <c r="E67" s="97" t="s">
        <v>273</v>
      </c>
      <c r="F67" s="103">
        <v>37069068</v>
      </c>
      <c r="G67" s="103">
        <v>35956992</v>
      </c>
      <c r="H67" s="3" t="str">
        <f t="shared" si="3"/>
        <v>SI</v>
      </c>
    </row>
    <row r="68" spans="1:8">
      <c r="A68" s="102">
        <v>0</v>
      </c>
      <c r="B68" s="97" t="s">
        <v>274</v>
      </c>
      <c r="C68" s="97" t="s">
        <v>174</v>
      </c>
      <c r="D68" s="97" t="s">
        <v>141</v>
      </c>
      <c r="E68" s="97" t="s">
        <v>275</v>
      </c>
      <c r="F68" s="103">
        <v>37069068</v>
      </c>
      <c r="G68" s="103">
        <v>35956992</v>
      </c>
      <c r="H68" s="3" t="str">
        <f t="shared" si="3"/>
        <v>SI</v>
      </c>
    </row>
    <row r="69" spans="1:8">
      <c r="A69" s="102">
        <v>0</v>
      </c>
      <c r="B69" s="97" t="s">
        <v>276</v>
      </c>
      <c r="C69" s="97" t="s">
        <v>177</v>
      </c>
      <c r="D69" s="97" t="s">
        <v>141</v>
      </c>
      <c r="E69" s="97" t="s">
        <v>277</v>
      </c>
      <c r="F69" s="103">
        <v>148276272</v>
      </c>
      <c r="G69" s="103">
        <v>143827980</v>
      </c>
      <c r="H69" s="3" t="str">
        <f t="shared" si="3"/>
        <v>SI</v>
      </c>
    </row>
    <row r="70" spans="1:8">
      <c r="A70" s="102">
        <v>0</v>
      </c>
      <c r="B70" s="97" t="s">
        <v>278</v>
      </c>
      <c r="C70" s="97" t="s">
        <v>180</v>
      </c>
      <c r="D70" s="97" t="s">
        <v>141</v>
      </c>
      <c r="E70" s="97" t="s">
        <v>279</v>
      </c>
      <c r="F70" s="103">
        <v>148276272</v>
      </c>
      <c r="G70" s="103">
        <v>143827980</v>
      </c>
      <c r="H70" s="3" t="str">
        <f t="shared" si="3"/>
        <v>SI</v>
      </c>
    </row>
    <row r="71" spans="1:8">
      <c r="A71" s="102">
        <v>0</v>
      </c>
      <c r="B71" s="97" t="s">
        <v>280</v>
      </c>
      <c r="C71" s="97" t="s">
        <v>183</v>
      </c>
      <c r="D71" s="97" t="s">
        <v>141</v>
      </c>
      <c r="E71" s="97" t="s">
        <v>281</v>
      </c>
      <c r="F71" s="103">
        <v>31414404</v>
      </c>
      <c r="G71" s="103">
        <v>30471972</v>
      </c>
      <c r="H71" s="3" t="str">
        <f t="shared" si="3"/>
        <v>SI</v>
      </c>
    </row>
    <row r="72" spans="1:8">
      <c r="A72" s="102">
        <v>0</v>
      </c>
      <c r="B72" s="97" t="s">
        <v>282</v>
      </c>
      <c r="C72" s="97" t="s">
        <v>186</v>
      </c>
      <c r="D72" s="97" t="s">
        <v>141</v>
      </c>
      <c r="E72" s="97" t="s">
        <v>283</v>
      </c>
      <c r="F72" s="103">
        <v>58609104</v>
      </c>
      <c r="G72" s="103">
        <v>56850828</v>
      </c>
      <c r="H72" s="3" t="str">
        <f t="shared" si="3"/>
        <v>SI</v>
      </c>
    </row>
    <row r="73" spans="1:8">
      <c r="A73" s="102">
        <v>0</v>
      </c>
      <c r="B73" s="97" t="s">
        <v>284</v>
      </c>
      <c r="C73" s="97" t="s">
        <v>189</v>
      </c>
      <c r="D73" s="97" t="s">
        <v>141</v>
      </c>
      <c r="E73" s="97" t="s">
        <v>285</v>
      </c>
      <c r="F73" s="103">
        <v>29304552</v>
      </c>
      <c r="G73" s="103">
        <v>28425420</v>
      </c>
      <c r="H73" s="3" t="str">
        <f t="shared" si="3"/>
        <v>SI</v>
      </c>
    </row>
    <row r="74" spans="1:8">
      <c r="A74" s="102">
        <v>0</v>
      </c>
      <c r="B74" s="97" t="s">
        <v>286</v>
      </c>
      <c r="C74" s="97" t="s">
        <v>192</v>
      </c>
      <c r="D74" s="97" t="s">
        <v>141</v>
      </c>
      <c r="E74" s="97" t="s">
        <v>287</v>
      </c>
      <c r="F74" s="103">
        <v>234436416</v>
      </c>
      <c r="G74" s="103">
        <v>227403324</v>
      </c>
      <c r="H74" s="3" t="str">
        <f t="shared" si="3"/>
        <v>SI</v>
      </c>
    </row>
    <row r="75" spans="1:8">
      <c r="A75" s="102">
        <v>0</v>
      </c>
      <c r="B75" s="97" t="s">
        <v>288</v>
      </c>
      <c r="C75" s="97" t="s">
        <v>195</v>
      </c>
      <c r="D75" s="97" t="s">
        <v>141</v>
      </c>
      <c r="E75" s="97" t="s">
        <v>289</v>
      </c>
      <c r="F75" s="103">
        <v>175827312</v>
      </c>
      <c r="G75" s="103">
        <v>170552496</v>
      </c>
      <c r="H75" s="3" t="str">
        <f t="shared" si="3"/>
        <v>SI</v>
      </c>
    </row>
    <row r="76" spans="1:8">
      <c r="A76" s="102">
        <v>0</v>
      </c>
      <c r="B76" s="97" t="s">
        <v>290</v>
      </c>
      <c r="C76" s="97" t="s">
        <v>198</v>
      </c>
      <c r="D76" s="97" t="s">
        <v>141</v>
      </c>
      <c r="E76" s="97" t="s">
        <v>291</v>
      </c>
      <c r="F76" s="103">
        <v>50998848</v>
      </c>
      <c r="G76" s="103">
        <v>49468884</v>
      </c>
      <c r="H76" s="3" t="str">
        <f t="shared" si="3"/>
        <v>SI</v>
      </c>
    </row>
    <row r="77" spans="1:8">
      <c r="A77" s="102">
        <v>0</v>
      </c>
      <c r="B77" s="97" t="s">
        <v>292</v>
      </c>
      <c r="C77" s="97" t="s">
        <v>201</v>
      </c>
      <c r="D77" s="97" t="s">
        <v>141</v>
      </c>
      <c r="E77" s="97" t="s">
        <v>293</v>
      </c>
      <c r="F77" s="103">
        <v>172715096</v>
      </c>
      <c r="G77" s="103">
        <v>167533550</v>
      </c>
      <c r="H77" s="3" t="str">
        <f t="shared" si="3"/>
        <v>SI</v>
      </c>
    </row>
    <row r="78" spans="1:8">
      <c r="A78" s="102">
        <v>0</v>
      </c>
      <c r="B78" s="97" t="s">
        <v>294</v>
      </c>
      <c r="C78" s="97" t="s">
        <v>204</v>
      </c>
      <c r="D78" s="97" t="s">
        <v>141</v>
      </c>
      <c r="E78" s="97" t="s">
        <v>295</v>
      </c>
      <c r="F78" s="103">
        <v>149091572</v>
      </c>
      <c r="G78" s="103">
        <v>144618868</v>
      </c>
      <c r="H78" s="3" t="str">
        <f t="shared" si="3"/>
        <v>SI</v>
      </c>
    </row>
    <row r="79" spans="1:8">
      <c r="A79" s="102">
        <v>0</v>
      </c>
      <c r="B79" s="97" t="s">
        <v>296</v>
      </c>
      <c r="C79" s="97" t="s">
        <v>207</v>
      </c>
      <c r="D79" s="97" t="s">
        <v>141</v>
      </c>
      <c r="E79" s="97" t="s">
        <v>297</v>
      </c>
      <c r="F79" s="103">
        <v>22503600</v>
      </c>
      <c r="G79" s="103">
        <v>21828492</v>
      </c>
      <c r="H79" s="3" t="str">
        <f t="shared" si="3"/>
        <v>SI</v>
      </c>
    </row>
    <row r="80" spans="1:8">
      <c r="A80" s="102">
        <v>0</v>
      </c>
      <c r="B80" s="97" t="s">
        <v>298</v>
      </c>
      <c r="C80" s="97" t="s">
        <v>210</v>
      </c>
      <c r="D80" s="97" t="s">
        <v>141</v>
      </c>
      <c r="E80" s="97" t="s">
        <v>299</v>
      </c>
      <c r="F80" s="103">
        <v>404908464</v>
      </c>
      <c r="G80" s="103">
        <v>392761212</v>
      </c>
      <c r="H80" s="3" t="str">
        <f t="shared" si="3"/>
        <v>SI</v>
      </c>
    </row>
    <row r="81" spans="1:8">
      <c r="A81" s="102">
        <v>0</v>
      </c>
      <c r="B81" s="97" t="s">
        <v>300</v>
      </c>
      <c r="C81" s="97" t="s">
        <v>213</v>
      </c>
      <c r="D81" s="97" t="s">
        <v>141</v>
      </c>
      <c r="E81" s="97" t="s">
        <v>301</v>
      </c>
      <c r="F81" s="103">
        <v>237967836</v>
      </c>
      <c r="G81" s="103">
        <v>230828796</v>
      </c>
      <c r="H81" s="3" t="str">
        <f t="shared" si="3"/>
        <v>SI</v>
      </c>
    </row>
    <row r="82" spans="1:8">
      <c r="A82" s="102">
        <v>0</v>
      </c>
      <c r="B82" s="97" t="s">
        <v>302</v>
      </c>
      <c r="C82" s="97" t="s">
        <v>216</v>
      </c>
      <c r="D82" s="97" t="s">
        <v>141</v>
      </c>
      <c r="E82" s="97" t="s">
        <v>303</v>
      </c>
      <c r="F82" s="103">
        <v>8831544</v>
      </c>
      <c r="G82" s="103">
        <v>8566596</v>
      </c>
      <c r="H82" s="3" t="str">
        <f t="shared" si="3"/>
        <v>SI</v>
      </c>
    </row>
    <row r="83" spans="1:8">
      <c r="A83" s="102">
        <v>0</v>
      </c>
      <c r="B83" s="97" t="s">
        <v>304</v>
      </c>
      <c r="C83" s="97" t="s">
        <v>219</v>
      </c>
      <c r="D83" s="97" t="s">
        <v>141</v>
      </c>
      <c r="E83" s="97" t="s">
        <v>305</v>
      </c>
      <c r="F83" s="103">
        <v>34999812</v>
      </c>
      <c r="G83" s="103">
        <v>33949812</v>
      </c>
      <c r="H83" s="3" t="str">
        <f t="shared" si="3"/>
        <v>SI</v>
      </c>
    </row>
    <row r="84" spans="1:8">
      <c r="A84" s="102">
        <v>0</v>
      </c>
      <c r="B84" s="97" t="s">
        <v>306</v>
      </c>
      <c r="C84" s="97" t="s">
        <v>222</v>
      </c>
      <c r="D84" s="97" t="s">
        <v>141</v>
      </c>
      <c r="E84" s="97" t="s">
        <v>307</v>
      </c>
      <c r="F84" s="103">
        <v>73061376</v>
      </c>
      <c r="G84" s="103">
        <v>70869540</v>
      </c>
      <c r="H84" s="3" t="str">
        <f t="shared" si="3"/>
        <v>SI</v>
      </c>
    </row>
    <row r="85" spans="1:8">
      <c r="A85" s="102">
        <v>0</v>
      </c>
      <c r="B85" s="97" t="s">
        <v>308</v>
      </c>
      <c r="C85" s="97" t="s">
        <v>225</v>
      </c>
      <c r="D85" s="97" t="s">
        <v>141</v>
      </c>
      <c r="E85" s="97" t="s">
        <v>309</v>
      </c>
      <c r="F85" s="103">
        <v>11790492</v>
      </c>
      <c r="G85" s="103">
        <v>11436780</v>
      </c>
      <c r="H85" s="3" t="str">
        <f t="shared" si="3"/>
        <v>SI</v>
      </c>
    </row>
    <row r="86" spans="1:8">
      <c r="A86" s="102">
        <v>0</v>
      </c>
      <c r="B86" s="97" t="s">
        <v>310</v>
      </c>
      <c r="C86" s="97" t="s">
        <v>228</v>
      </c>
      <c r="D86" s="97" t="s">
        <v>141</v>
      </c>
      <c r="E86" s="97" t="s">
        <v>311</v>
      </c>
      <c r="F86" s="103">
        <v>342836196</v>
      </c>
      <c r="G86" s="103">
        <v>332551116</v>
      </c>
      <c r="H86" s="3" t="str">
        <f t="shared" si="3"/>
        <v>SI</v>
      </c>
    </row>
    <row r="87" spans="1:8">
      <c r="A87" s="102">
        <v>0</v>
      </c>
      <c r="B87" s="97" t="s">
        <v>312</v>
      </c>
      <c r="C87" s="97" t="s">
        <v>231</v>
      </c>
      <c r="D87" s="97" t="s">
        <v>141</v>
      </c>
      <c r="E87" s="97" t="s">
        <v>313</v>
      </c>
      <c r="F87" s="103">
        <v>13999020</v>
      </c>
      <c r="G87" s="103">
        <v>13579044</v>
      </c>
      <c r="H87" s="3" t="str">
        <f t="shared" si="3"/>
        <v>SI</v>
      </c>
    </row>
    <row r="88" spans="1:8">
      <c r="A88" s="102">
        <v>0</v>
      </c>
      <c r="B88" s="97" t="s">
        <v>314</v>
      </c>
      <c r="C88" s="97" t="s">
        <v>234</v>
      </c>
      <c r="D88" s="97" t="s">
        <v>141</v>
      </c>
      <c r="E88" s="97" t="s">
        <v>315</v>
      </c>
      <c r="F88" s="103">
        <v>266484</v>
      </c>
      <c r="G88" s="103">
        <v>258492</v>
      </c>
      <c r="H88" s="3" t="str">
        <f t="shared" si="3"/>
        <v>SI</v>
      </c>
    </row>
    <row r="89" spans="1:8">
      <c r="A89" s="102">
        <v>0</v>
      </c>
      <c r="B89" s="97" t="s">
        <v>316</v>
      </c>
      <c r="C89" s="97" t="s">
        <v>237</v>
      </c>
      <c r="D89" s="97" t="s">
        <v>141</v>
      </c>
      <c r="E89" s="97" t="s">
        <v>317</v>
      </c>
      <c r="F89" s="103">
        <v>794253600</v>
      </c>
      <c r="G89" s="103">
        <v>770425992</v>
      </c>
      <c r="H89" s="3" t="str">
        <f t="shared" si="3"/>
        <v>SI</v>
      </c>
    </row>
    <row r="90" spans="1:8">
      <c r="A90" s="102">
        <v>0</v>
      </c>
      <c r="B90" s="97" t="s">
        <v>318</v>
      </c>
      <c r="C90" s="97" t="s">
        <v>240</v>
      </c>
      <c r="D90" s="97" t="s">
        <v>141</v>
      </c>
      <c r="E90" s="97" t="s">
        <v>319</v>
      </c>
      <c r="F90" s="103">
        <v>168561780</v>
      </c>
      <c r="G90" s="103">
        <v>163504932</v>
      </c>
      <c r="H90" s="3" t="str">
        <f t="shared" si="3"/>
        <v>SI</v>
      </c>
    </row>
    <row r="91" spans="1:8">
      <c r="A91" s="102">
        <v>0</v>
      </c>
      <c r="B91" s="97" t="s">
        <v>320</v>
      </c>
      <c r="C91" s="97" t="s">
        <v>243</v>
      </c>
      <c r="D91" s="97" t="s">
        <v>141</v>
      </c>
      <c r="E91" s="97" t="s">
        <v>321</v>
      </c>
      <c r="F91" s="103">
        <v>208616115</v>
      </c>
      <c r="G91" s="103">
        <v>202357460</v>
      </c>
      <c r="H91" s="3" t="str">
        <f t="shared" si="3"/>
        <v>SI</v>
      </c>
    </row>
    <row r="92" spans="1:8">
      <c r="A92" s="102">
        <v>0</v>
      </c>
      <c r="B92" s="97" t="s">
        <v>322</v>
      </c>
      <c r="C92" s="97" t="s">
        <v>246</v>
      </c>
      <c r="D92" s="97" t="s">
        <v>141</v>
      </c>
      <c r="E92" s="97" t="s">
        <v>323</v>
      </c>
      <c r="F92" s="103">
        <v>419739780</v>
      </c>
      <c r="G92" s="103">
        <v>407147645</v>
      </c>
      <c r="H92" s="3" t="str">
        <f t="shared" si="3"/>
        <v>SI</v>
      </c>
    </row>
    <row r="93" spans="1:8">
      <c r="A93" s="102">
        <v>0</v>
      </c>
      <c r="B93" s="97" t="s">
        <v>324</v>
      </c>
      <c r="C93" s="97" t="s">
        <v>249</v>
      </c>
      <c r="D93" s="97" t="s">
        <v>141</v>
      </c>
      <c r="E93" s="97" t="s">
        <v>325</v>
      </c>
      <c r="F93" s="103">
        <v>566632570</v>
      </c>
      <c r="G93" s="103">
        <v>549633425</v>
      </c>
      <c r="H93" s="3" t="str">
        <f t="shared" si="3"/>
        <v>SI</v>
      </c>
    </row>
    <row r="94" spans="1:8">
      <c r="A94" s="102">
        <v>0</v>
      </c>
      <c r="B94" s="97" t="s">
        <v>326</v>
      </c>
      <c r="C94" s="97" t="s">
        <v>327</v>
      </c>
      <c r="D94" s="97" t="s">
        <v>141</v>
      </c>
      <c r="E94" s="97" t="s">
        <v>328</v>
      </c>
      <c r="F94" s="103">
        <v>1723986615</v>
      </c>
      <c r="G94" s="103">
        <v>1672266845</v>
      </c>
      <c r="H94" s="3" t="str">
        <f t="shared" si="3"/>
        <v>SI</v>
      </c>
    </row>
    <row r="95" spans="1:8">
      <c r="A95" s="98"/>
      <c r="B95" s="98"/>
      <c r="C95" s="98"/>
      <c r="D95" s="98"/>
      <c r="E95" s="98"/>
      <c r="F95" s="98"/>
      <c r="H95" s="3"/>
    </row>
    <row r="96" spans="1:8">
      <c r="A96" s="98"/>
      <c r="B96" s="98"/>
      <c r="C96" s="98"/>
      <c r="D96" s="98"/>
      <c r="E96" s="98"/>
      <c r="F96" s="104">
        <f>SUM(F57:F95)</f>
        <v>8242347020</v>
      </c>
      <c r="G96" s="105">
        <f>SUM(G57:G95)</f>
        <v>7995076085</v>
      </c>
      <c r="H96" s="3" t="str">
        <f t="shared" ref="H96" si="4">IF(G96&gt;F96,"No Habilitado","Habilitado")</f>
        <v>Habilitado</v>
      </c>
    </row>
  </sheetData>
  <sheetProtection algorithmName="SHA-512" hashValue="tgegTMLzYbLv7XRWeE5sKQ68ZHBaL22iv1LaJWe9O8fpy3pMFuh5jGjfY1shaZblafYbjfjjdnZxDUTrkHK+tA==" saltValue="7MJJIeyfGAsDTPYZISnoEw==" spinCount="100000" sheet="1" objects="1" scenarios="1"/>
  <mergeCells count="8">
    <mergeCell ref="A55:G55"/>
    <mergeCell ref="A12:G12"/>
    <mergeCell ref="B2:G2"/>
    <mergeCell ref="B3:G3"/>
    <mergeCell ref="B4:G4"/>
    <mergeCell ref="B5:G5"/>
    <mergeCell ref="B6:G6"/>
    <mergeCell ref="B7:G7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5" tint="0.79998168889431442"/>
  </sheetPr>
  <dimension ref="A2:H96"/>
  <sheetViews>
    <sheetView workbookViewId="0">
      <selection activeCell="E10" sqref="E10"/>
    </sheetView>
  </sheetViews>
  <sheetFormatPr defaultColWidth="11.42578125" defaultRowHeight="15"/>
  <cols>
    <col min="1" max="1" width="29.42578125" customWidth="1"/>
    <col min="5" max="5" width="65.42578125" customWidth="1"/>
    <col min="6" max="6" width="24.28515625" customWidth="1"/>
    <col min="7" max="7" width="25.28515625" customWidth="1"/>
    <col min="8" max="8" width="16.140625" customWidth="1"/>
  </cols>
  <sheetData>
    <row r="2" spans="1:8">
      <c r="A2" s="96" t="s">
        <v>117</v>
      </c>
      <c r="B2" s="159" t="s">
        <v>547</v>
      </c>
      <c r="C2" s="159"/>
      <c r="D2" s="159"/>
      <c r="E2" s="159"/>
      <c r="F2" s="159"/>
      <c r="G2" s="159"/>
    </row>
    <row r="3" spans="1:8">
      <c r="A3" s="96" t="s">
        <v>119</v>
      </c>
      <c r="B3" s="159" t="s">
        <v>550</v>
      </c>
      <c r="C3" s="159"/>
      <c r="D3" s="159"/>
      <c r="E3" s="159"/>
      <c r="F3" s="159"/>
      <c r="G3" s="159"/>
    </row>
    <row r="4" spans="1:8">
      <c r="A4" s="96" t="s">
        <v>121</v>
      </c>
      <c r="B4" s="159" t="s">
        <v>549</v>
      </c>
      <c r="C4" s="159"/>
      <c r="D4" s="159"/>
      <c r="E4" s="159"/>
      <c r="F4" s="159"/>
      <c r="G4" s="159"/>
    </row>
    <row r="5" spans="1:8">
      <c r="A5" s="96" t="s">
        <v>123</v>
      </c>
      <c r="B5" s="159" t="s">
        <v>124</v>
      </c>
      <c r="C5" s="159"/>
      <c r="D5" s="159"/>
      <c r="E5" s="159"/>
      <c r="F5" s="159"/>
      <c r="G5" s="159"/>
    </row>
    <row r="6" spans="1:8">
      <c r="A6" s="96" t="s">
        <v>125</v>
      </c>
      <c r="B6" s="159" t="s">
        <v>126</v>
      </c>
      <c r="C6" s="159"/>
      <c r="D6" s="159"/>
      <c r="E6" s="159"/>
      <c r="F6" s="159"/>
      <c r="G6" s="159"/>
    </row>
    <row r="7" spans="1:8">
      <c r="A7" s="96" t="s">
        <v>127</v>
      </c>
      <c r="B7" s="159" t="s">
        <v>128</v>
      </c>
      <c r="C7" s="159"/>
      <c r="D7" s="159"/>
      <c r="E7" s="159"/>
      <c r="F7" s="159"/>
      <c r="G7" s="159"/>
    </row>
    <row r="8" spans="1:8">
      <c r="A8" s="96"/>
      <c r="B8" s="97"/>
    </row>
    <row r="9" spans="1:8" ht="63.75">
      <c r="A9" s="96"/>
      <c r="B9" s="97"/>
      <c r="F9" s="108" t="s">
        <v>129</v>
      </c>
      <c r="G9" s="108" t="s">
        <v>130</v>
      </c>
      <c r="H9" s="108" t="s">
        <v>131</v>
      </c>
    </row>
    <row r="10" spans="1:8">
      <c r="A10" s="96"/>
      <c r="B10" s="97"/>
      <c r="E10" t="s">
        <v>132</v>
      </c>
      <c r="F10" s="109">
        <f>F52+F96</f>
        <v>10223124286</v>
      </c>
      <c r="G10" s="109">
        <f>G52+G96</f>
        <v>9916070159</v>
      </c>
      <c r="H10" s="110" t="str">
        <f t="shared" ref="H10" si="0">IF(G10&gt;F10,"No Habilitado","Habilitado")</f>
        <v>Habilitado</v>
      </c>
    </row>
    <row r="12" spans="1:8" ht="18">
      <c r="A12" s="160" t="s">
        <v>329</v>
      </c>
      <c r="B12" s="161"/>
      <c r="C12" s="161"/>
      <c r="D12" s="161"/>
      <c r="E12" s="161"/>
      <c r="F12" s="161"/>
      <c r="G12" s="161"/>
      <c r="H12" s="161"/>
    </row>
    <row r="13" spans="1:8" s="1" customFormat="1">
      <c r="A13" s="99" t="s">
        <v>134</v>
      </c>
      <c r="B13" s="99" t="s">
        <v>135</v>
      </c>
      <c r="C13" s="100" t="s">
        <v>136</v>
      </c>
      <c r="D13" s="100" t="s">
        <v>137</v>
      </c>
      <c r="E13" s="100" t="s">
        <v>138</v>
      </c>
      <c r="F13" s="100" t="s">
        <v>129</v>
      </c>
      <c r="G13" s="100" t="s">
        <v>130</v>
      </c>
      <c r="H13" s="100" t="s">
        <v>419</v>
      </c>
    </row>
    <row r="14" spans="1:8">
      <c r="A14" s="101">
        <v>0</v>
      </c>
      <c r="B14" s="97" t="s">
        <v>330</v>
      </c>
      <c r="C14" s="97" t="s">
        <v>140</v>
      </c>
      <c r="D14" s="97" t="s">
        <v>141</v>
      </c>
      <c r="E14" s="97" t="s">
        <v>142</v>
      </c>
      <c r="F14" s="103">
        <v>15399630</v>
      </c>
      <c r="G14" s="103">
        <v>14937642</v>
      </c>
      <c r="H14" s="3" t="str">
        <f>IF(G14&gt;F14,"No","SI")</f>
        <v>SI</v>
      </c>
    </row>
    <row r="15" spans="1:8">
      <c r="A15" s="102">
        <v>0</v>
      </c>
      <c r="B15" s="97" t="s">
        <v>331</v>
      </c>
      <c r="C15" s="97" t="s">
        <v>144</v>
      </c>
      <c r="D15" s="97" t="s">
        <v>141</v>
      </c>
      <c r="E15" s="97" t="s">
        <v>145</v>
      </c>
      <c r="F15" s="103">
        <v>26398350</v>
      </c>
      <c r="G15" s="103">
        <v>25606401</v>
      </c>
      <c r="H15" s="3" t="str">
        <f t="shared" ref="H15:H50" si="1">IF(G15&gt;F15,"No","SI")</f>
        <v>SI</v>
      </c>
    </row>
    <row r="16" spans="1:8">
      <c r="A16" s="102">
        <v>0</v>
      </c>
      <c r="B16" s="97" t="s">
        <v>332</v>
      </c>
      <c r="C16" s="97" t="s">
        <v>147</v>
      </c>
      <c r="D16" s="97" t="s">
        <v>141</v>
      </c>
      <c r="E16" s="97" t="s">
        <v>148</v>
      </c>
      <c r="F16" s="103">
        <v>26398350</v>
      </c>
      <c r="G16" s="103">
        <v>25606401</v>
      </c>
      <c r="H16" s="3" t="str">
        <f t="shared" si="1"/>
        <v>SI</v>
      </c>
    </row>
    <row r="17" spans="1:8">
      <c r="A17" s="102">
        <v>0</v>
      </c>
      <c r="B17" s="97" t="s">
        <v>333</v>
      </c>
      <c r="C17" s="97" t="s">
        <v>150</v>
      </c>
      <c r="D17" s="97" t="s">
        <v>141</v>
      </c>
      <c r="E17" s="97" t="s">
        <v>151</v>
      </c>
      <c r="F17" s="103">
        <v>65995875</v>
      </c>
      <c r="G17" s="103">
        <v>64015998</v>
      </c>
      <c r="H17" s="3" t="str">
        <f t="shared" si="1"/>
        <v>SI</v>
      </c>
    </row>
    <row r="18" spans="1:8">
      <c r="A18" s="102">
        <v>0</v>
      </c>
      <c r="B18" s="97" t="s">
        <v>334</v>
      </c>
      <c r="C18" s="97" t="s">
        <v>153</v>
      </c>
      <c r="D18" s="97" t="s">
        <v>141</v>
      </c>
      <c r="E18" s="97" t="s">
        <v>154</v>
      </c>
      <c r="F18" s="103">
        <v>65995875</v>
      </c>
      <c r="G18" s="103">
        <v>64015998</v>
      </c>
      <c r="H18" s="3" t="str">
        <f t="shared" si="1"/>
        <v>SI</v>
      </c>
    </row>
    <row r="19" spans="1:8">
      <c r="A19" s="102">
        <v>0</v>
      </c>
      <c r="B19" s="97" t="s">
        <v>335</v>
      </c>
      <c r="C19" s="97" t="s">
        <v>156</v>
      </c>
      <c r="D19" s="97" t="s">
        <v>141</v>
      </c>
      <c r="E19" s="97" t="s">
        <v>157</v>
      </c>
      <c r="F19" s="103">
        <v>65995875</v>
      </c>
      <c r="G19" s="103">
        <v>64015998</v>
      </c>
      <c r="H19" s="3" t="str">
        <f t="shared" si="1"/>
        <v>SI</v>
      </c>
    </row>
    <row r="20" spans="1:8">
      <c r="A20" s="102">
        <v>0</v>
      </c>
      <c r="B20" s="97" t="s">
        <v>336</v>
      </c>
      <c r="C20" s="97" t="s">
        <v>159</v>
      </c>
      <c r="D20" s="97" t="s">
        <v>141</v>
      </c>
      <c r="E20" s="97" t="s">
        <v>160</v>
      </c>
      <c r="F20" s="103">
        <v>21997440</v>
      </c>
      <c r="G20" s="103">
        <v>21337518</v>
      </c>
      <c r="H20" s="3" t="str">
        <f t="shared" si="1"/>
        <v>SI</v>
      </c>
    </row>
    <row r="21" spans="1:8">
      <c r="A21" s="102">
        <v>0</v>
      </c>
      <c r="B21" s="97" t="s">
        <v>337</v>
      </c>
      <c r="C21" s="97" t="s">
        <v>162</v>
      </c>
      <c r="D21" s="97" t="s">
        <v>141</v>
      </c>
      <c r="E21" s="97" t="s">
        <v>163</v>
      </c>
      <c r="F21" s="103">
        <v>146741400</v>
      </c>
      <c r="G21" s="103">
        <v>142339158</v>
      </c>
      <c r="H21" s="3" t="str">
        <f t="shared" si="1"/>
        <v>SI</v>
      </c>
    </row>
    <row r="22" spans="1:8">
      <c r="A22" s="102">
        <v>0</v>
      </c>
      <c r="B22" s="97" t="s">
        <v>338</v>
      </c>
      <c r="C22" s="97" t="s">
        <v>165</v>
      </c>
      <c r="D22" s="97" t="s">
        <v>141</v>
      </c>
      <c r="E22" s="97" t="s">
        <v>166</v>
      </c>
      <c r="F22" s="103">
        <v>8657760</v>
      </c>
      <c r="G22" s="103">
        <v>8398026</v>
      </c>
      <c r="H22" s="3" t="str">
        <f t="shared" si="1"/>
        <v>SI</v>
      </c>
    </row>
    <row r="23" spans="1:8">
      <c r="A23" s="102">
        <v>0</v>
      </c>
      <c r="B23" s="97" t="s">
        <v>339</v>
      </c>
      <c r="C23" s="97" t="s">
        <v>168</v>
      </c>
      <c r="D23" s="97" t="s">
        <v>141</v>
      </c>
      <c r="E23" s="97" t="s">
        <v>169</v>
      </c>
      <c r="F23" s="103">
        <v>8657760</v>
      </c>
      <c r="G23" s="103">
        <v>8398026</v>
      </c>
      <c r="H23" s="3" t="str">
        <f t="shared" si="1"/>
        <v>SI</v>
      </c>
    </row>
    <row r="24" spans="1:8">
      <c r="A24" s="102">
        <v>0</v>
      </c>
      <c r="B24" s="97" t="s">
        <v>340</v>
      </c>
      <c r="C24" s="97" t="s">
        <v>171</v>
      </c>
      <c r="D24" s="97" t="s">
        <v>141</v>
      </c>
      <c r="E24" s="97" t="s">
        <v>172</v>
      </c>
      <c r="F24" s="103">
        <v>8657760</v>
      </c>
      <c r="G24" s="103">
        <v>8398026</v>
      </c>
      <c r="H24" s="3" t="str">
        <f t="shared" si="1"/>
        <v>SI</v>
      </c>
    </row>
    <row r="25" spans="1:8">
      <c r="A25" s="102">
        <v>0</v>
      </c>
      <c r="B25" s="97" t="s">
        <v>341</v>
      </c>
      <c r="C25" s="97" t="s">
        <v>174</v>
      </c>
      <c r="D25" s="97" t="s">
        <v>141</v>
      </c>
      <c r="E25" s="97" t="s">
        <v>175</v>
      </c>
      <c r="F25" s="103">
        <v>8657760</v>
      </c>
      <c r="G25" s="103">
        <v>8398026</v>
      </c>
      <c r="H25" s="3" t="str">
        <f t="shared" si="1"/>
        <v>SI</v>
      </c>
    </row>
    <row r="26" spans="1:8">
      <c r="A26" s="102">
        <v>0</v>
      </c>
      <c r="B26" s="97" t="s">
        <v>342</v>
      </c>
      <c r="C26" s="97" t="s">
        <v>177</v>
      </c>
      <c r="D26" s="97" t="s">
        <v>141</v>
      </c>
      <c r="E26" s="97" t="s">
        <v>178</v>
      </c>
      <c r="F26" s="103">
        <v>34631040</v>
      </c>
      <c r="G26" s="103">
        <v>33592110</v>
      </c>
      <c r="H26" s="3" t="str">
        <f t="shared" si="1"/>
        <v>SI</v>
      </c>
    </row>
    <row r="27" spans="1:8">
      <c r="A27" s="102">
        <v>0</v>
      </c>
      <c r="B27" s="97" t="s">
        <v>343</v>
      </c>
      <c r="C27" s="97" t="s">
        <v>180</v>
      </c>
      <c r="D27" s="97" t="s">
        <v>141</v>
      </c>
      <c r="E27" s="97" t="s">
        <v>181</v>
      </c>
      <c r="F27" s="103">
        <v>34631040</v>
      </c>
      <c r="G27" s="103">
        <v>33592110</v>
      </c>
      <c r="H27" s="3" t="str">
        <f t="shared" si="1"/>
        <v>SI</v>
      </c>
    </row>
    <row r="28" spans="1:8">
      <c r="A28" s="102">
        <v>0</v>
      </c>
      <c r="B28" s="97" t="s">
        <v>344</v>
      </c>
      <c r="C28" s="97" t="s">
        <v>183</v>
      </c>
      <c r="D28" s="97" t="s">
        <v>141</v>
      </c>
      <c r="E28" s="97" t="s">
        <v>184</v>
      </c>
      <c r="F28" s="103">
        <v>7337070</v>
      </c>
      <c r="G28" s="103">
        <v>7116957</v>
      </c>
      <c r="H28" s="3" t="str">
        <f t="shared" si="1"/>
        <v>SI</v>
      </c>
    </row>
    <row r="29" spans="1:8">
      <c r="A29" s="102">
        <v>0</v>
      </c>
      <c r="B29" s="97" t="s">
        <v>345</v>
      </c>
      <c r="C29" s="97" t="s">
        <v>186</v>
      </c>
      <c r="D29" s="97" t="s">
        <v>141</v>
      </c>
      <c r="E29" s="97" t="s">
        <v>187</v>
      </c>
      <c r="F29" s="103">
        <v>13688598</v>
      </c>
      <c r="G29" s="103">
        <v>13277940</v>
      </c>
      <c r="H29" s="3" t="str">
        <f t="shared" si="1"/>
        <v>SI</v>
      </c>
    </row>
    <row r="30" spans="1:8">
      <c r="A30" s="102">
        <v>0</v>
      </c>
      <c r="B30" s="97" t="s">
        <v>346</v>
      </c>
      <c r="C30" s="97" t="s">
        <v>189</v>
      </c>
      <c r="D30" s="97" t="s">
        <v>141</v>
      </c>
      <c r="E30" s="97" t="s">
        <v>190</v>
      </c>
      <c r="F30" s="103">
        <v>6844299</v>
      </c>
      <c r="G30" s="103">
        <v>6638970</v>
      </c>
      <c r="H30" s="3" t="str">
        <f t="shared" si="1"/>
        <v>SI</v>
      </c>
    </row>
    <row r="31" spans="1:8">
      <c r="A31" s="102">
        <v>0</v>
      </c>
      <c r="B31" s="97" t="s">
        <v>347</v>
      </c>
      <c r="C31" s="97" t="s">
        <v>192</v>
      </c>
      <c r="D31" s="97" t="s">
        <v>141</v>
      </c>
      <c r="E31" s="97" t="s">
        <v>193</v>
      </c>
      <c r="F31" s="103">
        <v>54754392</v>
      </c>
      <c r="G31" s="103">
        <v>53111760</v>
      </c>
      <c r="H31" s="3" t="str">
        <f t="shared" si="1"/>
        <v>SI</v>
      </c>
    </row>
    <row r="32" spans="1:8">
      <c r="A32" s="102">
        <v>0</v>
      </c>
      <c r="B32" s="97" t="s">
        <v>348</v>
      </c>
      <c r="C32" s="97" t="s">
        <v>195</v>
      </c>
      <c r="D32" s="97" t="s">
        <v>141</v>
      </c>
      <c r="E32" s="97" t="s">
        <v>196</v>
      </c>
      <c r="F32" s="103">
        <v>41065794</v>
      </c>
      <c r="G32" s="103">
        <v>39833820</v>
      </c>
      <c r="H32" s="3" t="str">
        <f t="shared" si="1"/>
        <v>SI</v>
      </c>
    </row>
    <row r="33" spans="1:8">
      <c r="A33" s="102">
        <v>0</v>
      </c>
      <c r="B33" s="97" t="s">
        <v>349</v>
      </c>
      <c r="C33" s="97" t="s">
        <v>198</v>
      </c>
      <c r="D33" s="97" t="s">
        <v>141</v>
      </c>
      <c r="E33" s="97" t="s">
        <v>199</v>
      </c>
      <c r="F33" s="103">
        <v>12378360</v>
      </c>
      <c r="G33" s="103">
        <v>12007008</v>
      </c>
      <c r="H33" s="3" t="str">
        <f t="shared" si="1"/>
        <v>SI</v>
      </c>
    </row>
    <row r="34" spans="1:8">
      <c r="A34" s="102">
        <v>0</v>
      </c>
      <c r="B34" s="97" t="s">
        <v>350</v>
      </c>
      <c r="C34" s="97" t="s">
        <v>201</v>
      </c>
      <c r="D34" s="97" t="s">
        <v>141</v>
      </c>
      <c r="E34" s="97" t="s">
        <v>202</v>
      </c>
      <c r="F34" s="103">
        <v>78478470</v>
      </c>
      <c r="G34" s="103">
        <v>76124160</v>
      </c>
      <c r="H34" s="3" t="str">
        <f t="shared" si="1"/>
        <v>SI</v>
      </c>
    </row>
    <row r="35" spans="1:8">
      <c r="A35" s="102">
        <v>0</v>
      </c>
      <c r="B35" s="97" t="s">
        <v>351</v>
      </c>
      <c r="C35" s="97" t="s">
        <v>204</v>
      </c>
      <c r="D35" s="97" t="s">
        <v>141</v>
      </c>
      <c r="E35" s="97" t="s">
        <v>205</v>
      </c>
      <c r="F35" s="103">
        <v>5462040</v>
      </c>
      <c r="G35" s="103">
        <v>5298180</v>
      </c>
      <c r="H35" s="3" t="str">
        <f t="shared" si="1"/>
        <v>SI</v>
      </c>
    </row>
    <row r="36" spans="1:8">
      <c r="A36" s="102">
        <v>0</v>
      </c>
      <c r="B36" s="97" t="s">
        <v>352</v>
      </c>
      <c r="C36" s="97" t="s">
        <v>207</v>
      </c>
      <c r="D36" s="97" t="s">
        <v>141</v>
      </c>
      <c r="E36" s="97" t="s">
        <v>208</v>
      </c>
      <c r="F36" s="103">
        <v>98278752</v>
      </c>
      <c r="G36" s="103">
        <v>95330388</v>
      </c>
      <c r="H36" s="3" t="str">
        <f t="shared" si="1"/>
        <v>SI</v>
      </c>
    </row>
    <row r="37" spans="1:8">
      <c r="A37" s="102">
        <v>0</v>
      </c>
      <c r="B37" s="97" t="s">
        <v>353</v>
      </c>
      <c r="C37" s="97" t="s">
        <v>210</v>
      </c>
      <c r="D37" s="97" t="s">
        <v>141</v>
      </c>
      <c r="E37" s="97" t="s">
        <v>211</v>
      </c>
      <c r="F37" s="103">
        <v>57759183</v>
      </c>
      <c r="G37" s="103">
        <v>56026407</v>
      </c>
      <c r="H37" s="3" t="str">
        <f t="shared" si="1"/>
        <v>SI</v>
      </c>
    </row>
    <row r="38" spans="1:8">
      <c r="A38" s="102">
        <v>0</v>
      </c>
      <c r="B38" s="97" t="s">
        <v>354</v>
      </c>
      <c r="C38" s="97" t="s">
        <v>213</v>
      </c>
      <c r="D38" s="97" t="s">
        <v>141</v>
      </c>
      <c r="E38" s="97" t="s">
        <v>214</v>
      </c>
      <c r="F38" s="103">
        <v>2143578</v>
      </c>
      <c r="G38" s="103">
        <v>2079270</v>
      </c>
      <c r="H38" s="3" t="str">
        <f t="shared" si="1"/>
        <v>SI</v>
      </c>
    </row>
    <row r="39" spans="1:8">
      <c r="A39" s="102">
        <v>0</v>
      </c>
      <c r="B39" s="97" t="s">
        <v>355</v>
      </c>
      <c r="C39" s="97" t="s">
        <v>216</v>
      </c>
      <c r="D39" s="97" t="s">
        <v>141</v>
      </c>
      <c r="E39" s="97" t="s">
        <v>217</v>
      </c>
      <c r="F39" s="103">
        <v>8495100</v>
      </c>
      <c r="G39" s="103">
        <v>8240247</v>
      </c>
      <c r="H39" s="3" t="str">
        <f t="shared" si="1"/>
        <v>SI</v>
      </c>
    </row>
    <row r="40" spans="1:8">
      <c r="A40" s="102">
        <v>0</v>
      </c>
      <c r="B40" s="97" t="s">
        <v>356</v>
      </c>
      <c r="C40" s="97" t="s">
        <v>219</v>
      </c>
      <c r="D40" s="97" t="s">
        <v>141</v>
      </c>
      <c r="E40" s="97" t="s">
        <v>220</v>
      </c>
      <c r="F40" s="103">
        <v>17733345</v>
      </c>
      <c r="G40" s="103">
        <v>17201346</v>
      </c>
      <c r="H40" s="3" t="str">
        <f t="shared" si="1"/>
        <v>SI</v>
      </c>
    </row>
    <row r="41" spans="1:8">
      <c r="A41" s="102">
        <v>0</v>
      </c>
      <c r="B41" s="97" t="s">
        <v>357</v>
      </c>
      <c r="C41" s="97" t="s">
        <v>222</v>
      </c>
      <c r="D41" s="97" t="s">
        <v>141</v>
      </c>
      <c r="E41" s="97" t="s">
        <v>223</v>
      </c>
      <c r="F41" s="103">
        <v>2861769</v>
      </c>
      <c r="G41" s="103">
        <v>2775915</v>
      </c>
      <c r="H41" s="3" t="str">
        <f t="shared" si="1"/>
        <v>SI</v>
      </c>
    </row>
    <row r="42" spans="1:8">
      <c r="A42" s="102">
        <v>0</v>
      </c>
      <c r="B42" s="97" t="s">
        <v>358</v>
      </c>
      <c r="C42" s="97" t="s">
        <v>225</v>
      </c>
      <c r="D42" s="97" t="s">
        <v>141</v>
      </c>
      <c r="E42" s="97" t="s">
        <v>226</v>
      </c>
      <c r="F42" s="103">
        <v>83212668</v>
      </c>
      <c r="G42" s="103">
        <v>80716287</v>
      </c>
      <c r="H42" s="3" t="str">
        <f t="shared" si="1"/>
        <v>SI</v>
      </c>
    </row>
    <row r="43" spans="1:8">
      <c r="A43" s="102">
        <v>0</v>
      </c>
      <c r="B43" s="97" t="s">
        <v>359</v>
      </c>
      <c r="C43" s="97" t="s">
        <v>228</v>
      </c>
      <c r="D43" s="97" t="s">
        <v>141</v>
      </c>
      <c r="E43" s="97" t="s">
        <v>229</v>
      </c>
      <c r="F43" s="103">
        <v>3397821</v>
      </c>
      <c r="G43" s="103">
        <v>3295887</v>
      </c>
      <c r="H43" s="3" t="str">
        <f t="shared" si="1"/>
        <v>SI</v>
      </c>
    </row>
    <row r="44" spans="1:8">
      <c r="A44" s="102">
        <v>0</v>
      </c>
      <c r="B44" s="97" t="s">
        <v>360</v>
      </c>
      <c r="C44" s="97" t="s">
        <v>231</v>
      </c>
      <c r="D44" s="97" t="s">
        <v>141</v>
      </c>
      <c r="E44" s="97" t="s">
        <v>232</v>
      </c>
      <c r="F44" s="103">
        <v>64680</v>
      </c>
      <c r="G44" s="103">
        <v>62739</v>
      </c>
      <c r="H44" s="3" t="str">
        <f t="shared" si="1"/>
        <v>SI</v>
      </c>
    </row>
    <row r="45" spans="1:8">
      <c r="A45" s="102">
        <v>0</v>
      </c>
      <c r="B45" s="97" t="s">
        <v>361</v>
      </c>
      <c r="C45" s="97" t="s">
        <v>234</v>
      </c>
      <c r="D45" s="97" t="s">
        <v>141</v>
      </c>
      <c r="E45" s="97" t="s">
        <v>235</v>
      </c>
      <c r="F45" s="103">
        <v>192780000</v>
      </c>
      <c r="G45" s="103">
        <v>186996600</v>
      </c>
      <c r="H45" s="3" t="str">
        <f t="shared" si="1"/>
        <v>SI</v>
      </c>
    </row>
    <row r="46" spans="1:8">
      <c r="A46" s="102">
        <v>0</v>
      </c>
      <c r="B46" s="97" t="s">
        <v>362</v>
      </c>
      <c r="C46" s="97" t="s">
        <v>237</v>
      </c>
      <c r="D46" s="97" t="s">
        <v>141</v>
      </c>
      <c r="E46" s="97" t="s">
        <v>238</v>
      </c>
      <c r="F46" s="103">
        <v>40913052</v>
      </c>
      <c r="G46" s="103">
        <v>39685659</v>
      </c>
      <c r="H46" s="3" t="str">
        <f t="shared" si="1"/>
        <v>SI</v>
      </c>
    </row>
    <row r="47" spans="1:8">
      <c r="A47" s="102">
        <v>0</v>
      </c>
      <c r="B47" s="97" t="s">
        <v>363</v>
      </c>
      <c r="C47" s="97" t="s">
        <v>240</v>
      </c>
      <c r="D47" s="97" t="s">
        <v>141</v>
      </c>
      <c r="E47" s="97" t="s">
        <v>241</v>
      </c>
      <c r="F47" s="103">
        <v>51051168</v>
      </c>
      <c r="G47" s="103">
        <v>49519644</v>
      </c>
      <c r="H47" s="3" t="str">
        <f t="shared" si="1"/>
        <v>SI</v>
      </c>
    </row>
    <row r="48" spans="1:8">
      <c r="A48" s="102">
        <v>0</v>
      </c>
      <c r="B48" s="97" t="s">
        <v>364</v>
      </c>
      <c r="C48" s="97" t="s">
        <v>243</v>
      </c>
      <c r="D48" s="97" t="s">
        <v>141</v>
      </c>
      <c r="E48" s="97" t="s">
        <v>244</v>
      </c>
      <c r="F48" s="103">
        <v>102715976</v>
      </c>
      <c r="G48" s="103">
        <v>99634528</v>
      </c>
      <c r="H48" s="3" t="str">
        <f t="shared" si="1"/>
        <v>SI</v>
      </c>
    </row>
    <row r="49" spans="1:8">
      <c r="A49" s="102">
        <v>0</v>
      </c>
      <c r="B49" s="97" t="s">
        <v>365</v>
      </c>
      <c r="C49" s="97" t="s">
        <v>246</v>
      </c>
      <c r="D49" s="97" t="s">
        <v>141</v>
      </c>
      <c r="E49" s="97" t="s">
        <v>247</v>
      </c>
      <c r="F49" s="103">
        <v>138662584</v>
      </c>
      <c r="G49" s="103">
        <v>134502712</v>
      </c>
      <c r="H49" s="3" t="str">
        <f t="shared" si="1"/>
        <v>SI</v>
      </c>
    </row>
    <row r="50" spans="1:8">
      <c r="A50" s="102">
        <v>0</v>
      </c>
      <c r="B50" s="97" t="s">
        <v>366</v>
      </c>
      <c r="C50" s="97" t="s">
        <v>249</v>
      </c>
      <c r="D50" s="97" t="s">
        <v>141</v>
      </c>
      <c r="E50" s="97" t="s">
        <v>250</v>
      </c>
      <c r="F50" s="103">
        <v>421882652</v>
      </c>
      <c r="G50" s="103">
        <v>409226212</v>
      </c>
      <c r="H50" s="3" t="str">
        <f t="shared" si="1"/>
        <v>SI</v>
      </c>
    </row>
    <row r="51" spans="1:8">
      <c r="A51" s="98"/>
      <c r="B51" s="98"/>
      <c r="C51" s="98"/>
      <c r="D51" s="98"/>
      <c r="E51" s="98"/>
      <c r="F51" s="98"/>
      <c r="H51" s="3"/>
    </row>
    <row r="52" spans="1:8">
      <c r="A52" s="98"/>
      <c r="B52" s="98"/>
      <c r="C52" s="98"/>
      <c r="D52" s="98"/>
      <c r="E52" s="98"/>
      <c r="F52" s="104">
        <f>SUM(F14:F51)</f>
        <v>1980777266</v>
      </c>
      <c r="G52" s="105">
        <f>SUM(G14:G51)</f>
        <v>1921354074</v>
      </c>
      <c r="H52" s="3" t="str">
        <f>IF(G52&gt;F52,"No Habilitado","Habilitado")</f>
        <v>Habilitado</v>
      </c>
    </row>
    <row r="53" spans="1:8">
      <c r="A53" s="98"/>
      <c r="B53" s="98"/>
      <c r="C53" s="98"/>
      <c r="D53" s="98"/>
      <c r="E53" s="98"/>
      <c r="F53" s="104"/>
      <c r="G53" s="105"/>
    </row>
    <row r="54" spans="1:8">
      <c r="A54" s="98"/>
      <c r="B54" s="98"/>
      <c r="C54" s="98"/>
      <c r="D54" s="98"/>
      <c r="E54" s="98"/>
      <c r="F54" s="104"/>
      <c r="G54" s="105"/>
      <c r="H54" s="3"/>
    </row>
    <row r="55" spans="1:8" ht="18">
      <c r="A55" s="160" t="s">
        <v>251</v>
      </c>
      <c r="B55" s="161"/>
      <c r="C55" s="161"/>
      <c r="D55" s="161"/>
      <c r="E55" s="161"/>
      <c r="F55" s="161"/>
      <c r="G55" s="161"/>
      <c r="H55" s="161"/>
    </row>
    <row r="56" spans="1:8">
      <c r="A56" s="99" t="s">
        <v>134</v>
      </c>
      <c r="B56" s="99" t="s">
        <v>135</v>
      </c>
      <c r="C56" s="100" t="s">
        <v>136</v>
      </c>
      <c r="D56" s="100" t="s">
        <v>137</v>
      </c>
      <c r="E56" s="100" t="s">
        <v>138</v>
      </c>
      <c r="F56" s="100" t="s">
        <v>129</v>
      </c>
      <c r="G56" s="100" t="s">
        <v>130</v>
      </c>
      <c r="H56" s="100" t="s">
        <v>419</v>
      </c>
    </row>
    <row r="57" spans="1:8">
      <c r="A57" s="101">
        <v>0</v>
      </c>
      <c r="B57" s="97" t="s">
        <v>367</v>
      </c>
      <c r="C57" s="97" t="s">
        <v>140</v>
      </c>
      <c r="D57" s="97" t="s">
        <v>141</v>
      </c>
      <c r="E57" s="97" t="s">
        <v>368</v>
      </c>
      <c r="F57" s="103">
        <v>65935056</v>
      </c>
      <c r="G57" s="103">
        <v>63957000</v>
      </c>
      <c r="H57" s="3" t="str">
        <f>IF(G57&gt;F57,"No","SI")</f>
        <v>SI</v>
      </c>
    </row>
    <row r="58" spans="1:8">
      <c r="A58" s="102">
        <v>0</v>
      </c>
      <c r="B58" s="97" t="s">
        <v>369</v>
      </c>
      <c r="C58" s="97" t="s">
        <v>144</v>
      </c>
      <c r="D58" s="97" t="s">
        <v>141</v>
      </c>
      <c r="E58" s="97" t="s">
        <v>255</v>
      </c>
      <c r="F58" s="103">
        <v>113027184</v>
      </c>
      <c r="G58" s="103">
        <v>109636368</v>
      </c>
      <c r="H58" s="3" t="str">
        <f t="shared" ref="H58:H94" si="2">IF(G58&gt;F58,"No","SI")</f>
        <v>SI</v>
      </c>
    </row>
    <row r="59" spans="1:8">
      <c r="A59" s="102">
        <v>0</v>
      </c>
      <c r="B59" s="97" t="s">
        <v>370</v>
      </c>
      <c r="C59" s="97" t="s">
        <v>147</v>
      </c>
      <c r="D59" s="97" t="s">
        <v>141</v>
      </c>
      <c r="E59" s="97" t="s">
        <v>371</v>
      </c>
      <c r="F59" s="103">
        <v>113027184</v>
      </c>
      <c r="G59" s="103">
        <v>109636368</v>
      </c>
      <c r="H59" s="3" t="str">
        <f t="shared" si="2"/>
        <v>SI</v>
      </c>
    </row>
    <row r="60" spans="1:8">
      <c r="A60" s="102">
        <v>0</v>
      </c>
      <c r="B60" s="97" t="s">
        <v>372</v>
      </c>
      <c r="C60" s="97" t="s">
        <v>150</v>
      </c>
      <c r="D60" s="97" t="s">
        <v>141</v>
      </c>
      <c r="E60" s="97" t="s">
        <v>373</v>
      </c>
      <c r="F60" s="103">
        <v>282567960</v>
      </c>
      <c r="G60" s="103">
        <v>274090920</v>
      </c>
      <c r="H60" s="3" t="str">
        <f t="shared" si="2"/>
        <v>SI</v>
      </c>
    </row>
    <row r="61" spans="1:8">
      <c r="A61" s="102">
        <v>0</v>
      </c>
      <c r="B61" s="97" t="s">
        <v>374</v>
      </c>
      <c r="C61" s="97" t="s">
        <v>153</v>
      </c>
      <c r="D61" s="97" t="s">
        <v>141</v>
      </c>
      <c r="E61" s="97" t="s">
        <v>261</v>
      </c>
      <c r="F61" s="103">
        <v>282567960</v>
      </c>
      <c r="G61" s="103">
        <v>274090920</v>
      </c>
      <c r="H61" s="3" t="str">
        <f t="shared" si="2"/>
        <v>SI</v>
      </c>
    </row>
    <row r="62" spans="1:8">
      <c r="A62" s="102">
        <v>0</v>
      </c>
      <c r="B62" s="97" t="s">
        <v>375</v>
      </c>
      <c r="C62" s="97" t="s">
        <v>156</v>
      </c>
      <c r="D62" s="97" t="s">
        <v>141</v>
      </c>
      <c r="E62" s="97" t="s">
        <v>263</v>
      </c>
      <c r="F62" s="103">
        <v>282567960</v>
      </c>
      <c r="G62" s="103">
        <v>274090920</v>
      </c>
      <c r="H62" s="3" t="str">
        <f t="shared" si="2"/>
        <v>SI</v>
      </c>
    </row>
    <row r="63" spans="1:8">
      <c r="A63" s="102">
        <v>0</v>
      </c>
      <c r="B63" s="97" t="s">
        <v>376</v>
      </c>
      <c r="C63" s="97" t="s">
        <v>159</v>
      </c>
      <c r="D63" s="97" t="s">
        <v>141</v>
      </c>
      <c r="E63" s="97" t="s">
        <v>265</v>
      </c>
      <c r="F63" s="103">
        <v>94184232</v>
      </c>
      <c r="G63" s="103">
        <v>91358700</v>
      </c>
      <c r="H63" s="3" t="str">
        <f t="shared" si="2"/>
        <v>SI</v>
      </c>
    </row>
    <row r="64" spans="1:8">
      <c r="A64" s="102">
        <v>0</v>
      </c>
      <c r="B64" s="97" t="s">
        <v>377</v>
      </c>
      <c r="C64" s="97" t="s">
        <v>162</v>
      </c>
      <c r="D64" s="97" t="s">
        <v>141</v>
      </c>
      <c r="E64" s="97" t="s">
        <v>267</v>
      </c>
      <c r="F64" s="103">
        <v>628288080</v>
      </c>
      <c r="G64" s="103">
        <v>609439440</v>
      </c>
      <c r="H64" s="3" t="str">
        <f t="shared" si="2"/>
        <v>SI</v>
      </c>
    </row>
    <row r="65" spans="1:8">
      <c r="A65" s="102">
        <v>0</v>
      </c>
      <c r="B65" s="97" t="s">
        <v>378</v>
      </c>
      <c r="C65" s="97" t="s">
        <v>165</v>
      </c>
      <c r="D65" s="97" t="s">
        <v>141</v>
      </c>
      <c r="E65" s="97" t="s">
        <v>269</v>
      </c>
      <c r="F65" s="103">
        <v>37069068</v>
      </c>
      <c r="G65" s="103">
        <v>35956992</v>
      </c>
      <c r="H65" s="3" t="str">
        <f t="shared" si="2"/>
        <v>SI</v>
      </c>
    </row>
    <row r="66" spans="1:8">
      <c r="A66" s="102">
        <v>0</v>
      </c>
      <c r="B66" s="97" t="s">
        <v>379</v>
      </c>
      <c r="C66" s="97" t="s">
        <v>168</v>
      </c>
      <c r="D66" s="97" t="s">
        <v>141</v>
      </c>
      <c r="E66" s="97" t="s">
        <v>271</v>
      </c>
      <c r="F66" s="103">
        <v>37069068</v>
      </c>
      <c r="G66" s="103">
        <v>35596992</v>
      </c>
      <c r="H66" s="3" t="str">
        <f t="shared" si="2"/>
        <v>SI</v>
      </c>
    </row>
    <row r="67" spans="1:8">
      <c r="A67" s="102">
        <v>0</v>
      </c>
      <c r="B67" s="97" t="s">
        <v>380</v>
      </c>
      <c r="C67" s="97" t="s">
        <v>171</v>
      </c>
      <c r="D67" s="97" t="s">
        <v>141</v>
      </c>
      <c r="E67" s="97" t="s">
        <v>273</v>
      </c>
      <c r="F67" s="103">
        <v>37069068</v>
      </c>
      <c r="G67" s="103">
        <v>35956992</v>
      </c>
      <c r="H67" s="3" t="str">
        <f t="shared" si="2"/>
        <v>SI</v>
      </c>
    </row>
    <row r="68" spans="1:8">
      <c r="A68" s="102">
        <v>0</v>
      </c>
      <c r="B68" s="97" t="s">
        <v>381</v>
      </c>
      <c r="C68" s="97" t="s">
        <v>174</v>
      </c>
      <c r="D68" s="97" t="s">
        <v>141</v>
      </c>
      <c r="E68" s="97" t="s">
        <v>275</v>
      </c>
      <c r="F68" s="103">
        <v>37069068</v>
      </c>
      <c r="G68" s="103">
        <v>35956992</v>
      </c>
      <c r="H68" s="3" t="str">
        <f t="shared" si="2"/>
        <v>SI</v>
      </c>
    </row>
    <row r="69" spans="1:8">
      <c r="A69" s="102">
        <v>0</v>
      </c>
      <c r="B69" s="97" t="s">
        <v>382</v>
      </c>
      <c r="C69" s="97" t="s">
        <v>177</v>
      </c>
      <c r="D69" s="97" t="s">
        <v>141</v>
      </c>
      <c r="E69" s="97" t="s">
        <v>277</v>
      </c>
      <c r="F69" s="103">
        <v>148276272</v>
      </c>
      <c r="G69" s="103">
        <v>143827980</v>
      </c>
      <c r="H69" s="3" t="str">
        <f t="shared" si="2"/>
        <v>SI</v>
      </c>
    </row>
    <row r="70" spans="1:8">
      <c r="A70" s="102">
        <v>0</v>
      </c>
      <c r="B70" s="97" t="s">
        <v>383</v>
      </c>
      <c r="C70" s="97" t="s">
        <v>180</v>
      </c>
      <c r="D70" s="97" t="s">
        <v>141</v>
      </c>
      <c r="E70" s="97" t="s">
        <v>279</v>
      </c>
      <c r="F70" s="103">
        <v>148276272</v>
      </c>
      <c r="G70" s="103">
        <v>143827980</v>
      </c>
      <c r="H70" s="3" t="str">
        <f t="shared" si="2"/>
        <v>SI</v>
      </c>
    </row>
    <row r="71" spans="1:8">
      <c r="A71" s="102">
        <v>0</v>
      </c>
      <c r="B71" s="97" t="s">
        <v>384</v>
      </c>
      <c r="C71" s="97" t="s">
        <v>183</v>
      </c>
      <c r="D71" s="97" t="s">
        <v>141</v>
      </c>
      <c r="E71" s="97" t="s">
        <v>281</v>
      </c>
      <c r="F71" s="103">
        <v>31414404</v>
      </c>
      <c r="G71" s="103">
        <v>30471972</v>
      </c>
      <c r="H71" s="3" t="str">
        <f t="shared" si="2"/>
        <v>SI</v>
      </c>
    </row>
    <row r="72" spans="1:8">
      <c r="A72" s="102">
        <v>0</v>
      </c>
      <c r="B72" s="97" t="s">
        <v>385</v>
      </c>
      <c r="C72" s="97" t="s">
        <v>186</v>
      </c>
      <c r="D72" s="97" t="s">
        <v>141</v>
      </c>
      <c r="E72" s="97" t="s">
        <v>386</v>
      </c>
      <c r="F72" s="103">
        <v>58609104</v>
      </c>
      <c r="G72" s="103">
        <v>56850828</v>
      </c>
      <c r="H72" s="3" t="str">
        <f t="shared" si="2"/>
        <v>SI</v>
      </c>
    </row>
    <row r="73" spans="1:8">
      <c r="A73" s="102">
        <v>0</v>
      </c>
      <c r="B73" s="97" t="s">
        <v>387</v>
      </c>
      <c r="C73" s="97" t="s">
        <v>189</v>
      </c>
      <c r="D73" s="97" t="s">
        <v>141</v>
      </c>
      <c r="E73" s="97" t="s">
        <v>285</v>
      </c>
      <c r="F73" s="103">
        <v>29304552</v>
      </c>
      <c r="G73" s="103">
        <v>28425420</v>
      </c>
      <c r="H73" s="3" t="str">
        <f t="shared" si="2"/>
        <v>SI</v>
      </c>
    </row>
    <row r="74" spans="1:8">
      <c r="A74" s="102">
        <v>0</v>
      </c>
      <c r="B74" s="97" t="s">
        <v>388</v>
      </c>
      <c r="C74" s="97" t="s">
        <v>192</v>
      </c>
      <c r="D74" s="97" t="s">
        <v>141</v>
      </c>
      <c r="E74" s="97" t="s">
        <v>287</v>
      </c>
      <c r="F74" s="103">
        <v>234436416</v>
      </c>
      <c r="G74" s="103">
        <v>227403324</v>
      </c>
      <c r="H74" s="3" t="str">
        <f t="shared" si="2"/>
        <v>SI</v>
      </c>
    </row>
    <row r="75" spans="1:8">
      <c r="A75" s="102">
        <v>0</v>
      </c>
      <c r="B75" s="97" t="s">
        <v>389</v>
      </c>
      <c r="C75" s="97" t="s">
        <v>195</v>
      </c>
      <c r="D75" s="97" t="s">
        <v>141</v>
      </c>
      <c r="E75" s="97" t="s">
        <v>289</v>
      </c>
      <c r="F75" s="103">
        <v>175827312</v>
      </c>
      <c r="G75" s="103">
        <v>170552496</v>
      </c>
      <c r="H75" s="3" t="str">
        <f t="shared" si="2"/>
        <v>SI</v>
      </c>
    </row>
    <row r="76" spans="1:8">
      <c r="A76" s="102">
        <v>0</v>
      </c>
      <c r="B76" s="97" t="s">
        <v>390</v>
      </c>
      <c r="C76" s="97" t="s">
        <v>198</v>
      </c>
      <c r="D76" s="97" t="s">
        <v>141</v>
      </c>
      <c r="E76" s="97" t="s">
        <v>291</v>
      </c>
      <c r="F76" s="103">
        <v>50998848</v>
      </c>
      <c r="G76" s="103">
        <v>49468884</v>
      </c>
      <c r="H76" s="3" t="str">
        <f t="shared" si="2"/>
        <v>SI</v>
      </c>
    </row>
    <row r="77" spans="1:8">
      <c r="A77" s="102">
        <v>0</v>
      </c>
      <c r="B77" s="97" t="s">
        <v>391</v>
      </c>
      <c r="C77" s="97" t="s">
        <v>201</v>
      </c>
      <c r="D77" s="97" t="s">
        <v>141</v>
      </c>
      <c r="E77" s="97" t="s">
        <v>293</v>
      </c>
      <c r="F77" s="103">
        <v>172715096</v>
      </c>
      <c r="G77" s="103">
        <v>167533550</v>
      </c>
      <c r="H77" s="3" t="str">
        <f t="shared" si="2"/>
        <v>SI</v>
      </c>
    </row>
    <row r="78" spans="1:8">
      <c r="A78" s="102">
        <v>0</v>
      </c>
      <c r="B78" s="97" t="s">
        <v>392</v>
      </c>
      <c r="C78" s="97" t="s">
        <v>204</v>
      </c>
      <c r="D78" s="97" t="s">
        <v>141</v>
      </c>
      <c r="E78" s="97" t="s">
        <v>295</v>
      </c>
      <c r="F78" s="103">
        <v>149091572</v>
      </c>
      <c r="G78" s="103">
        <v>144618868</v>
      </c>
      <c r="H78" s="3" t="str">
        <f t="shared" si="2"/>
        <v>SI</v>
      </c>
    </row>
    <row r="79" spans="1:8">
      <c r="A79" s="102">
        <v>0</v>
      </c>
      <c r="B79" s="97" t="s">
        <v>393</v>
      </c>
      <c r="C79" s="97" t="s">
        <v>207</v>
      </c>
      <c r="D79" s="97" t="s">
        <v>141</v>
      </c>
      <c r="E79" s="97" t="s">
        <v>394</v>
      </c>
      <c r="F79" s="103">
        <v>22503600</v>
      </c>
      <c r="G79" s="103">
        <v>21828492</v>
      </c>
      <c r="H79" s="3" t="str">
        <f t="shared" si="2"/>
        <v>SI</v>
      </c>
    </row>
    <row r="80" spans="1:8">
      <c r="A80" s="102">
        <v>0</v>
      </c>
      <c r="B80" s="97" t="s">
        <v>395</v>
      </c>
      <c r="C80" s="97" t="s">
        <v>210</v>
      </c>
      <c r="D80" s="97" t="s">
        <v>141</v>
      </c>
      <c r="E80" s="97" t="s">
        <v>299</v>
      </c>
      <c r="F80" s="103">
        <v>404908464</v>
      </c>
      <c r="G80" s="103">
        <v>392761212</v>
      </c>
      <c r="H80" s="3" t="str">
        <f t="shared" si="2"/>
        <v>SI</v>
      </c>
    </row>
    <row r="81" spans="1:8">
      <c r="A81" s="102">
        <v>0</v>
      </c>
      <c r="B81" s="97" t="s">
        <v>396</v>
      </c>
      <c r="C81" s="97" t="s">
        <v>213</v>
      </c>
      <c r="D81" s="97" t="s">
        <v>141</v>
      </c>
      <c r="E81" s="97" t="s">
        <v>301</v>
      </c>
      <c r="F81" s="103">
        <v>237967836</v>
      </c>
      <c r="G81" s="103">
        <v>230828796</v>
      </c>
      <c r="H81" s="3" t="str">
        <f t="shared" si="2"/>
        <v>SI</v>
      </c>
    </row>
    <row r="82" spans="1:8">
      <c r="A82" s="102">
        <v>0</v>
      </c>
      <c r="B82" s="97" t="s">
        <v>397</v>
      </c>
      <c r="C82" s="97" t="s">
        <v>216</v>
      </c>
      <c r="D82" s="97" t="s">
        <v>141</v>
      </c>
      <c r="E82" s="97" t="s">
        <v>303</v>
      </c>
      <c r="F82" s="103">
        <v>8831544</v>
      </c>
      <c r="G82" s="103">
        <v>8566596</v>
      </c>
      <c r="H82" s="3" t="str">
        <f t="shared" si="2"/>
        <v>SI</v>
      </c>
    </row>
    <row r="83" spans="1:8">
      <c r="A83" s="102">
        <v>0</v>
      </c>
      <c r="B83" s="97" t="s">
        <v>398</v>
      </c>
      <c r="C83" s="97" t="s">
        <v>219</v>
      </c>
      <c r="D83" s="97" t="s">
        <v>141</v>
      </c>
      <c r="E83" s="97" t="s">
        <v>305</v>
      </c>
      <c r="F83" s="103">
        <v>34999812</v>
      </c>
      <c r="G83" s="103">
        <v>33949812</v>
      </c>
      <c r="H83" s="3" t="str">
        <f t="shared" si="2"/>
        <v>SI</v>
      </c>
    </row>
    <row r="84" spans="1:8">
      <c r="A84" s="102">
        <v>0</v>
      </c>
      <c r="B84" s="97" t="s">
        <v>399</v>
      </c>
      <c r="C84" s="97" t="s">
        <v>222</v>
      </c>
      <c r="D84" s="97" t="s">
        <v>141</v>
      </c>
      <c r="E84" s="97" t="s">
        <v>307</v>
      </c>
      <c r="F84" s="103">
        <v>73061376</v>
      </c>
      <c r="G84" s="103">
        <v>70869540</v>
      </c>
      <c r="H84" s="3" t="str">
        <f t="shared" si="2"/>
        <v>SI</v>
      </c>
    </row>
    <row r="85" spans="1:8">
      <c r="A85" s="102">
        <v>0</v>
      </c>
      <c r="B85" s="97" t="s">
        <v>400</v>
      </c>
      <c r="C85" s="97" t="s">
        <v>225</v>
      </c>
      <c r="D85" s="97" t="s">
        <v>141</v>
      </c>
      <c r="E85" s="97" t="s">
        <v>401</v>
      </c>
      <c r="F85" s="103">
        <v>11790492</v>
      </c>
      <c r="G85" s="103">
        <v>11436780</v>
      </c>
      <c r="H85" s="3" t="str">
        <f t="shared" si="2"/>
        <v>SI</v>
      </c>
    </row>
    <row r="86" spans="1:8">
      <c r="A86" s="102">
        <v>0</v>
      </c>
      <c r="B86" s="97" t="s">
        <v>402</v>
      </c>
      <c r="C86" s="97" t="s">
        <v>228</v>
      </c>
      <c r="D86" s="97" t="s">
        <v>141</v>
      </c>
      <c r="E86" s="97" t="s">
        <v>311</v>
      </c>
      <c r="F86" s="103">
        <v>342836196</v>
      </c>
      <c r="G86" s="103">
        <v>332551116</v>
      </c>
      <c r="H86" s="3" t="str">
        <f t="shared" si="2"/>
        <v>SI</v>
      </c>
    </row>
    <row r="87" spans="1:8">
      <c r="A87" s="102">
        <v>0</v>
      </c>
      <c r="B87" s="97" t="s">
        <v>403</v>
      </c>
      <c r="C87" s="97" t="s">
        <v>231</v>
      </c>
      <c r="D87" s="97" t="s">
        <v>141</v>
      </c>
      <c r="E87" s="97" t="s">
        <v>313</v>
      </c>
      <c r="F87" s="103">
        <v>13999020</v>
      </c>
      <c r="G87" s="103">
        <v>13579044</v>
      </c>
      <c r="H87" s="3" t="str">
        <f t="shared" si="2"/>
        <v>SI</v>
      </c>
    </row>
    <row r="88" spans="1:8">
      <c r="A88" s="102">
        <v>0</v>
      </c>
      <c r="B88" s="97" t="s">
        <v>404</v>
      </c>
      <c r="C88" s="97" t="s">
        <v>234</v>
      </c>
      <c r="D88" s="97" t="s">
        <v>141</v>
      </c>
      <c r="E88" s="97" t="s">
        <v>315</v>
      </c>
      <c r="F88" s="103">
        <v>266484</v>
      </c>
      <c r="G88" s="103">
        <v>258492</v>
      </c>
      <c r="H88" s="3" t="str">
        <f t="shared" si="2"/>
        <v>SI</v>
      </c>
    </row>
    <row r="89" spans="1:8">
      <c r="A89" s="102">
        <v>0</v>
      </c>
      <c r="B89" s="97" t="s">
        <v>405</v>
      </c>
      <c r="C89" s="97" t="s">
        <v>237</v>
      </c>
      <c r="D89" s="97" t="s">
        <v>141</v>
      </c>
      <c r="E89" s="97" t="s">
        <v>406</v>
      </c>
      <c r="F89" s="103">
        <v>794253600</v>
      </c>
      <c r="G89" s="103">
        <v>770425992</v>
      </c>
      <c r="H89" s="3" t="str">
        <f t="shared" si="2"/>
        <v>SI</v>
      </c>
    </row>
    <row r="90" spans="1:8">
      <c r="A90" s="102">
        <v>0</v>
      </c>
      <c r="B90" s="97" t="s">
        <v>407</v>
      </c>
      <c r="C90" s="97" t="s">
        <v>240</v>
      </c>
      <c r="D90" s="97" t="s">
        <v>141</v>
      </c>
      <c r="E90" s="97" t="s">
        <v>408</v>
      </c>
      <c r="F90" s="103">
        <v>168561780</v>
      </c>
      <c r="G90" s="103">
        <v>163504932</v>
      </c>
      <c r="H90" s="3" t="str">
        <f t="shared" si="2"/>
        <v>SI</v>
      </c>
    </row>
    <row r="91" spans="1:8">
      <c r="A91" s="102">
        <v>0</v>
      </c>
      <c r="B91" s="97" t="s">
        <v>409</v>
      </c>
      <c r="C91" s="97" t="s">
        <v>243</v>
      </c>
      <c r="D91" s="97" t="s">
        <v>141</v>
      </c>
      <c r="E91" s="97" t="s">
        <v>410</v>
      </c>
      <c r="F91" s="103">
        <v>208616115</v>
      </c>
      <c r="G91" s="103">
        <v>202357460</v>
      </c>
      <c r="H91" s="3" t="str">
        <f t="shared" si="2"/>
        <v>SI</v>
      </c>
    </row>
    <row r="92" spans="1:8">
      <c r="A92" s="102">
        <v>0</v>
      </c>
      <c r="B92" s="97" t="s">
        <v>411</v>
      </c>
      <c r="C92" s="97" t="s">
        <v>246</v>
      </c>
      <c r="D92" s="97" t="s">
        <v>141</v>
      </c>
      <c r="E92" s="97" t="s">
        <v>412</v>
      </c>
      <c r="F92" s="103">
        <v>419739780</v>
      </c>
      <c r="G92" s="103">
        <v>407147645</v>
      </c>
      <c r="H92" s="3" t="str">
        <f t="shared" si="2"/>
        <v>SI</v>
      </c>
    </row>
    <row r="93" spans="1:8">
      <c r="A93" s="102">
        <v>0</v>
      </c>
      <c r="B93" s="97" t="s">
        <v>413</v>
      </c>
      <c r="C93" s="97" t="s">
        <v>249</v>
      </c>
      <c r="D93" s="97" t="s">
        <v>141</v>
      </c>
      <c r="E93" s="97" t="s">
        <v>414</v>
      </c>
      <c r="F93" s="103">
        <v>566632570</v>
      </c>
      <c r="G93" s="103">
        <v>549633425</v>
      </c>
      <c r="H93" s="3" t="str">
        <f t="shared" si="2"/>
        <v>SI</v>
      </c>
    </row>
    <row r="94" spans="1:8">
      <c r="A94" s="102">
        <v>0</v>
      </c>
      <c r="B94" s="97" t="s">
        <v>415</v>
      </c>
      <c r="C94" s="97" t="s">
        <v>327</v>
      </c>
      <c r="D94" s="97" t="s">
        <v>141</v>
      </c>
      <c r="E94" s="97" t="s">
        <v>416</v>
      </c>
      <c r="F94" s="103">
        <v>1723986615</v>
      </c>
      <c r="G94" s="103">
        <v>1672266845</v>
      </c>
      <c r="H94" s="3" t="str">
        <f t="shared" si="2"/>
        <v>SI</v>
      </c>
    </row>
    <row r="95" spans="1:8">
      <c r="A95" s="98"/>
      <c r="B95" s="98"/>
      <c r="C95" s="98"/>
      <c r="D95" s="98"/>
      <c r="E95" s="98"/>
      <c r="F95" s="98"/>
      <c r="H95" s="3"/>
    </row>
    <row r="96" spans="1:8">
      <c r="A96" s="98"/>
      <c r="B96" s="98"/>
      <c r="C96" s="98"/>
      <c r="D96" s="98"/>
      <c r="E96" s="98"/>
      <c r="F96" s="104">
        <f>SUM(F57:F95)</f>
        <v>8242347020</v>
      </c>
      <c r="G96" s="105">
        <f>SUM(G57:G95)</f>
        <v>7994716085</v>
      </c>
      <c r="H96" s="3" t="str">
        <f t="shared" ref="H96" si="3">IF(G96&gt;F96,"No Habilitado","Habilitado")</f>
        <v>Habilitado</v>
      </c>
    </row>
  </sheetData>
  <sheetProtection algorithmName="SHA-512" hashValue="apEv50yd7ZG3JdIk/KI2AKLKBq1YyV+8PxSfRPdoRTh2YNLOYREFry61ub/YTd7+ZUMFhxnfDbXbZViLIEA/5Q==" saltValue="voin6gLvJtWyk1tTFxK/Bw==" spinCount="100000" sheet="1" objects="1" scenarios="1"/>
  <mergeCells count="8">
    <mergeCell ref="A12:H12"/>
    <mergeCell ref="A55:H55"/>
    <mergeCell ref="B2:G2"/>
    <mergeCell ref="B3:G3"/>
    <mergeCell ref="B4:G4"/>
    <mergeCell ref="B5:G5"/>
    <mergeCell ref="B6:G6"/>
    <mergeCell ref="B7:G7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5" tint="0.79998168889431442"/>
  </sheetPr>
  <dimension ref="A2:H96"/>
  <sheetViews>
    <sheetView topLeftCell="E19" workbookViewId="0">
      <selection activeCell="E10" sqref="E10"/>
    </sheetView>
  </sheetViews>
  <sheetFormatPr defaultColWidth="11.42578125" defaultRowHeight="15"/>
  <cols>
    <col min="1" max="1" width="29.42578125" customWidth="1"/>
    <col min="5" max="5" width="65.42578125" customWidth="1"/>
    <col min="6" max="6" width="24.28515625" customWidth="1"/>
    <col min="7" max="7" width="25.28515625" customWidth="1"/>
    <col min="8" max="8" width="16.140625" customWidth="1"/>
  </cols>
  <sheetData>
    <row r="2" spans="1:8">
      <c r="A2" s="96" t="s">
        <v>117</v>
      </c>
      <c r="B2" s="159" t="s">
        <v>547</v>
      </c>
      <c r="C2" s="159"/>
      <c r="D2" s="159"/>
      <c r="E2" s="159"/>
      <c r="F2" s="159"/>
      <c r="G2" s="159"/>
    </row>
    <row r="3" spans="1:8">
      <c r="A3" s="96" t="s">
        <v>119</v>
      </c>
      <c r="B3" s="159" t="s">
        <v>551</v>
      </c>
      <c r="C3" s="159"/>
      <c r="D3" s="159"/>
      <c r="E3" s="159"/>
      <c r="F3" s="159"/>
      <c r="G3" s="159"/>
    </row>
    <row r="4" spans="1:8">
      <c r="A4" s="96" t="s">
        <v>121</v>
      </c>
      <c r="B4" s="159" t="s">
        <v>549</v>
      </c>
      <c r="C4" s="159"/>
      <c r="D4" s="159"/>
      <c r="E4" s="159"/>
      <c r="F4" s="159"/>
      <c r="G4" s="159"/>
    </row>
    <row r="5" spans="1:8">
      <c r="A5" s="96" t="s">
        <v>123</v>
      </c>
      <c r="B5" s="159" t="s">
        <v>124</v>
      </c>
      <c r="C5" s="159"/>
      <c r="D5" s="159"/>
      <c r="E5" s="159"/>
      <c r="F5" s="159"/>
      <c r="G5" s="159"/>
    </row>
    <row r="6" spans="1:8">
      <c r="A6" s="96" t="s">
        <v>125</v>
      </c>
      <c r="B6" s="159" t="s">
        <v>126</v>
      </c>
      <c r="C6" s="159"/>
      <c r="D6" s="159"/>
      <c r="E6" s="159"/>
      <c r="F6" s="159"/>
      <c r="G6" s="159"/>
    </row>
    <row r="7" spans="1:8">
      <c r="A7" s="96" t="s">
        <v>127</v>
      </c>
      <c r="B7" s="159" t="s">
        <v>128</v>
      </c>
      <c r="C7" s="159"/>
      <c r="D7" s="159"/>
      <c r="E7" s="159"/>
      <c r="F7" s="159"/>
      <c r="G7" s="159"/>
    </row>
    <row r="8" spans="1:8">
      <c r="A8" s="96"/>
      <c r="B8" s="97"/>
    </row>
    <row r="9" spans="1:8" ht="63.75">
      <c r="A9" s="96"/>
      <c r="B9" s="97"/>
      <c r="F9" s="108" t="s">
        <v>129</v>
      </c>
      <c r="G9" s="108" t="s">
        <v>130</v>
      </c>
      <c r="H9" s="108" t="s">
        <v>131</v>
      </c>
    </row>
    <row r="10" spans="1:8">
      <c r="A10" s="96"/>
      <c r="B10" s="97"/>
      <c r="E10" t="s">
        <v>132</v>
      </c>
      <c r="F10" s="109">
        <f>F52+F96</f>
        <v>8534714532</v>
      </c>
      <c r="G10" s="109">
        <f>G52+G96</f>
        <v>8278673191</v>
      </c>
      <c r="H10" s="110" t="str">
        <f t="shared" ref="H10" si="0">IF(G10&gt;F10,"No Habilitado","Habilitado")</f>
        <v>Habilitado</v>
      </c>
    </row>
    <row r="12" spans="1:8" ht="18">
      <c r="A12" s="160" t="s">
        <v>329</v>
      </c>
      <c r="B12" s="161"/>
      <c r="C12" s="161"/>
      <c r="D12" s="161"/>
      <c r="E12" s="161"/>
      <c r="F12" s="161"/>
      <c r="G12" s="162"/>
    </row>
    <row r="13" spans="1:8" s="1" customFormat="1">
      <c r="A13" s="99" t="s">
        <v>134</v>
      </c>
      <c r="B13" s="99" t="s">
        <v>135</v>
      </c>
      <c r="C13" s="100" t="s">
        <v>136</v>
      </c>
      <c r="D13" s="100" t="s">
        <v>137</v>
      </c>
      <c r="E13" s="100" t="s">
        <v>138</v>
      </c>
      <c r="F13" s="100" t="s">
        <v>129</v>
      </c>
      <c r="G13" s="100" t="s">
        <v>130</v>
      </c>
      <c r="H13" s="100" t="s">
        <v>419</v>
      </c>
    </row>
    <row r="14" spans="1:8">
      <c r="A14" s="101">
        <v>0</v>
      </c>
      <c r="B14" s="97" t="s">
        <v>422</v>
      </c>
      <c r="C14" s="97" t="s">
        <v>140</v>
      </c>
      <c r="D14" s="97" t="s">
        <v>141</v>
      </c>
      <c r="E14" s="97" t="s">
        <v>423</v>
      </c>
      <c r="F14" s="103">
        <v>15399630</v>
      </c>
      <c r="G14" s="103">
        <v>14937642</v>
      </c>
      <c r="H14" s="3" t="str">
        <f>IF(G14&gt;F14,"No","SI")</f>
        <v>SI</v>
      </c>
    </row>
    <row r="15" spans="1:8">
      <c r="A15" s="102">
        <v>0</v>
      </c>
      <c r="B15" s="97" t="s">
        <v>424</v>
      </c>
      <c r="C15" s="97" t="s">
        <v>144</v>
      </c>
      <c r="D15" s="97" t="s">
        <v>141</v>
      </c>
      <c r="E15" s="97" t="s">
        <v>425</v>
      </c>
      <c r="F15" s="103">
        <v>26398350</v>
      </c>
      <c r="G15" s="103">
        <v>25606401</v>
      </c>
      <c r="H15" s="3" t="str">
        <f t="shared" ref="H15:H50" si="1">IF(G15&gt;F15,"No","SI")</f>
        <v>SI</v>
      </c>
    </row>
    <row r="16" spans="1:8">
      <c r="A16" s="102">
        <v>0</v>
      </c>
      <c r="B16" s="97" t="s">
        <v>426</v>
      </c>
      <c r="C16" s="97" t="s">
        <v>147</v>
      </c>
      <c r="D16" s="97" t="s">
        <v>141</v>
      </c>
      <c r="E16" s="97" t="s">
        <v>427</v>
      </c>
      <c r="F16" s="103">
        <v>26398350</v>
      </c>
      <c r="G16" s="103">
        <v>25606401</v>
      </c>
      <c r="H16" s="3" t="str">
        <f t="shared" si="1"/>
        <v>SI</v>
      </c>
    </row>
    <row r="17" spans="1:8">
      <c r="A17" s="102">
        <v>0</v>
      </c>
      <c r="B17" s="97" t="s">
        <v>428</v>
      </c>
      <c r="C17" s="97" t="s">
        <v>150</v>
      </c>
      <c r="D17" s="97" t="s">
        <v>141</v>
      </c>
      <c r="E17" s="97" t="s">
        <v>429</v>
      </c>
      <c r="F17" s="103">
        <v>52796700</v>
      </c>
      <c r="G17" s="103">
        <v>51212799</v>
      </c>
      <c r="H17" s="3" t="str">
        <f t="shared" si="1"/>
        <v>SI</v>
      </c>
    </row>
    <row r="18" spans="1:8">
      <c r="A18" s="102">
        <v>0</v>
      </c>
      <c r="B18" s="97" t="s">
        <v>430</v>
      </c>
      <c r="C18" s="97" t="s">
        <v>153</v>
      </c>
      <c r="D18" s="97" t="s">
        <v>141</v>
      </c>
      <c r="E18" s="97" t="s">
        <v>431</v>
      </c>
      <c r="F18" s="103">
        <v>52796700</v>
      </c>
      <c r="G18" s="103">
        <v>51212799</v>
      </c>
      <c r="H18" s="3" t="str">
        <f t="shared" si="1"/>
        <v>SI</v>
      </c>
    </row>
    <row r="19" spans="1:8">
      <c r="A19" s="102">
        <v>0</v>
      </c>
      <c r="B19" s="97" t="s">
        <v>432</v>
      </c>
      <c r="C19" s="97" t="s">
        <v>156</v>
      </c>
      <c r="D19" s="97" t="s">
        <v>141</v>
      </c>
      <c r="E19" s="97" t="s">
        <v>433</v>
      </c>
      <c r="F19" s="103">
        <v>52796700</v>
      </c>
      <c r="G19" s="103">
        <v>51212799</v>
      </c>
      <c r="H19" s="3" t="str">
        <f t="shared" si="1"/>
        <v>SI</v>
      </c>
    </row>
    <row r="20" spans="1:8">
      <c r="A20" s="102">
        <v>0</v>
      </c>
      <c r="B20" s="97" t="s">
        <v>434</v>
      </c>
      <c r="C20" s="97" t="s">
        <v>159</v>
      </c>
      <c r="D20" s="97" t="s">
        <v>141</v>
      </c>
      <c r="E20" s="97" t="s">
        <v>435</v>
      </c>
      <c r="F20" s="103">
        <v>21997440</v>
      </c>
      <c r="G20" s="103">
        <v>21337518</v>
      </c>
      <c r="H20" s="3" t="str">
        <f t="shared" si="1"/>
        <v>SI</v>
      </c>
    </row>
    <row r="21" spans="1:8">
      <c r="A21" s="102">
        <v>0</v>
      </c>
      <c r="B21" s="97" t="s">
        <v>436</v>
      </c>
      <c r="C21" s="97" t="s">
        <v>162</v>
      </c>
      <c r="D21" s="97" t="s">
        <v>141</v>
      </c>
      <c r="E21" s="97" t="s">
        <v>437</v>
      </c>
      <c r="F21" s="103">
        <v>117393120</v>
      </c>
      <c r="G21" s="103">
        <v>113871327</v>
      </c>
      <c r="H21" s="3" t="str">
        <f t="shared" si="1"/>
        <v>SI</v>
      </c>
    </row>
    <row r="22" spans="1:8">
      <c r="A22" s="102">
        <v>0</v>
      </c>
      <c r="B22" s="97" t="s">
        <v>438</v>
      </c>
      <c r="C22" s="97" t="s">
        <v>165</v>
      </c>
      <c r="D22" s="97" t="s">
        <v>141</v>
      </c>
      <c r="E22" s="97" t="s">
        <v>439</v>
      </c>
      <c r="F22" s="103">
        <v>8657760</v>
      </c>
      <c r="G22" s="103">
        <v>8398026</v>
      </c>
      <c r="H22" s="3" t="str">
        <f t="shared" si="1"/>
        <v>SI</v>
      </c>
    </row>
    <row r="23" spans="1:8">
      <c r="A23" s="102">
        <v>0</v>
      </c>
      <c r="B23" s="97" t="s">
        <v>440</v>
      </c>
      <c r="C23" s="97" t="s">
        <v>168</v>
      </c>
      <c r="D23" s="97" t="s">
        <v>141</v>
      </c>
      <c r="E23" s="97" t="s">
        <v>441</v>
      </c>
      <c r="F23" s="103">
        <v>8657760</v>
      </c>
      <c r="G23" s="103">
        <v>8398026</v>
      </c>
      <c r="H23" s="3" t="str">
        <f t="shared" si="1"/>
        <v>SI</v>
      </c>
    </row>
    <row r="24" spans="1:8">
      <c r="A24" s="102">
        <v>0</v>
      </c>
      <c r="B24" s="97" t="s">
        <v>442</v>
      </c>
      <c r="C24" s="97" t="s">
        <v>171</v>
      </c>
      <c r="D24" s="97" t="s">
        <v>141</v>
      </c>
      <c r="E24" s="97" t="s">
        <v>443</v>
      </c>
      <c r="F24" s="103">
        <v>8657760</v>
      </c>
      <c r="G24" s="103">
        <v>8398026</v>
      </c>
      <c r="H24" s="3" t="str">
        <f t="shared" si="1"/>
        <v>SI</v>
      </c>
    </row>
    <row r="25" spans="1:8">
      <c r="A25" s="102">
        <v>0</v>
      </c>
      <c r="B25" s="97" t="s">
        <v>444</v>
      </c>
      <c r="C25" s="97" t="s">
        <v>174</v>
      </c>
      <c r="D25" s="97" t="s">
        <v>141</v>
      </c>
      <c r="E25" s="97" t="s">
        <v>445</v>
      </c>
      <c r="F25" s="103">
        <v>8657760</v>
      </c>
      <c r="G25" s="103">
        <v>8398026</v>
      </c>
      <c r="H25" s="3" t="str">
        <f t="shared" si="1"/>
        <v>SI</v>
      </c>
    </row>
    <row r="26" spans="1:8">
      <c r="A26" s="102">
        <v>0</v>
      </c>
      <c r="B26" s="97" t="s">
        <v>446</v>
      </c>
      <c r="C26" s="97" t="s">
        <v>177</v>
      </c>
      <c r="D26" s="97" t="s">
        <v>141</v>
      </c>
      <c r="E26" s="97" t="s">
        <v>447</v>
      </c>
      <c r="F26" s="103">
        <v>25973280</v>
      </c>
      <c r="G26" s="103">
        <v>25194081</v>
      </c>
      <c r="H26" s="3" t="str">
        <f t="shared" si="1"/>
        <v>SI</v>
      </c>
    </row>
    <row r="27" spans="1:8">
      <c r="A27" s="102">
        <v>0</v>
      </c>
      <c r="B27" s="97" t="s">
        <v>448</v>
      </c>
      <c r="C27" s="97" t="s">
        <v>180</v>
      </c>
      <c r="D27" s="97" t="s">
        <v>141</v>
      </c>
      <c r="E27" s="97" t="s">
        <v>449</v>
      </c>
      <c r="F27" s="103">
        <v>25973280</v>
      </c>
      <c r="G27" s="103">
        <v>25194081</v>
      </c>
      <c r="H27" s="3" t="str">
        <f t="shared" si="1"/>
        <v>SI</v>
      </c>
    </row>
    <row r="28" spans="1:8">
      <c r="A28" s="102">
        <v>0</v>
      </c>
      <c r="B28" s="97" t="s">
        <v>450</v>
      </c>
      <c r="C28" s="97" t="s">
        <v>183</v>
      </c>
      <c r="D28" s="97" t="s">
        <v>141</v>
      </c>
      <c r="E28" s="97" t="s">
        <v>451</v>
      </c>
      <c r="F28" s="103">
        <v>7337070</v>
      </c>
      <c r="G28" s="103">
        <v>7116957</v>
      </c>
      <c r="H28" s="3" t="str">
        <f t="shared" si="1"/>
        <v>SI</v>
      </c>
    </row>
    <row r="29" spans="1:8">
      <c r="A29" s="102">
        <v>0</v>
      </c>
      <c r="B29" s="97" t="s">
        <v>452</v>
      </c>
      <c r="C29" s="97" t="s">
        <v>186</v>
      </c>
      <c r="D29" s="97" t="s">
        <v>141</v>
      </c>
      <c r="E29" s="97" t="s">
        <v>453</v>
      </c>
      <c r="F29" s="103">
        <v>13688598</v>
      </c>
      <c r="G29" s="103">
        <v>13277940</v>
      </c>
      <c r="H29" s="3" t="str">
        <f t="shared" si="1"/>
        <v>SI</v>
      </c>
    </row>
    <row r="30" spans="1:8">
      <c r="A30" s="102">
        <v>0</v>
      </c>
      <c r="B30" s="97" t="s">
        <v>454</v>
      </c>
      <c r="C30" s="97" t="s">
        <v>189</v>
      </c>
      <c r="D30" s="97" t="s">
        <v>141</v>
      </c>
      <c r="E30" s="97" t="s">
        <v>455</v>
      </c>
      <c r="F30" s="103">
        <v>6844299</v>
      </c>
      <c r="G30" s="103">
        <v>6638970</v>
      </c>
      <c r="H30" s="3" t="str">
        <f t="shared" si="1"/>
        <v>SI</v>
      </c>
    </row>
    <row r="31" spans="1:8">
      <c r="A31" s="102">
        <v>0</v>
      </c>
      <c r="B31" s="97" t="s">
        <v>456</v>
      </c>
      <c r="C31" s="97" t="s">
        <v>192</v>
      </c>
      <c r="D31" s="97" t="s">
        <v>141</v>
      </c>
      <c r="E31" s="97" t="s">
        <v>457</v>
      </c>
      <c r="F31" s="103">
        <v>47910093</v>
      </c>
      <c r="G31" s="103">
        <v>46472790</v>
      </c>
      <c r="H31" s="3" t="str">
        <f t="shared" si="1"/>
        <v>SI</v>
      </c>
    </row>
    <row r="32" spans="1:8">
      <c r="A32" s="102">
        <v>0</v>
      </c>
      <c r="B32" s="97" t="s">
        <v>458</v>
      </c>
      <c r="C32" s="97" t="s">
        <v>195</v>
      </c>
      <c r="D32" s="97" t="s">
        <v>141</v>
      </c>
      <c r="E32" s="97" t="s">
        <v>459</v>
      </c>
      <c r="F32" s="103">
        <v>34221495</v>
      </c>
      <c r="G32" s="103">
        <v>33194850</v>
      </c>
      <c r="H32" s="3" t="str">
        <f t="shared" si="1"/>
        <v>SI</v>
      </c>
    </row>
    <row r="33" spans="1:8">
      <c r="A33" s="102">
        <v>0</v>
      </c>
      <c r="B33" s="97" t="s">
        <v>460</v>
      </c>
      <c r="C33" s="97" t="s">
        <v>198</v>
      </c>
      <c r="D33" s="97" t="s">
        <v>141</v>
      </c>
      <c r="E33" s="97" t="s">
        <v>461</v>
      </c>
      <c r="F33" s="103">
        <v>10373385</v>
      </c>
      <c r="G33" s="103">
        <v>10062183</v>
      </c>
      <c r="H33" s="3" t="str">
        <f t="shared" si="1"/>
        <v>SI</v>
      </c>
    </row>
    <row r="34" spans="1:8">
      <c r="A34" s="102">
        <v>0</v>
      </c>
      <c r="B34" s="97" t="s">
        <v>462</v>
      </c>
      <c r="C34" s="97" t="s">
        <v>201</v>
      </c>
      <c r="D34" s="97" t="s">
        <v>141</v>
      </c>
      <c r="E34" s="97" t="s">
        <v>463</v>
      </c>
      <c r="F34" s="103">
        <v>78478470</v>
      </c>
      <c r="G34" s="103">
        <v>76124160</v>
      </c>
      <c r="H34" s="3" t="str">
        <f t="shared" si="1"/>
        <v>SI</v>
      </c>
    </row>
    <row r="35" spans="1:8">
      <c r="A35" s="102">
        <v>0</v>
      </c>
      <c r="B35" s="97" t="s">
        <v>464</v>
      </c>
      <c r="C35" s="97" t="s">
        <v>204</v>
      </c>
      <c r="D35" s="97" t="s">
        <v>141</v>
      </c>
      <c r="E35" s="97" t="s">
        <v>465</v>
      </c>
      <c r="F35" s="103">
        <v>5462040</v>
      </c>
      <c r="G35" s="103">
        <v>5298180</v>
      </c>
      <c r="H35" s="3" t="str">
        <f t="shared" si="1"/>
        <v>SI</v>
      </c>
    </row>
    <row r="36" spans="1:8">
      <c r="A36" s="102">
        <v>0</v>
      </c>
      <c r="B36" s="97" t="s">
        <v>466</v>
      </c>
      <c r="C36" s="97" t="s">
        <v>207</v>
      </c>
      <c r="D36" s="97" t="s">
        <v>141</v>
      </c>
      <c r="E36" s="97" t="s">
        <v>467</v>
      </c>
      <c r="F36" s="103">
        <v>98278752</v>
      </c>
      <c r="G36" s="103">
        <v>95330388</v>
      </c>
      <c r="H36" s="3" t="str">
        <f t="shared" si="1"/>
        <v>SI</v>
      </c>
    </row>
    <row r="37" spans="1:8">
      <c r="A37" s="102">
        <v>0</v>
      </c>
      <c r="B37" s="97" t="s">
        <v>468</v>
      </c>
      <c r="C37" s="97" t="s">
        <v>210</v>
      </c>
      <c r="D37" s="97" t="s">
        <v>141</v>
      </c>
      <c r="E37" s="97" t="s">
        <v>469</v>
      </c>
      <c r="F37" s="103">
        <v>45392373</v>
      </c>
      <c r="G37" s="103">
        <v>44030601</v>
      </c>
      <c r="H37" s="3" t="str">
        <f t="shared" si="1"/>
        <v>SI</v>
      </c>
    </row>
    <row r="38" spans="1:8">
      <c r="A38" s="102">
        <v>0</v>
      </c>
      <c r="B38" s="97" t="s">
        <v>470</v>
      </c>
      <c r="C38" s="97" t="s">
        <v>213</v>
      </c>
      <c r="D38" s="97" t="s">
        <v>141</v>
      </c>
      <c r="E38" s="97" t="s">
        <v>471</v>
      </c>
      <c r="F38" s="103">
        <v>1842612</v>
      </c>
      <c r="G38" s="103">
        <v>1787334</v>
      </c>
      <c r="H38" s="3" t="str">
        <f t="shared" si="1"/>
        <v>SI</v>
      </c>
    </row>
    <row r="39" spans="1:8">
      <c r="A39" s="102">
        <v>0</v>
      </c>
      <c r="B39" s="97" t="s">
        <v>472</v>
      </c>
      <c r="C39" s="97" t="s">
        <v>216</v>
      </c>
      <c r="D39" s="97" t="s">
        <v>141</v>
      </c>
      <c r="E39" s="97" t="s">
        <v>473</v>
      </c>
      <c r="F39" s="103">
        <v>7034700</v>
      </c>
      <c r="G39" s="103">
        <v>6823659</v>
      </c>
      <c r="H39" s="3" t="str">
        <f t="shared" si="1"/>
        <v>SI</v>
      </c>
    </row>
    <row r="40" spans="1:8">
      <c r="A40" s="102">
        <v>0</v>
      </c>
      <c r="B40" s="97" t="s">
        <v>474</v>
      </c>
      <c r="C40" s="97" t="s">
        <v>219</v>
      </c>
      <c r="D40" s="97" t="s">
        <v>141</v>
      </c>
      <c r="E40" s="97" t="s">
        <v>475</v>
      </c>
      <c r="F40" s="103">
        <v>16744026</v>
      </c>
      <c r="G40" s="103">
        <v>16241706</v>
      </c>
      <c r="H40" s="3" t="str">
        <f t="shared" si="1"/>
        <v>SI</v>
      </c>
    </row>
    <row r="41" spans="1:8">
      <c r="A41" s="102">
        <v>0</v>
      </c>
      <c r="B41" s="97" t="s">
        <v>476</v>
      </c>
      <c r="C41" s="97" t="s">
        <v>222</v>
      </c>
      <c r="D41" s="97" t="s">
        <v>141</v>
      </c>
      <c r="E41" s="97" t="s">
        <v>477</v>
      </c>
      <c r="F41" s="103">
        <v>2152986</v>
      </c>
      <c r="G41" s="103">
        <v>2088396</v>
      </c>
      <c r="H41" s="3" t="str">
        <f t="shared" si="1"/>
        <v>SI</v>
      </c>
    </row>
    <row r="42" spans="1:8">
      <c r="A42" s="102">
        <v>0</v>
      </c>
      <c r="B42" s="97" t="s">
        <v>478</v>
      </c>
      <c r="C42" s="97" t="s">
        <v>225</v>
      </c>
      <c r="D42" s="97" t="s">
        <v>141</v>
      </c>
      <c r="E42" s="97" t="s">
        <v>479</v>
      </c>
      <c r="F42" s="103">
        <v>65053464</v>
      </c>
      <c r="G42" s="103">
        <v>63101859</v>
      </c>
      <c r="H42" s="3" t="str">
        <f t="shared" si="1"/>
        <v>SI</v>
      </c>
    </row>
    <row r="43" spans="1:8">
      <c r="A43" s="102">
        <v>0</v>
      </c>
      <c r="B43" s="97" t="s">
        <v>480</v>
      </c>
      <c r="C43" s="97" t="s">
        <v>228</v>
      </c>
      <c r="D43" s="97" t="s">
        <v>141</v>
      </c>
      <c r="E43" s="97" t="s">
        <v>481</v>
      </c>
      <c r="F43" s="103">
        <v>2862363</v>
      </c>
      <c r="G43" s="103">
        <v>2776491</v>
      </c>
      <c r="H43" s="3" t="str">
        <f t="shared" si="1"/>
        <v>SI</v>
      </c>
    </row>
    <row r="44" spans="1:8">
      <c r="A44" s="102">
        <v>0</v>
      </c>
      <c r="B44" s="97" t="s">
        <v>482</v>
      </c>
      <c r="C44" s="97" t="s">
        <v>231</v>
      </c>
      <c r="D44" s="97" t="s">
        <v>141</v>
      </c>
      <c r="E44" s="97" t="s">
        <v>483</v>
      </c>
      <c r="F44" s="103">
        <v>64680</v>
      </c>
      <c r="G44" s="103">
        <v>62739</v>
      </c>
      <c r="H44" s="3" t="str">
        <f t="shared" si="1"/>
        <v>SI</v>
      </c>
    </row>
    <row r="45" spans="1:8">
      <c r="A45" s="102">
        <v>0</v>
      </c>
      <c r="B45" s="97" t="s">
        <v>484</v>
      </c>
      <c r="C45" s="97" t="s">
        <v>234</v>
      </c>
      <c r="D45" s="97" t="s">
        <v>141</v>
      </c>
      <c r="E45" s="97" t="s">
        <v>485</v>
      </c>
      <c r="F45" s="103">
        <v>164423427</v>
      </c>
      <c r="G45" s="103">
        <v>159490725</v>
      </c>
      <c r="H45" s="3" t="str">
        <f t="shared" si="1"/>
        <v>SI</v>
      </c>
    </row>
    <row r="46" spans="1:8">
      <c r="A46" s="102">
        <v>0</v>
      </c>
      <c r="B46" s="97" t="s">
        <v>486</v>
      </c>
      <c r="C46" s="97" t="s">
        <v>237</v>
      </c>
      <c r="D46" s="97" t="s">
        <v>141</v>
      </c>
      <c r="E46" s="97" t="s">
        <v>487</v>
      </c>
      <c r="F46" s="103">
        <v>36176103</v>
      </c>
      <c r="G46" s="103">
        <v>35090820</v>
      </c>
      <c r="H46" s="3" t="str">
        <f t="shared" si="1"/>
        <v>SI</v>
      </c>
    </row>
    <row r="47" spans="1:8">
      <c r="A47" s="102">
        <v>0</v>
      </c>
      <c r="B47" s="97" t="s">
        <v>488</v>
      </c>
      <c r="C47" s="97" t="s">
        <v>240</v>
      </c>
      <c r="D47" s="97" t="s">
        <v>141</v>
      </c>
      <c r="E47" s="97" t="s">
        <v>489</v>
      </c>
      <c r="F47" s="103">
        <v>43404220</v>
      </c>
      <c r="G47" s="103">
        <v>42102052</v>
      </c>
      <c r="H47" s="3" t="str">
        <f t="shared" si="1"/>
        <v>SI</v>
      </c>
    </row>
    <row r="48" spans="1:8">
      <c r="A48" s="102">
        <v>0</v>
      </c>
      <c r="B48" s="97" t="s">
        <v>490</v>
      </c>
      <c r="C48" s="97" t="s">
        <v>243</v>
      </c>
      <c r="D48" s="97" t="s">
        <v>141</v>
      </c>
      <c r="E48" s="97" t="s">
        <v>491</v>
      </c>
      <c r="F48" s="103">
        <v>79479996</v>
      </c>
      <c r="G48" s="103">
        <v>77095632</v>
      </c>
      <c r="H48" s="3" t="str">
        <f t="shared" si="1"/>
        <v>SI</v>
      </c>
    </row>
    <row r="49" spans="1:8">
      <c r="A49" s="102">
        <v>0</v>
      </c>
      <c r="B49" s="97" t="s">
        <v>492</v>
      </c>
      <c r="C49" s="97" t="s">
        <v>246</v>
      </c>
      <c r="D49" s="97" t="s">
        <v>141</v>
      </c>
      <c r="E49" s="97" t="s">
        <v>493</v>
      </c>
      <c r="F49" s="103">
        <v>108822476</v>
      </c>
      <c r="G49" s="103">
        <v>105557764</v>
      </c>
      <c r="H49" s="3" t="str">
        <f t="shared" si="1"/>
        <v>SI</v>
      </c>
    </row>
    <row r="50" spans="1:8">
      <c r="A50" s="102">
        <v>0</v>
      </c>
      <c r="B50" s="97" t="s">
        <v>494</v>
      </c>
      <c r="C50" s="97" t="s">
        <v>249</v>
      </c>
      <c r="D50" s="97" t="s">
        <v>141</v>
      </c>
      <c r="E50" s="97" t="s">
        <v>495</v>
      </c>
      <c r="F50" s="103">
        <v>324525124</v>
      </c>
      <c r="G50" s="103">
        <v>314789408</v>
      </c>
      <c r="H50" s="3" t="str">
        <f t="shared" si="1"/>
        <v>SI</v>
      </c>
    </row>
    <row r="51" spans="1:8">
      <c r="A51" s="98"/>
      <c r="B51" s="98"/>
      <c r="C51" s="98"/>
      <c r="D51" s="98"/>
      <c r="E51" s="98"/>
      <c r="F51" s="98"/>
      <c r="H51" s="3"/>
    </row>
    <row r="52" spans="1:8">
      <c r="A52" s="98"/>
      <c r="B52" s="98"/>
      <c r="C52" s="98"/>
      <c r="D52" s="98"/>
      <c r="E52" s="98"/>
      <c r="F52" s="104">
        <f>SUM(F14:F51)</f>
        <v>1653127342</v>
      </c>
      <c r="G52" s="105">
        <f>SUM(G14:G51)</f>
        <v>1603533556</v>
      </c>
      <c r="H52" s="3" t="str">
        <f>IF(G52&gt;F52,"No Habilitado","Habilitado")</f>
        <v>Habilitado</v>
      </c>
    </row>
    <row r="53" spans="1:8">
      <c r="A53" s="98"/>
      <c r="B53" s="98"/>
      <c r="C53" s="98"/>
      <c r="D53" s="98"/>
      <c r="E53" s="98"/>
      <c r="F53" s="104"/>
      <c r="G53" s="105"/>
    </row>
    <row r="54" spans="1:8">
      <c r="A54" s="98"/>
      <c r="B54" s="98"/>
      <c r="C54" s="98"/>
      <c r="D54" s="98"/>
      <c r="E54" s="98"/>
      <c r="F54" s="104"/>
      <c r="G54" s="105"/>
      <c r="H54" s="3"/>
    </row>
    <row r="55" spans="1:8" ht="18">
      <c r="A55" s="160" t="s">
        <v>251</v>
      </c>
      <c r="B55" s="161"/>
      <c r="C55" s="161"/>
      <c r="D55" s="161"/>
      <c r="E55" s="161"/>
      <c r="F55" s="161"/>
      <c r="G55" s="162"/>
    </row>
    <row r="56" spans="1:8">
      <c r="A56" s="99" t="s">
        <v>134</v>
      </c>
      <c r="B56" s="99" t="s">
        <v>135</v>
      </c>
      <c r="C56" s="100" t="s">
        <v>136</v>
      </c>
      <c r="D56" s="100" t="s">
        <v>137</v>
      </c>
      <c r="E56" s="100" t="s">
        <v>138</v>
      </c>
      <c r="F56" s="100" t="s">
        <v>129</v>
      </c>
      <c r="G56" s="100" t="s">
        <v>130</v>
      </c>
      <c r="H56" s="100" t="s">
        <v>419</v>
      </c>
    </row>
    <row r="57" spans="1:8">
      <c r="A57" s="101">
        <v>0</v>
      </c>
      <c r="B57" s="97" t="s">
        <v>496</v>
      </c>
      <c r="C57" s="97" t="s">
        <v>140</v>
      </c>
      <c r="D57" s="97" t="s">
        <v>141</v>
      </c>
      <c r="E57" s="97" t="s">
        <v>497</v>
      </c>
      <c r="F57" s="103">
        <v>65935056</v>
      </c>
      <c r="G57" s="103">
        <v>63957000</v>
      </c>
      <c r="H57" s="3" t="str">
        <f>IF(G57&gt;F57,"No","SI")</f>
        <v>SI</v>
      </c>
    </row>
    <row r="58" spans="1:8">
      <c r="A58" s="102">
        <v>0</v>
      </c>
      <c r="B58" s="97" t="s">
        <v>498</v>
      </c>
      <c r="C58" s="97" t="s">
        <v>144</v>
      </c>
      <c r="D58" s="97" t="s">
        <v>141</v>
      </c>
      <c r="E58" s="97" t="s">
        <v>425</v>
      </c>
      <c r="F58" s="103">
        <v>113027184</v>
      </c>
      <c r="G58" s="103">
        <v>109636368</v>
      </c>
      <c r="H58" s="3" t="str">
        <f t="shared" ref="H58:H94" si="2">IF(G58&gt;F58,"No","SI")</f>
        <v>SI</v>
      </c>
    </row>
    <row r="59" spans="1:8">
      <c r="A59" s="102">
        <v>0</v>
      </c>
      <c r="B59" s="97" t="s">
        <v>499</v>
      </c>
      <c r="C59" s="97" t="s">
        <v>147</v>
      </c>
      <c r="D59" s="97" t="s">
        <v>141</v>
      </c>
      <c r="E59" s="97" t="s">
        <v>427</v>
      </c>
      <c r="F59" s="103">
        <v>113027184</v>
      </c>
      <c r="G59" s="103">
        <v>109636368</v>
      </c>
      <c r="H59" s="3" t="str">
        <f t="shared" si="2"/>
        <v>SI</v>
      </c>
    </row>
    <row r="60" spans="1:8">
      <c r="A60" s="102">
        <v>0</v>
      </c>
      <c r="B60" s="97" t="s">
        <v>500</v>
      </c>
      <c r="C60" s="97" t="s">
        <v>150</v>
      </c>
      <c r="D60" s="97" t="s">
        <v>141</v>
      </c>
      <c r="E60" s="97" t="s">
        <v>429</v>
      </c>
      <c r="F60" s="103">
        <v>226054368</v>
      </c>
      <c r="G60" s="103">
        <v>219272736</v>
      </c>
      <c r="H60" s="3" t="str">
        <f t="shared" si="2"/>
        <v>SI</v>
      </c>
    </row>
    <row r="61" spans="1:8">
      <c r="A61" s="102">
        <v>0</v>
      </c>
      <c r="B61" s="97" t="s">
        <v>501</v>
      </c>
      <c r="C61" s="97" t="s">
        <v>153</v>
      </c>
      <c r="D61" s="97" t="s">
        <v>141</v>
      </c>
      <c r="E61" s="97" t="s">
        <v>431</v>
      </c>
      <c r="F61" s="103">
        <v>226054368</v>
      </c>
      <c r="G61" s="103">
        <v>219272736</v>
      </c>
      <c r="H61" s="3" t="str">
        <f t="shared" si="2"/>
        <v>SI</v>
      </c>
    </row>
    <row r="62" spans="1:8">
      <c r="A62" s="102">
        <v>0</v>
      </c>
      <c r="B62" s="97" t="s">
        <v>502</v>
      </c>
      <c r="C62" s="97" t="s">
        <v>156</v>
      </c>
      <c r="D62" s="97" t="s">
        <v>141</v>
      </c>
      <c r="E62" s="97" t="s">
        <v>503</v>
      </c>
      <c r="F62" s="103">
        <v>226054368</v>
      </c>
      <c r="G62" s="103">
        <v>219272736</v>
      </c>
      <c r="H62" s="3" t="str">
        <f t="shared" si="2"/>
        <v>SI</v>
      </c>
    </row>
    <row r="63" spans="1:8">
      <c r="A63" s="102">
        <v>0</v>
      </c>
      <c r="B63" s="97" t="s">
        <v>504</v>
      </c>
      <c r="C63" s="97" t="s">
        <v>159</v>
      </c>
      <c r="D63" s="97" t="s">
        <v>141</v>
      </c>
      <c r="E63" s="97" t="s">
        <v>435</v>
      </c>
      <c r="F63" s="103">
        <v>94184232</v>
      </c>
      <c r="G63" s="103">
        <v>91358700</v>
      </c>
      <c r="H63" s="3" t="str">
        <f t="shared" si="2"/>
        <v>SI</v>
      </c>
    </row>
    <row r="64" spans="1:8">
      <c r="A64" s="102">
        <v>0</v>
      </c>
      <c r="B64" s="97" t="s">
        <v>505</v>
      </c>
      <c r="C64" s="97" t="s">
        <v>162</v>
      </c>
      <c r="D64" s="97" t="s">
        <v>141</v>
      </c>
      <c r="E64" s="97" t="s">
        <v>506</v>
      </c>
      <c r="F64" s="103">
        <v>502630464</v>
      </c>
      <c r="G64" s="103">
        <v>487551552</v>
      </c>
      <c r="H64" s="3" t="str">
        <f t="shared" si="2"/>
        <v>SI</v>
      </c>
    </row>
    <row r="65" spans="1:8">
      <c r="A65" s="102">
        <v>0</v>
      </c>
      <c r="B65" s="97" t="s">
        <v>507</v>
      </c>
      <c r="C65" s="97" t="s">
        <v>165</v>
      </c>
      <c r="D65" s="97" t="s">
        <v>141</v>
      </c>
      <c r="E65" s="97" t="s">
        <v>439</v>
      </c>
      <c r="F65" s="103">
        <v>37069068</v>
      </c>
      <c r="G65" s="103">
        <v>35956992</v>
      </c>
      <c r="H65" s="3" t="str">
        <f t="shared" si="2"/>
        <v>SI</v>
      </c>
    </row>
    <row r="66" spans="1:8">
      <c r="A66" s="102">
        <v>0</v>
      </c>
      <c r="B66" s="97" t="s">
        <v>508</v>
      </c>
      <c r="C66" s="97" t="s">
        <v>168</v>
      </c>
      <c r="D66" s="97" t="s">
        <v>141</v>
      </c>
      <c r="E66" s="97" t="s">
        <v>441</v>
      </c>
      <c r="F66" s="103">
        <v>37069068</v>
      </c>
      <c r="G66" s="103">
        <v>35956992</v>
      </c>
      <c r="H66" s="3" t="str">
        <f t="shared" si="2"/>
        <v>SI</v>
      </c>
    </row>
    <row r="67" spans="1:8">
      <c r="A67" s="102">
        <v>0</v>
      </c>
      <c r="B67" s="97" t="s">
        <v>509</v>
      </c>
      <c r="C67" s="97" t="s">
        <v>171</v>
      </c>
      <c r="D67" s="97" t="s">
        <v>141</v>
      </c>
      <c r="E67" s="97" t="s">
        <v>510</v>
      </c>
      <c r="F67" s="103">
        <v>37069068</v>
      </c>
      <c r="G67" s="103">
        <v>35956992</v>
      </c>
      <c r="H67" s="3" t="str">
        <f t="shared" si="2"/>
        <v>SI</v>
      </c>
    </row>
    <row r="68" spans="1:8">
      <c r="A68" s="102">
        <v>0</v>
      </c>
      <c r="B68" s="97" t="s">
        <v>511</v>
      </c>
      <c r="C68" s="97" t="s">
        <v>174</v>
      </c>
      <c r="D68" s="97" t="s">
        <v>141</v>
      </c>
      <c r="E68" s="97" t="s">
        <v>512</v>
      </c>
      <c r="F68" s="103">
        <v>37069068</v>
      </c>
      <c r="G68" s="103">
        <v>35956992</v>
      </c>
      <c r="H68" s="3" t="str">
        <f t="shared" si="2"/>
        <v>SI</v>
      </c>
    </row>
    <row r="69" spans="1:8">
      <c r="A69" s="102">
        <v>0</v>
      </c>
      <c r="B69" s="97" t="s">
        <v>513</v>
      </c>
      <c r="C69" s="97" t="s">
        <v>177</v>
      </c>
      <c r="D69" s="97" t="s">
        <v>141</v>
      </c>
      <c r="E69" s="97" t="s">
        <v>447</v>
      </c>
      <c r="F69" s="103">
        <v>111207204</v>
      </c>
      <c r="G69" s="103">
        <v>107870988</v>
      </c>
      <c r="H69" s="3" t="str">
        <f t="shared" si="2"/>
        <v>SI</v>
      </c>
    </row>
    <row r="70" spans="1:8">
      <c r="A70" s="102">
        <v>0</v>
      </c>
      <c r="B70" s="97" t="s">
        <v>514</v>
      </c>
      <c r="C70" s="97" t="s">
        <v>180</v>
      </c>
      <c r="D70" s="97" t="s">
        <v>141</v>
      </c>
      <c r="E70" s="97" t="s">
        <v>449</v>
      </c>
      <c r="F70" s="103">
        <v>111207204</v>
      </c>
      <c r="G70" s="103">
        <v>107870988</v>
      </c>
      <c r="H70" s="3" t="str">
        <f t="shared" si="2"/>
        <v>SI</v>
      </c>
    </row>
    <row r="71" spans="1:8">
      <c r="A71" s="102">
        <v>0</v>
      </c>
      <c r="B71" s="97" t="s">
        <v>515</v>
      </c>
      <c r="C71" s="97" t="s">
        <v>183</v>
      </c>
      <c r="D71" s="97" t="s">
        <v>141</v>
      </c>
      <c r="E71" s="97" t="s">
        <v>451</v>
      </c>
      <c r="F71" s="103">
        <v>31414404</v>
      </c>
      <c r="G71" s="103">
        <v>30471972</v>
      </c>
      <c r="H71" s="3" t="str">
        <f t="shared" si="2"/>
        <v>SI</v>
      </c>
    </row>
    <row r="72" spans="1:8">
      <c r="A72" s="102">
        <v>0</v>
      </c>
      <c r="B72" s="97" t="s">
        <v>516</v>
      </c>
      <c r="C72" s="97" t="s">
        <v>186</v>
      </c>
      <c r="D72" s="97" t="s">
        <v>141</v>
      </c>
      <c r="E72" s="97" t="s">
        <v>453</v>
      </c>
      <c r="F72" s="103">
        <v>58609104</v>
      </c>
      <c r="G72" s="103">
        <v>56850828</v>
      </c>
      <c r="H72" s="3" t="str">
        <f t="shared" si="2"/>
        <v>SI</v>
      </c>
    </row>
    <row r="73" spans="1:8">
      <c r="A73" s="102">
        <v>0</v>
      </c>
      <c r="B73" s="97" t="s">
        <v>517</v>
      </c>
      <c r="C73" s="97" t="s">
        <v>189</v>
      </c>
      <c r="D73" s="97" t="s">
        <v>141</v>
      </c>
      <c r="E73" s="97" t="s">
        <v>455</v>
      </c>
      <c r="F73" s="103">
        <v>29304552</v>
      </c>
      <c r="G73" s="103">
        <v>28425420</v>
      </c>
      <c r="H73" s="3" t="str">
        <f t="shared" si="2"/>
        <v>SI</v>
      </c>
    </row>
    <row r="74" spans="1:8">
      <c r="A74" s="102">
        <v>0</v>
      </c>
      <c r="B74" s="97" t="s">
        <v>518</v>
      </c>
      <c r="C74" s="97" t="s">
        <v>192</v>
      </c>
      <c r="D74" s="97" t="s">
        <v>141</v>
      </c>
      <c r="E74" s="97" t="s">
        <v>457</v>
      </c>
      <c r="F74" s="103">
        <v>205131864</v>
      </c>
      <c r="G74" s="103">
        <v>198977904</v>
      </c>
      <c r="H74" s="3" t="str">
        <f t="shared" si="2"/>
        <v>SI</v>
      </c>
    </row>
    <row r="75" spans="1:8">
      <c r="A75" s="102">
        <v>0</v>
      </c>
      <c r="B75" s="97" t="s">
        <v>519</v>
      </c>
      <c r="C75" s="97" t="s">
        <v>195</v>
      </c>
      <c r="D75" s="97" t="s">
        <v>141</v>
      </c>
      <c r="E75" s="97" t="s">
        <v>459</v>
      </c>
      <c r="F75" s="103">
        <v>146522760</v>
      </c>
      <c r="G75" s="103">
        <v>142127076</v>
      </c>
      <c r="H75" s="3" t="str">
        <f t="shared" si="2"/>
        <v>SI</v>
      </c>
    </row>
    <row r="76" spans="1:8">
      <c r="A76" s="102">
        <v>0</v>
      </c>
      <c r="B76" s="97" t="s">
        <v>520</v>
      </c>
      <c r="C76" s="97" t="s">
        <v>198</v>
      </c>
      <c r="D76" s="97" t="s">
        <v>141</v>
      </c>
      <c r="E76" s="97" t="s">
        <v>461</v>
      </c>
      <c r="F76" s="103">
        <v>42738348</v>
      </c>
      <c r="G76" s="103">
        <v>41456196</v>
      </c>
      <c r="H76" s="3" t="str">
        <f t="shared" si="2"/>
        <v>SI</v>
      </c>
    </row>
    <row r="77" spans="1:8">
      <c r="A77" s="102">
        <v>0</v>
      </c>
      <c r="B77" s="97" t="s">
        <v>521</v>
      </c>
      <c r="C77" s="97" t="s">
        <v>201</v>
      </c>
      <c r="D77" s="97" t="s">
        <v>141</v>
      </c>
      <c r="E77" s="97" t="s">
        <v>522</v>
      </c>
      <c r="F77" s="103">
        <v>172715096</v>
      </c>
      <c r="G77" s="103">
        <v>167533550</v>
      </c>
      <c r="H77" s="3" t="str">
        <f t="shared" si="2"/>
        <v>SI</v>
      </c>
    </row>
    <row r="78" spans="1:8">
      <c r="A78" s="102">
        <v>0</v>
      </c>
      <c r="B78" s="97" t="s">
        <v>523</v>
      </c>
      <c r="C78" s="97" t="s">
        <v>204</v>
      </c>
      <c r="D78" s="97" t="s">
        <v>141</v>
      </c>
      <c r="E78" s="97" t="s">
        <v>524</v>
      </c>
      <c r="F78" s="103">
        <v>149091572</v>
      </c>
      <c r="G78" s="103">
        <v>144618868</v>
      </c>
      <c r="H78" s="3" t="str">
        <f t="shared" si="2"/>
        <v>SI</v>
      </c>
    </row>
    <row r="79" spans="1:8">
      <c r="A79" s="102">
        <v>0</v>
      </c>
      <c r="B79" s="97" t="s">
        <v>525</v>
      </c>
      <c r="C79" s="97" t="s">
        <v>207</v>
      </c>
      <c r="D79" s="97" t="s">
        <v>141</v>
      </c>
      <c r="E79" s="97" t="s">
        <v>465</v>
      </c>
      <c r="F79" s="103">
        <v>22503600</v>
      </c>
      <c r="G79" s="103">
        <v>21828492</v>
      </c>
      <c r="H79" s="3" t="str">
        <f t="shared" si="2"/>
        <v>SI</v>
      </c>
    </row>
    <row r="80" spans="1:8">
      <c r="A80" s="102">
        <v>0</v>
      </c>
      <c r="B80" s="97" t="s">
        <v>526</v>
      </c>
      <c r="C80" s="97" t="s">
        <v>210</v>
      </c>
      <c r="D80" s="97" t="s">
        <v>141</v>
      </c>
      <c r="E80" s="97" t="s">
        <v>467</v>
      </c>
      <c r="F80" s="103">
        <v>404908464</v>
      </c>
      <c r="G80" s="103">
        <v>392761212</v>
      </c>
      <c r="H80" s="3" t="str">
        <f t="shared" si="2"/>
        <v>SI</v>
      </c>
    </row>
    <row r="81" spans="1:8">
      <c r="A81" s="102">
        <v>0</v>
      </c>
      <c r="B81" s="97" t="s">
        <v>527</v>
      </c>
      <c r="C81" s="97" t="s">
        <v>213</v>
      </c>
      <c r="D81" s="97" t="s">
        <v>141</v>
      </c>
      <c r="E81" s="97" t="s">
        <v>469</v>
      </c>
      <c r="F81" s="103">
        <v>187016580</v>
      </c>
      <c r="G81" s="103">
        <v>181406088</v>
      </c>
      <c r="H81" s="3" t="str">
        <f t="shared" si="2"/>
        <v>SI</v>
      </c>
    </row>
    <row r="82" spans="1:8">
      <c r="A82" s="102">
        <v>0</v>
      </c>
      <c r="B82" s="97" t="s">
        <v>528</v>
      </c>
      <c r="C82" s="97" t="s">
        <v>216</v>
      </c>
      <c r="D82" s="97" t="s">
        <v>141</v>
      </c>
      <c r="E82" s="97" t="s">
        <v>471</v>
      </c>
      <c r="F82" s="103">
        <v>7591560</v>
      </c>
      <c r="G82" s="103">
        <v>7363812</v>
      </c>
      <c r="H82" s="3" t="str">
        <f t="shared" si="2"/>
        <v>SI</v>
      </c>
    </row>
    <row r="83" spans="1:8">
      <c r="A83" s="102">
        <v>0</v>
      </c>
      <c r="B83" s="97" t="s">
        <v>529</v>
      </c>
      <c r="C83" s="97" t="s">
        <v>219</v>
      </c>
      <c r="D83" s="97" t="s">
        <v>141</v>
      </c>
      <c r="E83" s="97" t="s">
        <v>473</v>
      </c>
      <c r="F83" s="103">
        <v>28982964</v>
      </c>
      <c r="G83" s="103">
        <v>28113480</v>
      </c>
      <c r="H83" s="3" t="str">
        <f t="shared" si="2"/>
        <v>SI</v>
      </c>
    </row>
    <row r="84" spans="1:8">
      <c r="A84" s="102">
        <v>0</v>
      </c>
      <c r="B84" s="97" t="s">
        <v>530</v>
      </c>
      <c r="C84" s="97" t="s">
        <v>222</v>
      </c>
      <c r="D84" s="97" t="s">
        <v>141</v>
      </c>
      <c r="E84" s="97" t="s">
        <v>475</v>
      </c>
      <c r="F84" s="103">
        <v>68985384</v>
      </c>
      <c r="G84" s="103">
        <v>66915828</v>
      </c>
      <c r="H84" s="3" t="str">
        <f t="shared" si="2"/>
        <v>SI</v>
      </c>
    </row>
    <row r="85" spans="1:8">
      <c r="A85" s="102">
        <v>0</v>
      </c>
      <c r="B85" s="97" t="s">
        <v>531</v>
      </c>
      <c r="C85" s="97" t="s">
        <v>225</v>
      </c>
      <c r="D85" s="97" t="s">
        <v>141</v>
      </c>
      <c r="E85" s="97" t="s">
        <v>477</v>
      </c>
      <c r="F85" s="103">
        <v>8870304</v>
      </c>
      <c r="G85" s="103">
        <v>8604192</v>
      </c>
      <c r="H85" s="3" t="str">
        <f t="shared" si="2"/>
        <v>SI</v>
      </c>
    </row>
    <row r="86" spans="1:8">
      <c r="A86" s="102">
        <v>0</v>
      </c>
      <c r="B86" s="97" t="s">
        <v>532</v>
      </c>
      <c r="C86" s="97" t="s">
        <v>228</v>
      </c>
      <c r="D86" s="97" t="s">
        <v>141</v>
      </c>
      <c r="E86" s="97" t="s">
        <v>479</v>
      </c>
      <c r="F86" s="103">
        <v>268020276</v>
      </c>
      <c r="G86" s="103">
        <v>259979664</v>
      </c>
      <c r="H86" s="3" t="str">
        <f t="shared" si="2"/>
        <v>SI</v>
      </c>
    </row>
    <row r="87" spans="1:8">
      <c r="A87" s="102">
        <v>0</v>
      </c>
      <c r="B87" s="97" t="s">
        <v>533</v>
      </c>
      <c r="C87" s="97" t="s">
        <v>231</v>
      </c>
      <c r="D87" s="97" t="s">
        <v>141</v>
      </c>
      <c r="E87" s="97" t="s">
        <v>481</v>
      </c>
      <c r="F87" s="103">
        <v>11792940</v>
      </c>
      <c r="G87" s="103">
        <v>11439156</v>
      </c>
      <c r="H87" s="3" t="str">
        <f t="shared" si="2"/>
        <v>SI</v>
      </c>
    </row>
    <row r="88" spans="1:8">
      <c r="A88" s="102">
        <v>0</v>
      </c>
      <c r="B88" s="97" t="s">
        <v>534</v>
      </c>
      <c r="C88" s="97" t="s">
        <v>234</v>
      </c>
      <c r="D88" s="97" t="s">
        <v>141</v>
      </c>
      <c r="E88" s="97" t="s">
        <v>483</v>
      </c>
      <c r="F88" s="103">
        <v>266484</v>
      </c>
      <c r="G88" s="103">
        <v>258492</v>
      </c>
      <c r="H88" s="3" t="str">
        <f t="shared" si="2"/>
        <v>SI</v>
      </c>
    </row>
    <row r="89" spans="1:8">
      <c r="A89" s="102">
        <v>0</v>
      </c>
      <c r="B89" s="97" t="s">
        <v>535</v>
      </c>
      <c r="C89" s="97" t="s">
        <v>237</v>
      </c>
      <c r="D89" s="97" t="s">
        <v>141</v>
      </c>
      <c r="E89" s="97" t="s">
        <v>485</v>
      </c>
      <c r="F89" s="103">
        <v>677424516</v>
      </c>
      <c r="G89" s="103">
        <v>657101784</v>
      </c>
      <c r="H89" s="3" t="str">
        <f t="shared" si="2"/>
        <v>SI</v>
      </c>
    </row>
    <row r="90" spans="1:8">
      <c r="A90" s="102">
        <v>0</v>
      </c>
      <c r="B90" s="97" t="s">
        <v>536</v>
      </c>
      <c r="C90" s="97" t="s">
        <v>240</v>
      </c>
      <c r="D90" s="97" t="s">
        <v>141</v>
      </c>
      <c r="E90" s="97" t="s">
        <v>487</v>
      </c>
      <c r="F90" s="103">
        <v>149045544</v>
      </c>
      <c r="G90" s="103">
        <v>144574176</v>
      </c>
      <c r="H90" s="3" t="str">
        <f t="shared" si="2"/>
        <v>SI</v>
      </c>
    </row>
    <row r="91" spans="1:8">
      <c r="A91" s="102">
        <v>0</v>
      </c>
      <c r="B91" s="97" t="s">
        <v>537</v>
      </c>
      <c r="C91" s="97" t="s">
        <v>243</v>
      </c>
      <c r="D91" s="97" t="s">
        <v>141</v>
      </c>
      <c r="E91" s="97" t="s">
        <v>489</v>
      </c>
      <c r="F91" s="103">
        <v>177367735</v>
      </c>
      <c r="G91" s="103">
        <v>172046765</v>
      </c>
      <c r="H91" s="3" t="str">
        <f t="shared" si="2"/>
        <v>SI</v>
      </c>
    </row>
    <row r="92" spans="1:8">
      <c r="A92" s="102">
        <v>0</v>
      </c>
      <c r="B92" s="97" t="s">
        <v>538</v>
      </c>
      <c r="C92" s="97" t="s">
        <v>246</v>
      </c>
      <c r="D92" s="97" t="s">
        <v>141</v>
      </c>
      <c r="E92" s="97" t="s">
        <v>491</v>
      </c>
      <c r="F92" s="103">
        <v>324787950</v>
      </c>
      <c r="G92" s="103">
        <v>315044275</v>
      </c>
      <c r="H92" s="3" t="str">
        <f t="shared" si="2"/>
        <v>SI</v>
      </c>
    </row>
    <row r="93" spans="1:8">
      <c r="A93" s="102">
        <v>0</v>
      </c>
      <c r="B93" s="97" t="s">
        <v>539</v>
      </c>
      <c r="C93" s="97" t="s">
        <v>249</v>
      </c>
      <c r="D93" s="97" t="s">
        <v>141</v>
      </c>
      <c r="E93" s="97" t="s">
        <v>493</v>
      </c>
      <c r="F93" s="103">
        <v>444693735</v>
      </c>
      <c r="G93" s="103">
        <v>431352985</v>
      </c>
      <c r="H93" s="3" t="str">
        <f t="shared" si="2"/>
        <v>SI</v>
      </c>
    </row>
    <row r="94" spans="1:8">
      <c r="A94" s="102">
        <v>0</v>
      </c>
      <c r="B94" s="97" t="s">
        <v>540</v>
      </c>
      <c r="C94" s="97" t="s">
        <v>327</v>
      </c>
      <c r="D94" s="97" t="s">
        <v>141</v>
      </c>
      <c r="E94" s="97" t="s">
        <v>495</v>
      </c>
      <c r="F94" s="103">
        <v>1326143550</v>
      </c>
      <c r="G94" s="103">
        <v>1286359280</v>
      </c>
      <c r="H94" s="3" t="str">
        <f t="shared" si="2"/>
        <v>SI</v>
      </c>
    </row>
    <row r="95" spans="1:8">
      <c r="A95" s="98"/>
      <c r="B95" s="98"/>
      <c r="C95" s="98"/>
      <c r="D95" s="98"/>
      <c r="E95" s="98"/>
      <c r="F95" s="98"/>
      <c r="H95" s="3"/>
    </row>
    <row r="96" spans="1:8">
      <c r="A96" s="98"/>
      <c r="B96" s="98"/>
      <c r="C96" s="98"/>
      <c r="D96" s="98"/>
      <c r="E96" s="98"/>
      <c r="F96" s="104">
        <f>SUM(F57:F95)</f>
        <v>6881587190</v>
      </c>
      <c r="G96" s="105">
        <f>SUM(G57:G95)</f>
        <v>6675139635</v>
      </c>
      <c r="H96" s="3" t="str">
        <f t="shared" ref="H96" si="3">IF(G96&gt;F96,"No Habilitado","Habilitado")</f>
        <v>Habilitado</v>
      </c>
    </row>
  </sheetData>
  <sheetProtection algorithmName="SHA-512" hashValue="uxXmnSm2Ewr9GMuuLkyfTF2YAxY4bm4cpzlNXgVWVyalwqm4CQ51S/9I3izurlFqg8qXCxGi1g4ARigxTrVXCQ==" saltValue="24E/iknsWsND+Y/WmkMR1g==" spinCount="100000" sheet="1" objects="1" scenarios="1"/>
  <mergeCells count="8">
    <mergeCell ref="A12:G12"/>
    <mergeCell ref="A55:G55"/>
    <mergeCell ref="B2:G2"/>
    <mergeCell ref="B3:G3"/>
    <mergeCell ref="B4:G4"/>
    <mergeCell ref="B5:G5"/>
    <mergeCell ref="B6:G6"/>
    <mergeCell ref="B7:G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HP Inc.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Octavio Lara Tello</dc:creator>
  <cp:keywords/>
  <dc:description/>
  <cp:lastModifiedBy>Francisco Arturo Hernandez Coy</cp:lastModifiedBy>
  <cp:revision/>
  <dcterms:created xsi:type="dcterms:W3CDTF">2024-09-23T16:25:53Z</dcterms:created>
  <dcterms:modified xsi:type="dcterms:W3CDTF">2024-10-08T17:34:09Z</dcterms:modified>
  <cp:category/>
  <cp:contentStatus/>
</cp:coreProperties>
</file>