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juela\Documents\TRABAJO MINSALUD\NACIONALIZACION Y TRANSPORTE\2024 -2\b) TRANSPORTE\"/>
    </mc:Choice>
  </mc:AlternateContent>
  <xr:revisionPtr revIDLastSave="0" documentId="13_ncr:1_{265930D1-8B37-4AFE-B983-873E80821577}" xr6:coauthVersionLast="36" xr6:coauthVersionMax="36" xr10:uidLastSave="{00000000-0000-0000-0000-000000000000}"/>
  <bookViews>
    <workbookView xWindow="0" yWindow="0" windowWidth="24000" windowHeight="9525" activeTab="4" xr2:uid="{78B75D63-063B-419F-BF3F-D2AA7899D5D2}"/>
  </bookViews>
  <sheets>
    <sheet name="FORMATO 1" sheetId="1" r:id="rId1"/>
    <sheet name="FORMATO 2" sheetId="2" r:id="rId2"/>
    <sheet name="FORMATO 3" sheetId="3" r:id="rId3"/>
    <sheet name="FORMATO 4" sheetId="4" r:id="rId4"/>
    <sheet name="FORMATO 5" sheetId="5" r:id="rId5"/>
    <sheet name="FORMATO 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5" l="1"/>
  <c r="J19" i="5"/>
  <c r="K19" i="5" s="1"/>
  <c r="J18" i="5"/>
  <c r="M19" i="5"/>
  <c r="M20" i="5"/>
  <c r="M15" i="5"/>
  <c r="M16" i="5"/>
  <c r="M11" i="5"/>
  <c r="M12" i="5"/>
  <c r="M10" i="5"/>
  <c r="M7" i="5"/>
  <c r="M8" i="5"/>
  <c r="M6" i="5"/>
  <c r="K11" i="5"/>
  <c r="L19" i="5"/>
  <c r="L20" i="5"/>
  <c r="L15" i="5"/>
  <c r="L16" i="5"/>
  <c r="L11" i="5"/>
  <c r="L12" i="5"/>
  <c r="J20" i="5"/>
  <c r="K20" i="5" s="1"/>
  <c r="J15" i="5"/>
  <c r="K15" i="5" s="1"/>
  <c r="J16" i="5"/>
  <c r="K16" i="5" s="1"/>
  <c r="J12" i="5"/>
  <c r="J11" i="5"/>
  <c r="J10" i="5"/>
  <c r="J8" i="5"/>
  <c r="K8" i="5" s="1"/>
  <c r="J7" i="5"/>
  <c r="K7" i="5" s="1"/>
  <c r="J6" i="5"/>
  <c r="L8" i="5"/>
  <c r="L7" i="5"/>
  <c r="I19" i="5"/>
  <c r="P19" i="5" s="1"/>
  <c r="I11" i="5"/>
  <c r="P11" i="5" s="1"/>
  <c r="H22" i="5"/>
  <c r="I22" i="5" s="1"/>
  <c r="H18" i="5"/>
  <c r="I18" i="5" s="1"/>
  <c r="H19" i="5"/>
  <c r="H20" i="5"/>
  <c r="H16" i="5"/>
  <c r="I16" i="5" s="1"/>
  <c r="H14" i="5"/>
  <c r="I14" i="5" s="1"/>
  <c r="H15" i="5"/>
  <c r="I15" i="5" s="1"/>
  <c r="P15" i="5" s="1"/>
  <c r="H12" i="5"/>
  <c r="I12" i="5" s="1"/>
  <c r="H11" i="5"/>
  <c r="H10" i="5"/>
  <c r="I10" i="5" s="1"/>
  <c r="H7" i="5"/>
  <c r="I8" i="5" l="1"/>
  <c r="I7" i="5"/>
  <c r="P7" i="5" s="1"/>
  <c r="H8" i="5"/>
  <c r="H6" i="5"/>
  <c r="I6" i="5" s="1"/>
  <c r="AT8" i="3"/>
  <c r="O7" i="2" l="1"/>
  <c r="O7" i="1"/>
  <c r="P7" i="1" l="1"/>
  <c r="E13" i="1"/>
  <c r="D13" i="1"/>
  <c r="AX8" i="3" l="1"/>
  <c r="N20" i="5" l="1"/>
  <c r="P20" i="5" s="1"/>
  <c r="M18" i="5"/>
  <c r="N18" i="5" s="1"/>
  <c r="P18" i="5" s="1"/>
  <c r="N16" i="5"/>
  <c r="P16" i="5" s="1"/>
  <c r="M14" i="5"/>
  <c r="N14" i="5" s="1"/>
  <c r="P14" i="5" s="1"/>
  <c r="N12" i="5"/>
  <c r="P12" i="5" s="1"/>
  <c r="N10" i="5"/>
  <c r="P10" i="5" s="1"/>
  <c r="N8" i="5"/>
  <c r="P8" i="5" s="1"/>
  <c r="L18" i="5"/>
  <c r="L14" i="5"/>
  <c r="L10" i="5"/>
  <c r="K10" i="5" s="1"/>
  <c r="N6" i="5"/>
  <c r="P6" i="5" s="1"/>
  <c r="L6" i="5"/>
  <c r="K6" i="5" s="1"/>
  <c r="J14" i="5"/>
  <c r="K14" i="5" l="1"/>
  <c r="K18" i="5"/>
  <c r="K12" i="5"/>
  <c r="I20" i="5"/>
  <c r="DI35" i="4"/>
  <c r="DH35" i="4"/>
  <c r="CU35" i="4"/>
  <c r="CT35" i="4"/>
  <c r="BS35" i="4"/>
  <c r="BR35" i="4"/>
  <c r="BE35" i="4"/>
  <c r="BD35" i="4"/>
  <c r="DI34" i="4"/>
  <c r="DH34" i="4"/>
  <c r="DF34" i="4"/>
  <c r="DE34" i="4"/>
  <c r="DD34" i="4"/>
  <c r="DC34" i="4"/>
  <c r="DB34" i="4"/>
  <c r="CU34" i="4"/>
  <c r="CT34" i="4"/>
  <c r="CR34" i="4"/>
  <c r="CQ34" i="4"/>
  <c r="CP34" i="4"/>
  <c r="CO34" i="4"/>
  <c r="CN34" i="4"/>
  <c r="BS34" i="4"/>
  <c r="BR34" i="4"/>
  <c r="BP34" i="4"/>
  <c r="BO34" i="4"/>
  <c r="BN34" i="4"/>
  <c r="BM34" i="4"/>
  <c r="BL34" i="4"/>
  <c r="BE34" i="4"/>
  <c r="BD34" i="4"/>
  <c r="BB34" i="4"/>
  <c r="BA34" i="4"/>
  <c r="AZ34" i="4"/>
  <c r="AY34" i="4"/>
  <c r="AX34" i="4"/>
  <c r="DI33" i="4"/>
  <c r="DH33" i="4"/>
  <c r="DF33" i="4"/>
  <c r="DE33" i="4"/>
  <c r="DD33" i="4"/>
  <c r="DC33" i="4"/>
  <c r="DB33" i="4"/>
  <c r="CU33" i="4"/>
  <c r="CT33" i="4"/>
  <c r="CR33" i="4"/>
  <c r="CQ33" i="4"/>
  <c r="CP33" i="4"/>
  <c r="CO33" i="4"/>
  <c r="CN33" i="4"/>
  <c r="BS33" i="4"/>
  <c r="BR33" i="4"/>
  <c r="BP33" i="4"/>
  <c r="BO33" i="4"/>
  <c r="BN33" i="4"/>
  <c r="BM33" i="4"/>
  <c r="BL33" i="4"/>
  <c r="BZ33" i="4" s="1"/>
  <c r="BE33" i="4"/>
  <c r="BD33" i="4"/>
  <c r="BB33" i="4"/>
  <c r="BA33" i="4"/>
  <c r="AZ33" i="4"/>
  <c r="AY33" i="4"/>
  <c r="AX33" i="4"/>
  <c r="DI32" i="4"/>
  <c r="DH32" i="4"/>
  <c r="DF32" i="4"/>
  <c r="DE32" i="4"/>
  <c r="DD32" i="4"/>
  <c r="DC32" i="4"/>
  <c r="DB32" i="4"/>
  <c r="CU32" i="4"/>
  <c r="CT32" i="4"/>
  <c r="CR32" i="4"/>
  <c r="CQ32" i="4"/>
  <c r="CP32" i="4"/>
  <c r="CO32" i="4"/>
  <c r="CN32" i="4"/>
  <c r="BS32" i="4"/>
  <c r="BR32" i="4"/>
  <c r="BP32" i="4"/>
  <c r="BO32" i="4"/>
  <c r="BN32" i="4"/>
  <c r="BM32" i="4"/>
  <c r="BL32" i="4"/>
  <c r="BE32" i="4"/>
  <c r="BD32" i="4"/>
  <c r="BB32" i="4"/>
  <c r="BA32" i="4"/>
  <c r="AZ32" i="4"/>
  <c r="AY32" i="4"/>
  <c r="AX32" i="4"/>
  <c r="DI31" i="4"/>
  <c r="DH31" i="4"/>
  <c r="DF31" i="4"/>
  <c r="DE31" i="4"/>
  <c r="DD31" i="4"/>
  <c r="DC31" i="4"/>
  <c r="DB31" i="4"/>
  <c r="CU31" i="4"/>
  <c r="CT31" i="4"/>
  <c r="CR31" i="4"/>
  <c r="CQ31" i="4"/>
  <c r="CP31" i="4"/>
  <c r="CO31" i="4"/>
  <c r="CN31" i="4"/>
  <c r="BS31" i="4"/>
  <c r="BR31" i="4"/>
  <c r="BP31" i="4"/>
  <c r="BO31" i="4"/>
  <c r="BN31" i="4"/>
  <c r="BM31" i="4"/>
  <c r="BL31" i="4"/>
  <c r="BE31" i="4"/>
  <c r="BD31" i="4"/>
  <c r="BB31" i="4"/>
  <c r="BA31" i="4"/>
  <c r="AZ31" i="4"/>
  <c r="AY31" i="4"/>
  <c r="AX31" i="4"/>
  <c r="DI30" i="4"/>
  <c r="DH30" i="4"/>
  <c r="DF30" i="4"/>
  <c r="DE30" i="4"/>
  <c r="DD30" i="4"/>
  <c r="DC30" i="4"/>
  <c r="DB30" i="4"/>
  <c r="CU30" i="4"/>
  <c r="CT30" i="4"/>
  <c r="CR30" i="4"/>
  <c r="CQ30" i="4"/>
  <c r="CP30" i="4"/>
  <c r="CO30" i="4"/>
  <c r="CN30" i="4"/>
  <c r="BS30" i="4"/>
  <c r="BR30" i="4"/>
  <c r="BP30" i="4"/>
  <c r="BO30" i="4"/>
  <c r="BN30" i="4"/>
  <c r="BM30" i="4"/>
  <c r="BL30" i="4"/>
  <c r="BE30" i="4"/>
  <c r="BD30" i="4"/>
  <c r="BB30" i="4"/>
  <c r="BA30" i="4"/>
  <c r="AZ30" i="4"/>
  <c r="AY30" i="4"/>
  <c r="AX30" i="4"/>
  <c r="DI29" i="4"/>
  <c r="DH29" i="4"/>
  <c r="DF29" i="4"/>
  <c r="DE29" i="4"/>
  <c r="DD29" i="4"/>
  <c r="DC29" i="4"/>
  <c r="DB29" i="4"/>
  <c r="CU29" i="4"/>
  <c r="CT29" i="4"/>
  <c r="CR29" i="4"/>
  <c r="CQ29" i="4"/>
  <c r="CP29" i="4"/>
  <c r="CO29" i="4"/>
  <c r="CN29" i="4"/>
  <c r="BS29" i="4"/>
  <c r="BR29" i="4"/>
  <c r="BP29" i="4"/>
  <c r="BO29" i="4"/>
  <c r="BN29" i="4"/>
  <c r="BM29" i="4"/>
  <c r="BL29" i="4"/>
  <c r="BE29" i="4"/>
  <c r="BD29" i="4"/>
  <c r="BB29" i="4"/>
  <c r="BA29" i="4"/>
  <c r="AZ29" i="4"/>
  <c r="AY29" i="4"/>
  <c r="AX29" i="4"/>
  <c r="DI28" i="4"/>
  <c r="DH28" i="4"/>
  <c r="DF28" i="4"/>
  <c r="DE28" i="4"/>
  <c r="DD28" i="4"/>
  <c r="DC28" i="4"/>
  <c r="DB28" i="4"/>
  <c r="CU28" i="4"/>
  <c r="CT28" i="4"/>
  <c r="CR28" i="4"/>
  <c r="CQ28" i="4"/>
  <c r="CP28" i="4"/>
  <c r="CO28" i="4"/>
  <c r="CN28" i="4"/>
  <c r="BS28" i="4"/>
  <c r="BR28" i="4"/>
  <c r="BP28" i="4"/>
  <c r="BO28" i="4"/>
  <c r="BN28" i="4"/>
  <c r="BM28" i="4"/>
  <c r="BL28" i="4"/>
  <c r="BE28" i="4"/>
  <c r="BD28" i="4"/>
  <c r="BB28" i="4"/>
  <c r="BA28" i="4"/>
  <c r="AZ28" i="4"/>
  <c r="AY28" i="4"/>
  <c r="AX28" i="4"/>
  <c r="DI27" i="4"/>
  <c r="DH27" i="4"/>
  <c r="DF27" i="4"/>
  <c r="DE27" i="4"/>
  <c r="DD27" i="4"/>
  <c r="DC27" i="4"/>
  <c r="DB27" i="4"/>
  <c r="CU27" i="4"/>
  <c r="CT27" i="4"/>
  <c r="CR27" i="4"/>
  <c r="CQ27" i="4"/>
  <c r="CP27" i="4"/>
  <c r="CO27" i="4"/>
  <c r="CN27" i="4"/>
  <c r="BS27" i="4"/>
  <c r="BR27" i="4"/>
  <c r="BP27" i="4"/>
  <c r="BO27" i="4"/>
  <c r="BN27" i="4"/>
  <c r="BM27" i="4"/>
  <c r="BL27" i="4"/>
  <c r="BZ27" i="4" s="1"/>
  <c r="BE27" i="4"/>
  <c r="BD27" i="4"/>
  <c r="BB27" i="4"/>
  <c r="BA27" i="4"/>
  <c r="AZ27" i="4"/>
  <c r="AY27" i="4"/>
  <c r="AX27" i="4"/>
  <c r="DI26" i="4"/>
  <c r="DH26" i="4"/>
  <c r="DF26" i="4"/>
  <c r="DE26" i="4"/>
  <c r="DD26" i="4"/>
  <c r="DC26" i="4"/>
  <c r="DB26" i="4"/>
  <c r="CU26" i="4"/>
  <c r="CT26" i="4"/>
  <c r="CR26" i="4"/>
  <c r="CQ26" i="4"/>
  <c r="CP26" i="4"/>
  <c r="CO26" i="4"/>
  <c r="CN26" i="4"/>
  <c r="BS26" i="4"/>
  <c r="BR26" i="4"/>
  <c r="BP26" i="4"/>
  <c r="CD26" i="4" s="1"/>
  <c r="BO26" i="4"/>
  <c r="BN26" i="4"/>
  <c r="BM26" i="4"/>
  <c r="BL26" i="4"/>
  <c r="BE26" i="4"/>
  <c r="BD26" i="4"/>
  <c r="BB26" i="4"/>
  <c r="BA26" i="4"/>
  <c r="AZ26" i="4"/>
  <c r="AY26" i="4"/>
  <c r="AX26" i="4"/>
  <c r="DI25" i="4"/>
  <c r="DH25" i="4"/>
  <c r="DF25" i="4"/>
  <c r="DE25" i="4"/>
  <c r="DD25" i="4"/>
  <c r="DC25" i="4"/>
  <c r="DB25" i="4"/>
  <c r="CU25" i="4"/>
  <c r="CT25" i="4"/>
  <c r="CR25" i="4"/>
  <c r="CQ25" i="4"/>
  <c r="CP25" i="4"/>
  <c r="CO25" i="4"/>
  <c r="CN25" i="4"/>
  <c r="BS25" i="4"/>
  <c r="BR25" i="4"/>
  <c r="BP25" i="4"/>
  <c r="BO25" i="4"/>
  <c r="BN25" i="4"/>
  <c r="BM25" i="4"/>
  <c r="BL25" i="4"/>
  <c r="BE25" i="4"/>
  <c r="BD25" i="4"/>
  <c r="BB25" i="4"/>
  <c r="BA25" i="4"/>
  <c r="AZ25" i="4"/>
  <c r="AY25" i="4"/>
  <c r="AX25" i="4"/>
  <c r="DI24" i="4"/>
  <c r="DH24" i="4"/>
  <c r="DF24" i="4"/>
  <c r="DE24" i="4"/>
  <c r="DD24" i="4"/>
  <c r="DC24" i="4"/>
  <c r="DB24" i="4"/>
  <c r="CU24" i="4"/>
  <c r="CT24" i="4"/>
  <c r="CR24" i="4"/>
  <c r="CQ24" i="4"/>
  <c r="CP24" i="4"/>
  <c r="CO24" i="4"/>
  <c r="CN24" i="4"/>
  <c r="BS24" i="4"/>
  <c r="BR24" i="4"/>
  <c r="BP24" i="4"/>
  <c r="BO24" i="4"/>
  <c r="BN24" i="4"/>
  <c r="BM24" i="4"/>
  <c r="BL24" i="4"/>
  <c r="BE24" i="4"/>
  <c r="BD24" i="4"/>
  <c r="BB24" i="4"/>
  <c r="BA24" i="4"/>
  <c r="AZ24" i="4"/>
  <c r="AY24" i="4"/>
  <c r="AX24" i="4"/>
  <c r="DI23" i="4"/>
  <c r="DH23" i="4"/>
  <c r="DF23" i="4"/>
  <c r="DE23" i="4"/>
  <c r="DD23" i="4"/>
  <c r="DC23" i="4"/>
  <c r="DB23" i="4"/>
  <c r="CU23" i="4"/>
  <c r="CT23" i="4"/>
  <c r="CR23" i="4"/>
  <c r="CQ23" i="4"/>
  <c r="CP23" i="4"/>
  <c r="CO23" i="4"/>
  <c r="CN23" i="4"/>
  <c r="BS23" i="4"/>
  <c r="BR23" i="4"/>
  <c r="BP23" i="4"/>
  <c r="CD23" i="4" s="1"/>
  <c r="BO23" i="4"/>
  <c r="BN23" i="4"/>
  <c r="BM23" i="4"/>
  <c r="BL23" i="4"/>
  <c r="BE23" i="4"/>
  <c r="BD23" i="4"/>
  <c r="BB23" i="4"/>
  <c r="BA23" i="4"/>
  <c r="AZ23" i="4"/>
  <c r="AY23" i="4"/>
  <c r="AX23" i="4"/>
  <c r="DI22" i="4"/>
  <c r="DH22" i="4"/>
  <c r="DF22" i="4"/>
  <c r="DE22" i="4"/>
  <c r="DD22" i="4"/>
  <c r="DC22" i="4"/>
  <c r="DB22" i="4"/>
  <c r="CU22" i="4"/>
  <c r="CT22" i="4"/>
  <c r="CR22" i="4"/>
  <c r="CQ22" i="4"/>
  <c r="CP22" i="4"/>
  <c r="CO22" i="4"/>
  <c r="CN22" i="4"/>
  <c r="BS22" i="4"/>
  <c r="BR22" i="4"/>
  <c r="BP22" i="4"/>
  <c r="BO22" i="4"/>
  <c r="BN22" i="4"/>
  <c r="CB22" i="4" s="1"/>
  <c r="BM22" i="4"/>
  <c r="BL22" i="4"/>
  <c r="BE22" i="4"/>
  <c r="BD22" i="4"/>
  <c r="BB22" i="4"/>
  <c r="BA22" i="4"/>
  <c r="AZ22" i="4"/>
  <c r="AY22" i="4"/>
  <c r="AX22" i="4"/>
  <c r="DI21" i="4"/>
  <c r="DH21" i="4"/>
  <c r="DF21" i="4"/>
  <c r="DE21" i="4"/>
  <c r="DD21" i="4"/>
  <c r="DC21" i="4"/>
  <c r="DB21" i="4"/>
  <c r="CU21" i="4"/>
  <c r="CT21" i="4"/>
  <c r="CR21" i="4"/>
  <c r="CQ21" i="4"/>
  <c r="CP21" i="4"/>
  <c r="CO21" i="4"/>
  <c r="CN21" i="4"/>
  <c r="BS21" i="4"/>
  <c r="BR21" i="4"/>
  <c r="BP21" i="4"/>
  <c r="BO21" i="4"/>
  <c r="BN21" i="4"/>
  <c r="BM21" i="4"/>
  <c r="BL21" i="4"/>
  <c r="BE21" i="4"/>
  <c r="BD21" i="4"/>
  <c r="BB21" i="4"/>
  <c r="BA21" i="4"/>
  <c r="AZ21" i="4"/>
  <c r="AY21" i="4"/>
  <c r="AX21" i="4"/>
  <c r="DI20" i="4"/>
  <c r="DH20" i="4"/>
  <c r="DF20" i="4"/>
  <c r="DE20" i="4"/>
  <c r="DD20" i="4"/>
  <c r="DC20" i="4"/>
  <c r="DB20" i="4"/>
  <c r="CU20" i="4"/>
  <c r="CT20" i="4"/>
  <c r="CR20" i="4"/>
  <c r="CQ20" i="4"/>
  <c r="CP20" i="4"/>
  <c r="CO20" i="4"/>
  <c r="CN20" i="4"/>
  <c r="BS20" i="4"/>
  <c r="BR20" i="4"/>
  <c r="BP20" i="4"/>
  <c r="BO20" i="4"/>
  <c r="BN20" i="4"/>
  <c r="BM20" i="4"/>
  <c r="BL20" i="4"/>
  <c r="BE20" i="4"/>
  <c r="BD20" i="4"/>
  <c r="BB20" i="4"/>
  <c r="BA20" i="4"/>
  <c r="AZ20" i="4"/>
  <c r="AY20" i="4"/>
  <c r="AX20" i="4"/>
  <c r="DI19" i="4"/>
  <c r="DH19" i="4"/>
  <c r="DF19" i="4"/>
  <c r="DE19" i="4"/>
  <c r="DD19" i="4"/>
  <c r="DC19" i="4"/>
  <c r="DB19" i="4"/>
  <c r="CU19" i="4"/>
  <c r="CT19" i="4"/>
  <c r="CR19" i="4"/>
  <c r="CQ19" i="4"/>
  <c r="CP19" i="4"/>
  <c r="CO19" i="4"/>
  <c r="CN19" i="4"/>
  <c r="BS19" i="4"/>
  <c r="BR19" i="4"/>
  <c r="BP19" i="4"/>
  <c r="BO19" i="4"/>
  <c r="BN19" i="4"/>
  <c r="BM19" i="4"/>
  <c r="BL19" i="4"/>
  <c r="BZ19" i="4" s="1"/>
  <c r="BE19" i="4"/>
  <c r="BD19" i="4"/>
  <c r="BB19" i="4"/>
  <c r="BA19" i="4"/>
  <c r="AZ19" i="4"/>
  <c r="AY19" i="4"/>
  <c r="AX19" i="4"/>
  <c r="DI18" i="4"/>
  <c r="DH18" i="4"/>
  <c r="DF18" i="4"/>
  <c r="DE18" i="4"/>
  <c r="DD18" i="4"/>
  <c r="DC18" i="4"/>
  <c r="DB18" i="4"/>
  <c r="CU18" i="4"/>
  <c r="CT18" i="4"/>
  <c r="CR18" i="4"/>
  <c r="CQ18" i="4"/>
  <c r="CP18" i="4"/>
  <c r="CO18" i="4"/>
  <c r="CN18" i="4"/>
  <c r="BS18" i="4"/>
  <c r="BR18" i="4"/>
  <c r="BP18" i="4"/>
  <c r="BO18" i="4"/>
  <c r="BN18" i="4"/>
  <c r="BM18" i="4"/>
  <c r="BL18" i="4"/>
  <c r="BE18" i="4"/>
  <c r="BD18" i="4"/>
  <c r="BB18" i="4"/>
  <c r="BA18" i="4"/>
  <c r="AZ18" i="4"/>
  <c r="AY18" i="4"/>
  <c r="AX18" i="4"/>
  <c r="DI17" i="4"/>
  <c r="DH17" i="4"/>
  <c r="DF17" i="4"/>
  <c r="DE17" i="4"/>
  <c r="DD17" i="4"/>
  <c r="DC17" i="4"/>
  <c r="DB17" i="4"/>
  <c r="CU17" i="4"/>
  <c r="CT17" i="4"/>
  <c r="CR17" i="4"/>
  <c r="CQ17" i="4"/>
  <c r="CP17" i="4"/>
  <c r="CO17" i="4"/>
  <c r="CN17" i="4"/>
  <c r="BS17" i="4"/>
  <c r="BR17" i="4"/>
  <c r="BP17" i="4"/>
  <c r="BO17" i="4"/>
  <c r="BN17" i="4"/>
  <c r="BM17" i="4"/>
  <c r="BL17" i="4"/>
  <c r="BE17" i="4"/>
  <c r="BD17" i="4"/>
  <c r="BB17" i="4"/>
  <c r="BA17" i="4"/>
  <c r="AZ17" i="4"/>
  <c r="AY17" i="4"/>
  <c r="AX17" i="4"/>
  <c r="DI16" i="4"/>
  <c r="DH16" i="4"/>
  <c r="DF16" i="4"/>
  <c r="DE16" i="4"/>
  <c r="DD16" i="4"/>
  <c r="DC16" i="4"/>
  <c r="DB16" i="4"/>
  <c r="CU16" i="4"/>
  <c r="CT16" i="4"/>
  <c r="CR16" i="4"/>
  <c r="CQ16" i="4"/>
  <c r="CP16" i="4"/>
  <c r="CO16" i="4"/>
  <c r="CN16" i="4"/>
  <c r="BS16" i="4"/>
  <c r="BR16" i="4"/>
  <c r="BP16" i="4"/>
  <c r="BO16" i="4"/>
  <c r="BN16" i="4"/>
  <c r="BM16" i="4"/>
  <c r="BL16" i="4"/>
  <c r="BE16" i="4"/>
  <c r="BD16" i="4"/>
  <c r="BB16" i="4"/>
  <c r="BA16" i="4"/>
  <c r="AZ16" i="4"/>
  <c r="AY16" i="4"/>
  <c r="AX16" i="4"/>
  <c r="DI15" i="4"/>
  <c r="DH15" i="4"/>
  <c r="DF15" i="4"/>
  <c r="DE15" i="4"/>
  <c r="DD15" i="4"/>
  <c r="DC15" i="4"/>
  <c r="DB15" i="4"/>
  <c r="CU15" i="4"/>
  <c r="CT15" i="4"/>
  <c r="CR15" i="4"/>
  <c r="CQ15" i="4"/>
  <c r="CP15" i="4"/>
  <c r="CO15" i="4"/>
  <c r="CN15" i="4"/>
  <c r="BS15" i="4"/>
  <c r="BR15" i="4"/>
  <c r="BP15" i="4"/>
  <c r="BO15" i="4"/>
  <c r="BN15" i="4"/>
  <c r="BM15" i="4"/>
  <c r="BL15" i="4"/>
  <c r="BE15" i="4"/>
  <c r="BD15" i="4"/>
  <c r="BB15" i="4"/>
  <c r="BA15" i="4"/>
  <c r="AZ15" i="4"/>
  <c r="AY15" i="4"/>
  <c r="AX15" i="4"/>
  <c r="DI14" i="4"/>
  <c r="DH14" i="4"/>
  <c r="DF14" i="4"/>
  <c r="DE14" i="4"/>
  <c r="DD14" i="4"/>
  <c r="DC14" i="4"/>
  <c r="DB14" i="4"/>
  <c r="CU14" i="4"/>
  <c r="CT14" i="4"/>
  <c r="CR14" i="4"/>
  <c r="CQ14" i="4"/>
  <c r="CP14" i="4"/>
  <c r="CO14" i="4"/>
  <c r="CN14" i="4"/>
  <c r="BS14" i="4"/>
  <c r="BR14" i="4"/>
  <c r="BP14" i="4"/>
  <c r="BO14" i="4"/>
  <c r="BN14" i="4"/>
  <c r="CB14" i="4" s="1"/>
  <c r="BM14" i="4"/>
  <c r="BL14" i="4"/>
  <c r="BE14" i="4"/>
  <c r="BD14" i="4"/>
  <c r="BB14" i="4"/>
  <c r="BA14" i="4"/>
  <c r="AZ14" i="4"/>
  <c r="AY14" i="4"/>
  <c r="AX14" i="4"/>
  <c r="DI13" i="4"/>
  <c r="DH13" i="4"/>
  <c r="DF13" i="4"/>
  <c r="DE13" i="4"/>
  <c r="DD13" i="4"/>
  <c r="DC13" i="4"/>
  <c r="DB13" i="4"/>
  <c r="CU13" i="4"/>
  <c r="CT13" i="4"/>
  <c r="CR13" i="4"/>
  <c r="CQ13" i="4"/>
  <c r="CP13" i="4"/>
  <c r="CO13" i="4"/>
  <c r="CN13" i="4"/>
  <c r="BS13" i="4"/>
  <c r="BR13" i="4"/>
  <c r="BP13" i="4"/>
  <c r="BO13" i="4"/>
  <c r="BN13" i="4"/>
  <c r="BM13" i="4"/>
  <c r="BL13" i="4"/>
  <c r="BE13" i="4"/>
  <c r="BD13" i="4"/>
  <c r="BB13" i="4"/>
  <c r="BA13" i="4"/>
  <c r="AZ13" i="4"/>
  <c r="AY13" i="4"/>
  <c r="AX13" i="4"/>
  <c r="DI12" i="4"/>
  <c r="DH12" i="4"/>
  <c r="DF12" i="4"/>
  <c r="DE12" i="4"/>
  <c r="DD12" i="4"/>
  <c r="DC12" i="4"/>
  <c r="DB12" i="4"/>
  <c r="CU12" i="4"/>
  <c r="CT12" i="4"/>
  <c r="CR12" i="4"/>
  <c r="CQ12" i="4"/>
  <c r="CP12" i="4"/>
  <c r="CO12" i="4"/>
  <c r="CN12" i="4"/>
  <c r="BS12" i="4"/>
  <c r="BR12" i="4"/>
  <c r="BP12" i="4"/>
  <c r="CD12" i="4" s="1"/>
  <c r="BO12" i="4"/>
  <c r="BN12" i="4"/>
  <c r="BM12" i="4"/>
  <c r="BL12" i="4"/>
  <c r="BE12" i="4"/>
  <c r="BD12" i="4"/>
  <c r="BB12" i="4"/>
  <c r="BA12" i="4"/>
  <c r="AZ12" i="4"/>
  <c r="AY12" i="4"/>
  <c r="AX12" i="4"/>
  <c r="DI11" i="4"/>
  <c r="DH11" i="4"/>
  <c r="DF11" i="4"/>
  <c r="DE11" i="4"/>
  <c r="DD11" i="4"/>
  <c r="DC11" i="4"/>
  <c r="DB11" i="4"/>
  <c r="CU11" i="4"/>
  <c r="CT11" i="4"/>
  <c r="CR11" i="4"/>
  <c r="CQ11" i="4"/>
  <c r="CP11" i="4"/>
  <c r="CO11" i="4"/>
  <c r="CN11" i="4"/>
  <c r="BS11" i="4"/>
  <c r="BR11" i="4"/>
  <c r="BP11" i="4"/>
  <c r="BO11" i="4"/>
  <c r="BN11" i="4"/>
  <c r="BM11" i="4"/>
  <c r="BL11" i="4"/>
  <c r="BE11" i="4"/>
  <c r="BD11" i="4"/>
  <c r="BB11" i="4"/>
  <c r="BA11" i="4"/>
  <c r="AZ11" i="4"/>
  <c r="AY11" i="4"/>
  <c r="AX11" i="4"/>
  <c r="DI10" i="4"/>
  <c r="DH10" i="4"/>
  <c r="DF10" i="4"/>
  <c r="DE10" i="4"/>
  <c r="DD10" i="4"/>
  <c r="DC10" i="4"/>
  <c r="DB10" i="4"/>
  <c r="CU10" i="4"/>
  <c r="CT10" i="4"/>
  <c r="CR10" i="4"/>
  <c r="CQ10" i="4"/>
  <c r="CP10" i="4"/>
  <c r="CO10" i="4"/>
  <c r="CN10" i="4"/>
  <c r="BS10" i="4"/>
  <c r="BR10" i="4"/>
  <c r="BP10" i="4"/>
  <c r="BO10" i="4"/>
  <c r="BN10" i="4"/>
  <c r="BM10" i="4"/>
  <c r="BL10" i="4"/>
  <c r="BE10" i="4"/>
  <c r="BD10" i="4"/>
  <c r="BB10" i="4"/>
  <c r="BA10" i="4"/>
  <c r="AZ10" i="4"/>
  <c r="AY10" i="4"/>
  <c r="AX10" i="4"/>
  <c r="DI9" i="4"/>
  <c r="DH9" i="4"/>
  <c r="DF9" i="4"/>
  <c r="DE9" i="4"/>
  <c r="DD9" i="4"/>
  <c r="DC9" i="4"/>
  <c r="DB9" i="4"/>
  <c r="CU9" i="4"/>
  <c r="CT9" i="4"/>
  <c r="CR9" i="4"/>
  <c r="CQ9" i="4"/>
  <c r="CP9" i="4"/>
  <c r="CO9" i="4"/>
  <c r="CN9" i="4"/>
  <c r="BS9" i="4"/>
  <c r="BR9" i="4"/>
  <c r="BP9" i="4"/>
  <c r="BO9" i="4"/>
  <c r="BN9" i="4"/>
  <c r="BM9" i="4"/>
  <c r="BL9" i="4"/>
  <c r="BE9" i="4"/>
  <c r="BD9" i="4"/>
  <c r="BB9" i="4"/>
  <c r="BA9" i="4"/>
  <c r="AZ9" i="4"/>
  <c r="AY9" i="4"/>
  <c r="AX9" i="4"/>
  <c r="DI8" i="4"/>
  <c r="DH8" i="4"/>
  <c r="DF8" i="4"/>
  <c r="DE8" i="4"/>
  <c r="DD8" i="4"/>
  <c r="DC8" i="4"/>
  <c r="DB8" i="4"/>
  <c r="DA8" i="4"/>
  <c r="CZ8" i="4"/>
  <c r="CY8" i="4"/>
  <c r="CX8" i="4"/>
  <c r="CU8" i="4"/>
  <c r="CT8" i="4"/>
  <c r="CR8" i="4"/>
  <c r="CQ8" i="4"/>
  <c r="CP8" i="4"/>
  <c r="CO8" i="4"/>
  <c r="CN8" i="4"/>
  <c r="CM8" i="4"/>
  <c r="CL8" i="4"/>
  <c r="CK8" i="4"/>
  <c r="CJ8" i="4"/>
  <c r="BS8" i="4"/>
  <c r="BR8" i="4"/>
  <c r="BP8" i="4"/>
  <c r="BO8" i="4"/>
  <c r="BN8" i="4"/>
  <c r="BM8" i="4"/>
  <c r="BL8" i="4"/>
  <c r="BK8" i="4"/>
  <c r="BJ8" i="4"/>
  <c r="BI8" i="4"/>
  <c r="BH8" i="4"/>
  <c r="BE8" i="4"/>
  <c r="BD8" i="4"/>
  <c r="BB8" i="4"/>
  <c r="BA8" i="4"/>
  <c r="AZ8" i="4"/>
  <c r="AY8" i="4"/>
  <c r="AX8" i="4"/>
  <c r="AW8" i="4"/>
  <c r="AV8" i="4"/>
  <c r="AU8" i="4"/>
  <c r="AT8" i="4"/>
  <c r="DI9" i="3"/>
  <c r="DI10" i="3"/>
  <c r="DI11" i="3"/>
  <c r="DI12" i="3"/>
  <c r="DI13" i="3"/>
  <c r="DI14" i="3"/>
  <c r="DI15" i="3"/>
  <c r="DI16" i="3"/>
  <c r="DI17" i="3"/>
  <c r="DI18" i="3"/>
  <c r="DI19" i="3"/>
  <c r="DI20" i="3"/>
  <c r="DI21" i="3"/>
  <c r="DI22" i="3"/>
  <c r="DI23" i="3"/>
  <c r="DI24" i="3"/>
  <c r="DI25" i="3"/>
  <c r="DI26" i="3"/>
  <c r="DI27" i="3"/>
  <c r="DI28" i="3"/>
  <c r="DI29" i="3"/>
  <c r="DI30" i="3"/>
  <c r="DI31" i="3"/>
  <c r="DI32" i="3"/>
  <c r="DI33" i="3"/>
  <c r="DI34" i="3"/>
  <c r="DI35" i="3"/>
  <c r="DI8" i="3"/>
  <c r="DH9" i="3"/>
  <c r="DH10" i="3"/>
  <c r="DH11" i="3"/>
  <c r="DH12" i="3"/>
  <c r="DH13" i="3"/>
  <c r="DH14" i="3"/>
  <c r="DH15" i="3"/>
  <c r="DH16" i="3"/>
  <c r="DH17" i="3"/>
  <c r="DH18" i="3"/>
  <c r="DH19" i="3"/>
  <c r="DH20" i="3"/>
  <c r="DH21" i="3"/>
  <c r="DH22" i="3"/>
  <c r="DH23" i="3"/>
  <c r="DH24" i="3"/>
  <c r="DH25" i="3"/>
  <c r="DH26" i="3"/>
  <c r="DH27" i="3"/>
  <c r="DH28" i="3"/>
  <c r="DH29" i="3"/>
  <c r="DH30" i="3"/>
  <c r="DH31" i="3"/>
  <c r="DH32" i="3"/>
  <c r="DH33" i="3"/>
  <c r="DH34" i="3"/>
  <c r="DH35" i="3"/>
  <c r="DH8" i="3"/>
  <c r="DF9" i="3"/>
  <c r="DF10" i="3"/>
  <c r="DF11" i="3"/>
  <c r="DF12" i="3"/>
  <c r="DF13" i="3"/>
  <c r="DF14" i="3"/>
  <c r="DF15" i="3"/>
  <c r="DF16" i="3"/>
  <c r="DF17" i="3"/>
  <c r="DF18" i="3"/>
  <c r="DF19" i="3"/>
  <c r="DF20" i="3"/>
  <c r="DF21" i="3"/>
  <c r="DF22" i="3"/>
  <c r="DF23" i="3"/>
  <c r="DF24" i="3"/>
  <c r="DF25" i="3"/>
  <c r="DF26" i="3"/>
  <c r="DF27" i="3"/>
  <c r="DF28" i="3"/>
  <c r="DF29" i="3"/>
  <c r="DF30" i="3"/>
  <c r="DF31" i="3"/>
  <c r="DF32" i="3"/>
  <c r="DF33" i="3"/>
  <c r="DF34" i="3"/>
  <c r="DE9" i="3"/>
  <c r="DE10" i="3"/>
  <c r="DE11" i="3"/>
  <c r="DE12" i="3"/>
  <c r="DE13" i="3"/>
  <c r="DE14" i="3"/>
  <c r="DE15" i="3"/>
  <c r="DE16" i="3"/>
  <c r="DE17" i="3"/>
  <c r="DE18" i="3"/>
  <c r="DE19" i="3"/>
  <c r="DE20" i="3"/>
  <c r="DE21" i="3"/>
  <c r="DE22" i="3"/>
  <c r="DE23" i="3"/>
  <c r="DE24" i="3"/>
  <c r="DE25" i="3"/>
  <c r="DE26" i="3"/>
  <c r="DE27" i="3"/>
  <c r="DE28" i="3"/>
  <c r="DE29" i="3"/>
  <c r="DE30" i="3"/>
  <c r="DE31" i="3"/>
  <c r="DE32" i="3"/>
  <c r="DE33" i="3"/>
  <c r="DE34" i="3"/>
  <c r="DD9" i="3"/>
  <c r="DD10" i="3"/>
  <c r="DD11" i="3"/>
  <c r="DD12" i="3"/>
  <c r="DD13" i="3"/>
  <c r="DD14" i="3"/>
  <c r="DD15" i="3"/>
  <c r="DD16" i="3"/>
  <c r="DD17" i="3"/>
  <c r="DD18" i="3"/>
  <c r="DD19" i="3"/>
  <c r="DD20" i="3"/>
  <c r="DD21" i="3"/>
  <c r="DD22" i="3"/>
  <c r="DD23" i="3"/>
  <c r="DD24" i="3"/>
  <c r="DD25" i="3"/>
  <c r="DD26" i="3"/>
  <c r="DD27" i="3"/>
  <c r="DD28" i="3"/>
  <c r="DD29" i="3"/>
  <c r="DD30" i="3"/>
  <c r="DD31" i="3"/>
  <c r="DD32" i="3"/>
  <c r="DD33" i="3"/>
  <c r="DD34" i="3"/>
  <c r="DC9" i="3"/>
  <c r="DC10" i="3"/>
  <c r="DC11" i="3"/>
  <c r="DC12" i="3"/>
  <c r="DC13" i="3"/>
  <c r="DC14" i="3"/>
  <c r="DC15" i="3"/>
  <c r="DC16" i="3"/>
  <c r="DC17" i="3"/>
  <c r="DC18" i="3"/>
  <c r="DC19" i="3"/>
  <c r="DC20" i="3"/>
  <c r="DC21" i="3"/>
  <c r="DC22" i="3"/>
  <c r="DC23" i="3"/>
  <c r="DC24" i="3"/>
  <c r="DC25" i="3"/>
  <c r="DC26" i="3"/>
  <c r="DC27" i="3"/>
  <c r="DC28" i="3"/>
  <c r="DC29" i="3"/>
  <c r="DC30" i="3"/>
  <c r="DC31" i="3"/>
  <c r="DC32" i="3"/>
  <c r="DC33" i="3"/>
  <c r="DC34" i="3"/>
  <c r="DF8" i="3"/>
  <c r="DE8" i="3"/>
  <c r="DD8" i="3"/>
  <c r="DC8" i="3"/>
  <c r="DB9" i="3"/>
  <c r="DB10" i="3"/>
  <c r="DB11" i="3"/>
  <c r="DB12" i="3"/>
  <c r="DB13" i="3"/>
  <c r="DB14" i="3"/>
  <c r="DB15" i="3"/>
  <c r="DB16" i="3"/>
  <c r="DB17" i="3"/>
  <c r="DB18" i="3"/>
  <c r="DB19" i="3"/>
  <c r="DB20" i="3"/>
  <c r="DB21" i="3"/>
  <c r="DB22" i="3"/>
  <c r="DB23" i="3"/>
  <c r="DB24" i="3"/>
  <c r="DB25" i="3"/>
  <c r="DB26" i="3"/>
  <c r="DB27" i="3"/>
  <c r="DB28" i="3"/>
  <c r="DB29" i="3"/>
  <c r="DB30" i="3"/>
  <c r="DB31" i="3"/>
  <c r="DB32" i="3"/>
  <c r="DB33" i="3"/>
  <c r="DB34" i="3"/>
  <c r="DB8" i="3"/>
  <c r="CY8" i="3"/>
  <c r="CZ8" i="3"/>
  <c r="DA8" i="3"/>
  <c r="CX8" i="3"/>
  <c r="CF35" i="4" l="1"/>
  <c r="CC10" i="4"/>
  <c r="CC16" i="4"/>
  <c r="CA21" i="4"/>
  <c r="CB21" i="4"/>
  <c r="BZ8" i="4"/>
  <c r="BZ22" i="4"/>
  <c r="CG10" i="4"/>
  <c r="CG16" i="4"/>
  <c r="CG19" i="4"/>
  <c r="CF25" i="4"/>
  <c r="CF34" i="4"/>
  <c r="CG22" i="4"/>
  <c r="CF24" i="4"/>
  <c r="CG28" i="4"/>
  <c r="CF30" i="4"/>
  <c r="CB9" i="4"/>
  <c r="CB15" i="4"/>
  <c r="CD16" i="4"/>
  <c r="BZ20" i="4"/>
  <c r="CB20" i="4"/>
  <c r="CB24" i="4"/>
  <c r="CD25" i="4"/>
  <c r="BZ26" i="4"/>
  <c r="CC28" i="4"/>
  <c r="CD31" i="4"/>
  <c r="BZ32" i="4"/>
  <c r="CD34" i="4"/>
  <c r="CC20" i="4"/>
  <c r="CC29" i="4"/>
  <c r="BZ31" i="4"/>
  <c r="CC32" i="4"/>
  <c r="BW8" i="4"/>
  <c r="CF11" i="4"/>
  <c r="CF14" i="4"/>
  <c r="CF20" i="4"/>
  <c r="CG30" i="4"/>
  <c r="CF9" i="4"/>
  <c r="CF15" i="4"/>
  <c r="CF18" i="4"/>
  <c r="CA14" i="4"/>
  <c r="CC15" i="4"/>
  <c r="CC31" i="4"/>
  <c r="CC34" i="4"/>
  <c r="CA8" i="4"/>
  <c r="CD11" i="4"/>
  <c r="CD17" i="4"/>
  <c r="CD21" i="4"/>
  <c r="CA22" i="4"/>
  <c r="BZ28" i="4"/>
  <c r="CD30" i="4"/>
  <c r="CF8" i="4"/>
  <c r="CG17" i="4"/>
  <c r="CF19" i="4"/>
  <c r="CF26" i="4"/>
  <c r="CF29" i="4"/>
  <c r="CF21" i="4"/>
  <c r="CG23" i="4"/>
  <c r="CG29" i="4"/>
  <c r="CG8" i="4"/>
  <c r="CA20" i="4"/>
  <c r="CC25" i="4"/>
  <c r="CB25" i="4"/>
  <c r="CD20" i="4"/>
  <c r="CC8" i="4"/>
  <c r="BZ11" i="4"/>
  <c r="CB12" i="4"/>
  <c r="CA30" i="4"/>
  <c r="CA12" i="4"/>
  <c r="CC19" i="4"/>
  <c r="CC26" i="4"/>
  <c r="CD8" i="4"/>
  <c r="CC11" i="4"/>
  <c r="CA19" i="4"/>
  <c r="CA23" i="4"/>
  <c r="CA29" i="4"/>
  <c r="CC30" i="4"/>
  <c r="CD33" i="4"/>
  <c r="BZ34" i="4"/>
  <c r="CF27" i="4"/>
  <c r="CF16" i="4"/>
  <c r="CG13" i="4"/>
  <c r="CG33" i="4"/>
  <c r="CF12" i="4"/>
  <c r="CG15" i="4"/>
  <c r="CG26" i="4"/>
  <c r="CF32" i="4"/>
  <c r="CG20" i="4"/>
  <c r="CF22" i="4"/>
  <c r="CG25" i="4"/>
  <c r="CF28" i="4"/>
  <c r="CG31" i="4"/>
  <c r="CG11" i="4"/>
  <c r="CG9" i="4"/>
  <c r="CF10" i="4"/>
  <c r="CF13" i="4"/>
  <c r="CG14" i="4"/>
  <c r="CG18" i="4"/>
  <c r="CG24" i="4"/>
  <c r="CF33" i="4"/>
  <c r="CG34" i="4"/>
  <c r="CF17" i="4"/>
  <c r="CF23" i="4"/>
  <c r="CG35" i="4"/>
  <c r="CG12" i="4"/>
  <c r="CG21" i="4"/>
  <c r="CG27" i="4"/>
  <c r="CF31" i="4"/>
  <c r="CG32" i="4"/>
  <c r="BZ13" i="4"/>
  <c r="BZ16" i="4"/>
  <c r="CA17" i="4"/>
  <c r="CB18" i="4"/>
  <c r="BZ24" i="4"/>
  <c r="BZ25" i="4"/>
  <c r="CA26" i="4"/>
  <c r="CB27" i="4"/>
  <c r="CA32" i="4"/>
  <c r="CA33" i="4"/>
  <c r="CA34" i="4"/>
  <c r="CB30" i="4"/>
  <c r="BZ10" i="4"/>
  <c r="CC13" i="4"/>
  <c r="CD14" i="4"/>
  <c r="CA16" i="4"/>
  <c r="CB17" i="4"/>
  <c r="BZ17" i="4"/>
  <c r="CC18" i="4"/>
  <c r="CA25" i="4"/>
  <c r="CD29" i="4"/>
  <c r="CA31" i="4"/>
  <c r="CB32" i="4"/>
  <c r="CB33" i="4"/>
  <c r="BZ29" i="4"/>
  <c r="CB8" i="4"/>
  <c r="BZ9" i="4"/>
  <c r="CA11" i="4"/>
  <c r="CC12" i="4"/>
  <c r="CD13" i="4"/>
  <c r="CB16" i="4"/>
  <c r="CC17" i="4"/>
  <c r="BZ21" i="4"/>
  <c r="CC22" i="4"/>
  <c r="CB31" i="4"/>
  <c r="CA9" i="4"/>
  <c r="CD9" i="4"/>
  <c r="CA10" i="4"/>
  <c r="BZ12" i="4"/>
  <c r="CB13" i="4"/>
  <c r="CD18" i="4"/>
  <c r="CA18" i="4"/>
  <c r="CD19" i="4"/>
  <c r="CC21" i="4"/>
  <c r="CB23" i="4"/>
  <c r="CA27" i="4"/>
  <c r="CD27" i="4"/>
  <c r="CA28" i="4"/>
  <c r="BZ30" i="4"/>
  <c r="CD32" i="4"/>
  <c r="CC33" i="4"/>
  <c r="CB10" i="4"/>
  <c r="CA13" i="4"/>
  <c r="BZ14" i="4"/>
  <c r="CC14" i="4"/>
  <c r="BZ15" i="4"/>
  <c r="CD22" i="4"/>
  <c r="CC23" i="4"/>
  <c r="BZ23" i="4"/>
  <c r="CC24" i="4"/>
  <c r="CB26" i="4"/>
  <c r="CB28" i="4"/>
  <c r="CB34" i="4"/>
  <c r="CC9" i="4"/>
  <c r="CB11" i="4"/>
  <c r="CA15" i="4"/>
  <c r="CD15" i="4"/>
  <c r="BZ18" i="4"/>
  <c r="CB19" i="4"/>
  <c r="CD24" i="4"/>
  <c r="CA24" i="4"/>
  <c r="CC27" i="4"/>
  <c r="CB29" i="4"/>
  <c r="CD10" i="4"/>
  <c r="CD28" i="4"/>
  <c r="BX8" i="4"/>
  <c r="BV8" i="4"/>
  <c r="BY8" i="4"/>
  <c r="CU9" i="3"/>
  <c r="CU10" i="3"/>
  <c r="CU11" i="3"/>
  <c r="CU12" i="3"/>
  <c r="CU13" i="3"/>
  <c r="CU14" i="3"/>
  <c r="CU15" i="3"/>
  <c r="CU16" i="3"/>
  <c r="CU17" i="3"/>
  <c r="CU18" i="3"/>
  <c r="CU19" i="3"/>
  <c r="CU20" i="3"/>
  <c r="CU21" i="3"/>
  <c r="CU22" i="3"/>
  <c r="CU23" i="3"/>
  <c r="CU24" i="3"/>
  <c r="CU25" i="3"/>
  <c r="CU26" i="3"/>
  <c r="CU27" i="3"/>
  <c r="CU28" i="3"/>
  <c r="CU29" i="3"/>
  <c r="CU30" i="3"/>
  <c r="CU31" i="3"/>
  <c r="CU32" i="3"/>
  <c r="CU33" i="3"/>
  <c r="CU34" i="3"/>
  <c r="CU35" i="3"/>
  <c r="CT35" i="3"/>
  <c r="CT9" i="3"/>
  <c r="CT10" i="3"/>
  <c r="CT11" i="3"/>
  <c r="CT12" i="3"/>
  <c r="CT13" i="3"/>
  <c r="CT14" i="3"/>
  <c r="CT15" i="3"/>
  <c r="CT16" i="3"/>
  <c r="CT17" i="3"/>
  <c r="CT18" i="3"/>
  <c r="CT19" i="3"/>
  <c r="CT20" i="3"/>
  <c r="CT21" i="3"/>
  <c r="CT22" i="3"/>
  <c r="CT23" i="3"/>
  <c r="CT24" i="3"/>
  <c r="CT25" i="3"/>
  <c r="CT26" i="3"/>
  <c r="CT27" i="3"/>
  <c r="CT28" i="3"/>
  <c r="CT29" i="3"/>
  <c r="CT30" i="3"/>
  <c r="CT31" i="3"/>
  <c r="CT32" i="3"/>
  <c r="CT33" i="3"/>
  <c r="CT34" i="3"/>
  <c r="CU8" i="3"/>
  <c r="CT8" i="3"/>
  <c r="CR9" i="3"/>
  <c r="CR10" i="3"/>
  <c r="CR11" i="3"/>
  <c r="CR12" i="3"/>
  <c r="CR13" i="3"/>
  <c r="CR14" i="3"/>
  <c r="CR15" i="3"/>
  <c r="CR16" i="3"/>
  <c r="CR17" i="3"/>
  <c r="CR18" i="3"/>
  <c r="CR19" i="3"/>
  <c r="CR20" i="3"/>
  <c r="CR21" i="3"/>
  <c r="CR22" i="3"/>
  <c r="CR23" i="3"/>
  <c r="CR24" i="3"/>
  <c r="CR25" i="3"/>
  <c r="CR26" i="3"/>
  <c r="CR27" i="3"/>
  <c r="CR28" i="3"/>
  <c r="CR29" i="3"/>
  <c r="CR30" i="3"/>
  <c r="CR31" i="3"/>
  <c r="CR32" i="3"/>
  <c r="CR33" i="3"/>
  <c r="CR34" i="3"/>
  <c r="CQ9" i="3"/>
  <c r="CQ10" i="3"/>
  <c r="CQ11" i="3"/>
  <c r="CQ12" i="3"/>
  <c r="CQ13" i="3"/>
  <c r="CQ14" i="3"/>
  <c r="CQ15" i="3"/>
  <c r="CQ16" i="3"/>
  <c r="CQ17" i="3"/>
  <c r="CQ18" i="3"/>
  <c r="CQ19" i="3"/>
  <c r="CQ20" i="3"/>
  <c r="CQ21" i="3"/>
  <c r="CQ22" i="3"/>
  <c r="CQ23" i="3"/>
  <c r="CQ24" i="3"/>
  <c r="CQ25" i="3"/>
  <c r="CQ26" i="3"/>
  <c r="CQ27" i="3"/>
  <c r="CQ28" i="3"/>
  <c r="CQ29" i="3"/>
  <c r="CQ30" i="3"/>
  <c r="CQ31" i="3"/>
  <c r="CQ32" i="3"/>
  <c r="CQ33" i="3"/>
  <c r="CQ34" i="3"/>
  <c r="CP9" i="3"/>
  <c r="CP10" i="3"/>
  <c r="CP11" i="3"/>
  <c r="CP12" i="3"/>
  <c r="CP13" i="3"/>
  <c r="CP14" i="3"/>
  <c r="CP15" i="3"/>
  <c r="CP16" i="3"/>
  <c r="CP17" i="3"/>
  <c r="CP18" i="3"/>
  <c r="CP19" i="3"/>
  <c r="CP20" i="3"/>
  <c r="CP21" i="3"/>
  <c r="CP22" i="3"/>
  <c r="CP23" i="3"/>
  <c r="CP24" i="3"/>
  <c r="CP25" i="3"/>
  <c r="CP26" i="3"/>
  <c r="CP27" i="3"/>
  <c r="CP28" i="3"/>
  <c r="CP29" i="3"/>
  <c r="CP30" i="3"/>
  <c r="CP31" i="3"/>
  <c r="CP32" i="3"/>
  <c r="CP33" i="3"/>
  <c r="CP34" i="3"/>
  <c r="CO9" i="3"/>
  <c r="CO10" i="3"/>
  <c r="CO11" i="3"/>
  <c r="CO12" i="3"/>
  <c r="CO13" i="3"/>
  <c r="CO14" i="3"/>
  <c r="CO15" i="3"/>
  <c r="CO16" i="3"/>
  <c r="CO17" i="3"/>
  <c r="CO18" i="3"/>
  <c r="CO19" i="3"/>
  <c r="CO20" i="3"/>
  <c r="CO21" i="3"/>
  <c r="CO22" i="3"/>
  <c r="CO23" i="3"/>
  <c r="CO24" i="3"/>
  <c r="CO25" i="3"/>
  <c r="CO26" i="3"/>
  <c r="CO27" i="3"/>
  <c r="CO28" i="3"/>
  <c r="CO29" i="3"/>
  <c r="CO30" i="3"/>
  <c r="CO31" i="3"/>
  <c r="CO32" i="3"/>
  <c r="CO33" i="3"/>
  <c r="CO34" i="3"/>
  <c r="CR8" i="3"/>
  <c r="CQ8" i="3"/>
  <c r="CP8" i="3"/>
  <c r="CO8" i="3"/>
  <c r="CN9" i="3"/>
  <c r="CN10" i="3"/>
  <c r="CN11" i="3"/>
  <c r="CN12" i="3"/>
  <c r="CN13" i="3"/>
  <c r="CN14" i="3"/>
  <c r="CN15" i="3"/>
  <c r="CN16" i="3"/>
  <c r="CN17" i="3"/>
  <c r="CN18" i="3"/>
  <c r="CN19" i="3"/>
  <c r="CN20" i="3"/>
  <c r="CN21" i="3"/>
  <c r="CN22" i="3"/>
  <c r="CN23" i="3"/>
  <c r="CN24" i="3"/>
  <c r="CN25" i="3"/>
  <c r="CN26" i="3"/>
  <c r="CN27" i="3"/>
  <c r="CN28" i="3"/>
  <c r="CN29" i="3"/>
  <c r="CN30" i="3"/>
  <c r="CN31" i="3"/>
  <c r="CN32" i="3"/>
  <c r="CN33" i="3"/>
  <c r="CN34" i="3"/>
  <c r="CN8" i="3"/>
  <c r="CK8" i="3"/>
  <c r="CL8" i="3"/>
  <c r="CM8" i="3"/>
  <c r="CJ8" i="3"/>
  <c r="BS9" i="3"/>
  <c r="BS10" i="3"/>
  <c r="BS11" i="3"/>
  <c r="BS12" i="3"/>
  <c r="BS13" i="3"/>
  <c r="BS14" i="3"/>
  <c r="BS15" i="3"/>
  <c r="BS16" i="3"/>
  <c r="BS17" i="3"/>
  <c r="BS18" i="3"/>
  <c r="BS19" i="3"/>
  <c r="BS20" i="3"/>
  <c r="BS21" i="3"/>
  <c r="BS22" i="3"/>
  <c r="BS23" i="3"/>
  <c r="BS24" i="3"/>
  <c r="BS25" i="3"/>
  <c r="BS26" i="3"/>
  <c r="BS27" i="3"/>
  <c r="BS28" i="3"/>
  <c r="BS29" i="3"/>
  <c r="BS30" i="3"/>
  <c r="BS31" i="3"/>
  <c r="BS32" i="3"/>
  <c r="BS33" i="3"/>
  <c r="BS34" i="3"/>
  <c r="BS35" i="3"/>
  <c r="BR9" i="3"/>
  <c r="BR10" i="3"/>
  <c r="BR11" i="3"/>
  <c r="BR12" i="3"/>
  <c r="BR13" i="3"/>
  <c r="BR14" i="3"/>
  <c r="BR15" i="3"/>
  <c r="BR16" i="3"/>
  <c r="BR17" i="3"/>
  <c r="BR18" i="3"/>
  <c r="BR19" i="3"/>
  <c r="BR20" i="3"/>
  <c r="BR21" i="3"/>
  <c r="BR22" i="3"/>
  <c r="BR23" i="3"/>
  <c r="BR24" i="3"/>
  <c r="BR25" i="3"/>
  <c r="BR26" i="3"/>
  <c r="BR27" i="3"/>
  <c r="BR28" i="3"/>
  <c r="BR29" i="3"/>
  <c r="BR30" i="3"/>
  <c r="BR31" i="3"/>
  <c r="BR32" i="3"/>
  <c r="BR33" i="3"/>
  <c r="BR34" i="3"/>
  <c r="BR35" i="3"/>
  <c r="BS8" i="3"/>
  <c r="BR8" i="3"/>
  <c r="BP9" i="3"/>
  <c r="BP10" i="3"/>
  <c r="BP11" i="3"/>
  <c r="BP12" i="3"/>
  <c r="BP13" i="3"/>
  <c r="BP14" i="3"/>
  <c r="BP15" i="3"/>
  <c r="BP16" i="3"/>
  <c r="BP17" i="3"/>
  <c r="BP18" i="3"/>
  <c r="BP19" i="3"/>
  <c r="BP20" i="3"/>
  <c r="BP21" i="3"/>
  <c r="BP22" i="3"/>
  <c r="BP23" i="3"/>
  <c r="BP24" i="3"/>
  <c r="BP25" i="3"/>
  <c r="BP26" i="3"/>
  <c r="BP27" i="3"/>
  <c r="BP28" i="3"/>
  <c r="BP29" i="3"/>
  <c r="BP30" i="3"/>
  <c r="BP31" i="3"/>
  <c r="BP32" i="3"/>
  <c r="BP33" i="3"/>
  <c r="BP34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N9" i="3"/>
  <c r="BN10" i="3"/>
  <c r="BN11" i="3"/>
  <c r="BN12" i="3"/>
  <c r="BN13" i="3"/>
  <c r="BN14" i="3"/>
  <c r="BN15" i="3"/>
  <c r="BN16" i="3"/>
  <c r="BN17" i="3"/>
  <c r="BN18" i="3"/>
  <c r="BN19" i="3"/>
  <c r="BN20" i="3"/>
  <c r="BN21" i="3"/>
  <c r="BN22" i="3"/>
  <c r="BN23" i="3"/>
  <c r="BN24" i="3"/>
  <c r="BN25" i="3"/>
  <c r="BN26" i="3"/>
  <c r="BN27" i="3"/>
  <c r="BN28" i="3"/>
  <c r="BN29" i="3"/>
  <c r="BN30" i="3"/>
  <c r="BN31" i="3"/>
  <c r="BN32" i="3"/>
  <c r="BN33" i="3"/>
  <c r="BN34" i="3"/>
  <c r="BP8" i="3"/>
  <c r="BO8" i="3"/>
  <c r="BN8" i="3"/>
  <c r="BM9" i="3"/>
  <c r="CA9" i="3" s="1"/>
  <c r="BM10" i="3"/>
  <c r="CA10" i="3" s="1"/>
  <c r="BM11" i="3"/>
  <c r="CA11" i="3" s="1"/>
  <c r="BM12" i="3"/>
  <c r="CA12" i="3" s="1"/>
  <c r="BM13" i="3"/>
  <c r="CA13" i="3" s="1"/>
  <c r="BM14" i="3"/>
  <c r="CA14" i="3" s="1"/>
  <c r="BM15" i="3"/>
  <c r="BM16" i="3"/>
  <c r="CA16" i="3" s="1"/>
  <c r="BM17" i="3"/>
  <c r="CA17" i="3" s="1"/>
  <c r="BM18" i="3"/>
  <c r="BM19" i="3"/>
  <c r="CA19" i="3" s="1"/>
  <c r="BM20" i="3"/>
  <c r="CA20" i="3" s="1"/>
  <c r="BM21" i="3"/>
  <c r="CA21" i="3" s="1"/>
  <c r="BM22" i="3"/>
  <c r="CA22" i="3" s="1"/>
  <c r="BM23" i="3"/>
  <c r="CA23" i="3" s="1"/>
  <c r="BM24" i="3"/>
  <c r="CA24" i="3" s="1"/>
  <c r="BM25" i="3"/>
  <c r="CA25" i="3" s="1"/>
  <c r="BM26" i="3"/>
  <c r="CA26" i="3" s="1"/>
  <c r="BM27" i="3"/>
  <c r="CA27" i="3" s="1"/>
  <c r="BM28" i="3"/>
  <c r="CA28" i="3" s="1"/>
  <c r="BM29" i="3"/>
  <c r="CA29" i="3" s="1"/>
  <c r="BM30" i="3"/>
  <c r="CA30" i="3" s="1"/>
  <c r="BM31" i="3"/>
  <c r="CA31" i="3" s="1"/>
  <c r="BM32" i="3"/>
  <c r="CA32" i="3" s="1"/>
  <c r="BM33" i="3"/>
  <c r="CA33" i="3" s="1"/>
  <c r="BM34" i="3"/>
  <c r="CA34" i="3" s="1"/>
  <c r="BM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3" i="3"/>
  <c r="BL24" i="3"/>
  <c r="BL25" i="3"/>
  <c r="BL26" i="3"/>
  <c r="BL27" i="3"/>
  <c r="BL28" i="3"/>
  <c r="BL29" i="3"/>
  <c r="BL30" i="3"/>
  <c r="BL31" i="3"/>
  <c r="BL32" i="3"/>
  <c r="BL33" i="3"/>
  <c r="BL34" i="3"/>
  <c r="BL8" i="3"/>
  <c r="BK8" i="3"/>
  <c r="BI8" i="3"/>
  <c r="BJ8" i="3"/>
  <c r="BH8" i="3"/>
  <c r="T12" i="2"/>
  <c r="T8" i="2"/>
  <c r="T9" i="2"/>
  <c r="T10" i="2"/>
  <c r="T11" i="2"/>
  <c r="T7" i="2"/>
  <c r="S8" i="2"/>
  <c r="S9" i="2"/>
  <c r="S10" i="2"/>
  <c r="S11" i="2"/>
  <c r="S12" i="2"/>
  <c r="S7" i="2"/>
  <c r="S11" i="1"/>
  <c r="S8" i="1"/>
  <c r="T8" i="1"/>
  <c r="T9" i="1"/>
  <c r="T10" i="1"/>
  <c r="T11" i="1"/>
  <c r="T12" i="1"/>
  <c r="T7" i="1"/>
  <c r="S7" i="1"/>
  <c r="S9" i="1"/>
  <c r="S10" i="1"/>
  <c r="S12" i="1"/>
  <c r="BE9" i="3"/>
  <c r="BE10" i="3"/>
  <c r="BE11" i="3"/>
  <c r="BE12" i="3"/>
  <c r="BE13" i="3"/>
  <c r="BE14" i="3"/>
  <c r="BE15" i="3"/>
  <c r="BE16" i="3"/>
  <c r="BE17" i="3"/>
  <c r="BE18" i="3"/>
  <c r="BE19" i="3"/>
  <c r="BE20" i="3"/>
  <c r="BE21" i="3"/>
  <c r="BE22" i="3"/>
  <c r="BE23" i="3"/>
  <c r="BE24" i="3"/>
  <c r="BE25" i="3"/>
  <c r="BE26" i="3"/>
  <c r="BE27" i="3"/>
  <c r="BE28" i="3"/>
  <c r="BE29" i="3"/>
  <c r="BE30" i="3"/>
  <c r="BE31" i="3"/>
  <c r="BE32" i="3"/>
  <c r="BE33" i="3"/>
  <c r="BE34" i="3"/>
  <c r="BE35" i="3"/>
  <c r="BE8" i="3"/>
  <c r="BD9" i="3"/>
  <c r="BD10" i="3"/>
  <c r="BD11" i="3"/>
  <c r="BD12" i="3"/>
  <c r="BD13" i="3"/>
  <c r="BD14" i="3"/>
  <c r="BD15" i="3"/>
  <c r="BD16" i="3"/>
  <c r="BD17" i="3"/>
  <c r="BD18" i="3"/>
  <c r="BD19" i="3"/>
  <c r="BD20" i="3"/>
  <c r="BD21" i="3"/>
  <c r="BD22" i="3"/>
  <c r="BD23" i="3"/>
  <c r="BD24" i="3"/>
  <c r="BD25" i="3"/>
  <c r="BD26" i="3"/>
  <c r="BD27" i="3"/>
  <c r="BD28" i="3"/>
  <c r="BD29" i="3"/>
  <c r="BD30" i="3"/>
  <c r="BD31" i="3"/>
  <c r="BD32" i="3"/>
  <c r="BD33" i="3"/>
  <c r="BD34" i="3"/>
  <c r="BD35" i="3"/>
  <c r="BD8" i="3"/>
  <c r="BB9" i="3"/>
  <c r="BB10" i="3"/>
  <c r="BB11" i="3"/>
  <c r="BB12" i="3"/>
  <c r="BB13" i="3"/>
  <c r="BB14" i="3"/>
  <c r="BB15" i="3"/>
  <c r="BB16" i="3"/>
  <c r="BB17" i="3"/>
  <c r="BB18" i="3"/>
  <c r="BB19" i="3"/>
  <c r="BB20" i="3"/>
  <c r="BB21" i="3"/>
  <c r="BB22" i="3"/>
  <c r="BB23" i="3"/>
  <c r="BB24" i="3"/>
  <c r="BB25" i="3"/>
  <c r="BB26" i="3"/>
  <c r="BB27" i="3"/>
  <c r="BB28" i="3"/>
  <c r="BB29" i="3"/>
  <c r="BB30" i="3"/>
  <c r="BB31" i="3"/>
  <c r="BB32" i="3"/>
  <c r="BB33" i="3"/>
  <c r="BB34" i="3"/>
  <c r="BB8" i="3"/>
  <c r="BA9" i="3"/>
  <c r="BA10" i="3"/>
  <c r="BA11" i="3"/>
  <c r="BA12" i="3"/>
  <c r="BA13" i="3"/>
  <c r="BA14" i="3"/>
  <c r="BA15" i="3"/>
  <c r="BA16" i="3"/>
  <c r="BA17" i="3"/>
  <c r="BA18" i="3"/>
  <c r="BA19" i="3"/>
  <c r="BA20" i="3"/>
  <c r="BA21" i="3"/>
  <c r="BA22" i="3"/>
  <c r="BA23" i="3"/>
  <c r="BA24" i="3"/>
  <c r="BA25" i="3"/>
  <c r="BA26" i="3"/>
  <c r="BA27" i="3"/>
  <c r="BA28" i="3"/>
  <c r="BA29" i="3"/>
  <c r="BA30" i="3"/>
  <c r="BA31" i="3"/>
  <c r="BA32" i="3"/>
  <c r="BA33" i="3"/>
  <c r="BA34" i="3"/>
  <c r="BA8" i="3"/>
  <c r="AZ10" i="3"/>
  <c r="AZ9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28" i="3"/>
  <c r="AZ29" i="3"/>
  <c r="AZ30" i="3"/>
  <c r="AZ31" i="3"/>
  <c r="AZ32" i="3"/>
  <c r="AZ33" i="3"/>
  <c r="AZ34" i="3"/>
  <c r="AZ8" i="3"/>
  <c r="AY9" i="3"/>
  <c r="AY10" i="3"/>
  <c r="AY11" i="3"/>
  <c r="AY12" i="3"/>
  <c r="AY13" i="3"/>
  <c r="AY14" i="3"/>
  <c r="AY15" i="3"/>
  <c r="AY16" i="3"/>
  <c r="AY17" i="3"/>
  <c r="AY18" i="3"/>
  <c r="AY19" i="3"/>
  <c r="AY20" i="3"/>
  <c r="AY21" i="3"/>
  <c r="AY22" i="3"/>
  <c r="AY23" i="3"/>
  <c r="AY24" i="3"/>
  <c r="AY25" i="3"/>
  <c r="AY26" i="3"/>
  <c r="AY27" i="3"/>
  <c r="AY28" i="3"/>
  <c r="AY29" i="3"/>
  <c r="AY30" i="3"/>
  <c r="AY31" i="3"/>
  <c r="AY32" i="3"/>
  <c r="AY33" i="3"/>
  <c r="AY34" i="3"/>
  <c r="AY8" i="3"/>
  <c r="AX9" i="3"/>
  <c r="AX10" i="3"/>
  <c r="AX11" i="3"/>
  <c r="AX12" i="3"/>
  <c r="AX13" i="3"/>
  <c r="AX14" i="3"/>
  <c r="AX15" i="3"/>
  <c r="AX16" i="3"/>
  <c r="AX17" i="3"/>
  <c r="AX18" i="3"/>
  <c r="AX19" i="3"/>
  <c r="AX20" i="3"/>
  <c r="AX21" i="3"/>
  <c r="AX22" i="3"/>
  <c r="AX23" i="3"/>
  <c r="AX24" i="3"/>
  <c r="AX25" i="3"/>
  <c r="AX26" i="3"/>
  <c r="AX27" i="3"/>
  <c r="AX28" i="3"/>
  <c r="AX29" i="3"/>
  <c r="AX30" i="3"/>
  <c r="AX31" i="3"/>
  <c r="AX32" i="3"/>
  <c r="AX33" i="3"/>
  <c r="AX34" i="3"/>
  <c r="AU8" i="3"/>
  <c r="AV8" i="3"/>
  <c r="AW8" i="3"/>
  <c r="L13" i="2"/>
  <c r="M13" i="2"/>
  <c r="P7" i="2"/>
  <c r="R7" i="2" s="1"/>
  <c r="Q7" i="2"/>
  <c r="Z12" i="2"/>
  <c r="AB12" i="2" s="1"/>
  <c r="Y12" i="2"/>
  <c r="AA12" i="2" s="1"/>
  <c r="X12" i="2"/>
  <c r="W12" i="2"/>
  <c r="P12" i="2"/>
  <c r="R12" i="2" s="1"/>
  <c r="O12" i="2"/>
  <c r="Q12" i="2" s="1"/>
  <c r="Z11" i="2"/>
  <c r="AB11" i="2" s="1"/>
  <c r="Y11" i="2"/>
  <c r="AA11" i="2" s="1"/>
  <c r="X11" i="2"/>
  <c r="W11" i="2"/>
  <c r="P11" i="2"/>
  <c r="R11" i="2" s="1"/>
  <c r="O11" i="2"/>
  <c r="Q11" i="2" s="1"/>
  <c r="Z10" i="2"/>
  <c r="AB10" i="2" s="1"/>
  <c r="Y10" i="2"/>
  <c r="AA10" i="2" s="1"/>
  <c r="X10" i="2"/>
  <c r="W10" i="2"/>
  <c r="P10" i="2"/>
  <c r="R10" i="2" s="1"/>
  <c r="O10" i="2"/>
  <c r="Q10" i="2" s="1"/>
  <c r="Z9" i="2"/>
  <c r="AB9" i="2" s="1"/>
  <c r="Y9" i="2"/>
  <c r="AA9" i="2" s="1"/>
  <c r="X9" i="2"/>
  <c r="W9" i="2"/>
  <c r="P9" i="2"/>
  <c r="R9" i="2" s="1"/>
  <c r="O9" i="2"/>
  <c r="Q9" i="2" s="1"/>
  <c r="Z8" i="2"/>
  <c r="AB8" i="2" s="1"/>
  <c r="Y8" i="2"/>
  <c r="AA8" i="2" s="1"/>
  <c r="X8" i="2"/>
  <c r="W8" i="2"/>
  <c r="P8" i="2"/>
  <c r="R8" i="2" s="1"/>
  <c r="O8" i="2"/>
  <c r="Q8" i="2" s="1"/>
  <c r="Z7" i="2"/>
  <c r="AB7" i="2" s="1"/>
  <c r="Y7" i="2"/>
  <c r="AA7" i="2" s="1"/>
  <c r="X7" i="2"/>
  <c r="W7" i="2"/>
  <c r="Z8" i="1"/>
  <c r="AB8" i="1" s="1"/>
  <c r="Z9" i="1"/>
  <c r="AB9" i="1" s="1"/>
  <c r="Z10" i="1"/>
  <c r="AB10" i="1" s="1"/>
  <c r="Z11" i="1"/>
  <c r="AB11" i="1" s="1"/>
  <c r="Z12" i="1"/>
  <c r="AB12" i="1" s="1"/>
  <c r="Z7" i="1"/>
  <c r="AB7" i="1" s="1"/>
  <c r="Y8" i="1"/>
  <c r="AA8" i="1" s="1"/>
  <c r="Y9" i="1"/>
  <c r="AA9" i="1" s="1"/>
  <c r="Y10" i="1"/>
  <c r="AA10" i="1" s="1"/>
  <c r="Y11" i="1"/>
  <c r="AA11" i="1" s="1"/>
  <c r="Y12" i="1"/>
  <c r="AA12" i="1" s="1"/>
  <c r="Y7" i="1"/>
  <c r="AA7" i="1" s="1"/>
  <c r="X8" i="1"/>
  <c r="X9" i="1"/>
  <c r="X10" i="1"/>
  <c r="X11" i="1"/>
  <c r="X12" i="1"/>
  <c r="X7" i="1"/>
  <c r="W8" i="1"/>
  <c r="W9" i="1"/>
  <c r="W10" i="1"/>
  <c r="W11" i="1"/>
  <c r="W12" i="1"/>
  <c r="W7" i="1"/>
  <c r="Q7" i="1"/>
  <c r="P8" i="1"/>
  <c r="R8" i="1" s="1"/>
  <c r="P9" i="1"/>
  <c r="R9" i="1" s="1"/>
  <c r="P10" i="1"/>
  <c r="R10" i="1" s="1"/>
  <c r="P11" i="1"/>
  <c r="R11" i="1" s="1"/>
  <c r="P12" i="1"/>
  <c r="R12" i="1" s="1"/>
  <c r="O8" i="1"/>
  <c r="Q8" i="1" s="1"/>
  <c r="O9" i="1"/>
  <c r="Q9" i="1" s="1"/>
  <c r="O10" i="1"/>
  <c r="Q10" i="1" s="1"/>
  <c r="O11" i="1"/>
  <c r="Q11" i="1" s="1"/>
  <c r="O12" i="1"/>
  <c r="Q12" i="1" s="1"/>
  <c r="R7" i="1"/>
  <c r="M13" i="1"/>
  <c r="L13" i="1"/>
  <c r="BZ31" i="3" l="1"/>
  <c r="BZ25" i="3"/>
  <c r="BZ19" i="3"/>
  <c r="BZ13" i="3"/>
  <c r="CB33" i="3"/>
  <c r="CB27" i="3"/>
  <c r="CB21" i="3"/>
  <c r="CB15" i="3"/>
  <c r="CB9" i="3"/>
  <c r="CC29" i="3"/>
  <c r="CC23" i="3"/>
  <c r="CC17" i="3"/>
  <c r="CC11" i="3"/>
  <c r="CA15" i="3"/>
  <c r="CA18" i="3"/>
  <c r="BX8" i="3"/>
  <c r="CB8" i="3"/>
  <c r="CG30" i="3"/>
  <c r="CG24" i="3"/>
  <c r="CG18" i="3"/>
  <c r="CG12" i="3"/>
  <c r="CF35" i="3"/>
  <c r="CG19" i="3"/>
  <c r="CF33" i="3"/>
  <c r="CF27" i="3"/>
  <c r="CF21" i="3"/>
  <c r="CF15" i="3"/>
  <c r="CF9" i="3"/>
  <c r="BZ34" i="3"/>
  <c r="BZ28" i="3"/>
  <c r="BZ22" i="3"/>
  <c r="BZ16" i="3"/>
  <c r="BZ10" i="3"/>
  <c r="CB30" i="3"/>
  <c r="CB24" i="3"/>
  <c r="CB18" i="3"/>
  <c r="CB12" i="3"/>
  <c r="CC32" i="3"/>
  <c r="CC26" i="3"/>
  <c r="CC20" i="3"/>
  <c r="CC14" i="3"/>
  <c r="CD34" i="3"/>
  <c r="CD28" i="3"/>
  <c r="CD22" i="3"/>
  <c r="CD16" i="3"/>
  <c r="CD8" i="3"/>
  <c r="U8" i="2"/>
  <c r="CG32" i="3"/>
  <c r="CG26" i="3"/>
  <c r="CG20" i="3"/>
  <c r="CG14" i="3"/>
  <c r="CF34" i="3"/>
  <c r="CF28" i="3"/>
  <c r="CF22" i="3"/>
  <c r="CF16" i="3"/>
  <c r="CF10" i="3"/>
  <c r="CD31" i="3"/>
  <c r="CD25" i="3"/>
  <c r="CD19" i="3"/>
  <c r="CD13" i="3"/>
  <c r="BY8" i="3"/>
  <c r="CG35" i="3"/>
  <c r="CG29" i="3"/>
  <c r="CG23" i="3"/>
  <c r="CG17" i="3"/>
  <c r="CG11" i="3"/>
  <c r="CF8" i="3"/>
  <c r="CF31" i="3"/>
  <c r="CF25" i="3"/>
  <c r="CF19" i="3"/>
  <c r="CF13" i="3"/>
  <c r="CG34" i="3"/>
  <c r="CG28" i="3"/>
  <c r="CG22" i="3"/>
  <c r="CG16" i="3"/>
  <c r="CG10" i="3"/>
  <c r="CG31" i="3"/>
  <c r="CG25" i="3"/>
  <c r="CG13" i="3"/>
  <c r="CF30" i="3"/>
  <c r="CF24" i="3"/>
  <c r="CF18" i="3"/>
  <c r="CF12" i="3"/>
  <c r="BZ32" i="3"/>
  <c r="BZ26" i="3"/>
  <c r="BZ20" i="3"/>
  <c r="BZ14" i="3"/>
  <c r="CA8" i="3"/>
  <c r="CB34" i="3"/>
  <c r="CB28" i="3"/>
  <c r="CB22" i="3"/>
  <c r="CB16" i="3"/>
  <c r="CB10" i="3"/>
  <c r="CC30" i="3"/>
  <c r="CC24" i="3"/>
  <c r="CC18" i="3"/>
  <c r="CC12" i="3"/>
  <c r="CD32" i="3"/>
  <c r="CD26" i="3"/>
  <c r="CD20" i="3"/>
  <c r="CD14" i="3"/>
  <c r="BV8" i="3"/>
  <c r="CG8" i="3"/>
  <c r="CG33" i="3"/>
  <c r="CG27" i="3"/>
  <c r="CG21" i="3"/>
  <c r="CG15" i="3"/>
  <c r="CG9" i="3"/>
  <c r="CF29" i="3"/>
  <c r="CF23" i="3"/>
  <c r="CF17" i="3"/>
  <c r="CF11" i="3"/>
  <c r="CF32" i="3"/>
  <c r="CF26" i="3"/>
  <c r="CF20" i="3"/>
  <c r="CF14" i="3"/>
  <c r="CD10" i="3"/>
  <c r="BZ33" i="3"/>
  <c r="BZ27" i="3"/>
  <c r="BZ21" i="3"/>
  <c r="BZ15" i="3"/>
  <c r="BZ9" i="3"/>
  <c r="CB29" i="3"/>
  <c r="CB23" i="3"/>
  <c r="CB17" i="3"/>
  <c r="CB11" i="3"/>
  <c r="CC31" i="3"/>
  <c r="CC25" i="3"/>
  <c r="CC19" i="3"/>
  <c r="CC13" i="3"/>
  <c r="CD33" i="3"/>
  <c r="CD27" i="3"/>
  <c r="CD21" i="3"/>
  <c r="CD15" i="3"/>
  <c r="CD9" i="3"/>
  <c r="BZ30" i="3"/>
  <c r="BZ24" i="3"/>
  <c r="BZ18" i="3"/>
  <c r="BZ12" i="3"/>
  <c r="CC8" i="3"/>
  <c r="CB32" i="3"/>
  <c r="CB26" i="3"/>
  <c r="CB20" i="3"/>
  <c r="CB14" i="3"/>
  <c r="CC34" i="3"/>
  <c r="CC28" i="3"/>
  <c r="CC22" i="3"/>
  <c r="CC16" i="3"/>
  <c r="CC10" i="3"/>
  <c r="CD30" i="3"/>
  <c r="CD24" i="3"/>
  <c r="CD18" i="3"/>
  <c r="CD12" i="3"/>
  <c r="BZ8" i="3"/>
  <c r="BZ29" i="3"/>
  <c r="BZ23" i="3"/>
  <c r="BZ17" i="3"/>
  <c r="BZ11" i="3"/>
  <c r="CB31" i="3"/>
  <c r="CB25" i="3"/>
  <c r="CB19" i="3"/>
  <c r="CB13" i="3"/>
  <c r="CC33" i="3"/>
  <c r="CC27" i="3"/>
  <c r="CC21" i="3"/>
  <c r="CC15" i="3"/>
  <c r="CC9" i="3"/>
  <c r="CD29" i="3"/>
  <c r="CD23" i="3"/>
  <c r="CD17" i="3"/>
  <c r="CD11" i="3"/>
  <c r="BW8" i="3"/>
  <c r="U9" i="2"/>
  <c r="U12" i="2"/>
  <c r="AA13" i="2"/>
  <c r="AB13" i="2"/>
  <c r="V8" i="2"/>
  <c r="U7" i="2"/>
  <c r="V7" i="2"/>
  <c r="AB13" i="1"/>
  <c r="V7" i="1"/>
  <c r="U10" i="2"/>
  <c r="V9" i="2"/>
  <c r="V12" i="2"/>
  <c r="V11" i="2"/>
  <c r="U11" i="2"/>
  <c r="V10" i="2"/>
  <c r="AA13" i="1"/>
  <c r="U7" i="1"/>
  <c r="I13" i="2"/>
  <c r="H13" i="2"/>
  <c r="H13" i="1"/>
  <c r="I13" i="1"/>
  <c r="E13" i="2" l="1"/>
  <c r="D13" i="2"/>
  <c r="L22" i="5" l="1"/>
  <c r="M22" i="5"/>
  <c r="N22" i="5" s="1"/>
  <c r="P22" i="5" s="1"/>
  <c r="U9" i="1"/>
  <c r="U12" i="1"/>
  <c r="U10" i="1"/>
  <c r="K22" i="5" l="1"/>
  <c r="V11" i="1"/>
  <c r="U11" i="1"/>
  <c r="U8" i="1"/>
  <c r="V8" i="1"/>
  <c r="V10" i="1"/>
  <c r="V12" i="1"/>
  <c r="V9" i="1"/>
</calcChain>
</file>

<file path=xl/sharedStrings.xml><?xml version="1.0" encoding="utf-8"?>
<sst xmlns="http://schemas.openxmlformats.org/spreadsheetml/2006/main" count="1033" uniqueCount="89">
  <si>
    <t>DESTINO</t>
  </si>
  <si>
    <t>TERRESTRE (Expreso)</t>
  </si>
  <si>
    <t>(Desde Bogotá D.C.)</t>
  </si>
  <si>
    <t>3 Tonel</t>
  </si>
  <si>
    <t>5 Tonel</t>
  </si>
  <si>
    <t>Bogotá D.C.</t>
  </si>
  <si>
    <t xml:space="preserve">Cundinamarca </t>
  </si>
  <si>
    <t xml:space="preserve">Boyacá </t>
  </si>
  <si>
    <t xml:space="preserve">Huila </t>
  </si>
  <si>
    <t xml:space="preserve">Meta </t>
  </si>
  <si>
    <t xml:space="preserve">Tolima </t>
  </si>
  <si>
    <t>COTIZANTE 1</t>
  </si>
  <si>
    <t>COTIZANTE 2</t>
  </si>
  <si>
    <t>COTIZANTE 3</t>
  </si>
  <si>
    <t xml:space="preserve">PROMEDIO </t>
  </si>
  <si>
    <t>PROMEDIO redondeado</t>
  </si>
  <si>
    <t>D.ESTANDAR</t>
  </si>
  <si>
    <t>%DISPERSIÓN</t>
  </si>
  <si>
    <t>MEDIANA</t>
  </si>
  <si>
    <t>MEDIA GEOMETRICA</t>
  </si>
  <si>
    <t>MEDIA GEOMETRICA redondeado</t>
  </si>
  <si>
    <t>CARGA REFRIGERADA</t>
  </si>
  <si>
    <t>CARGA AMBIENTE</t>
  </si>
  <si>
    <t>Caja A</t>
  </si>
  <si>
    <t>Caja B</t>
  </si>
  <si>
    <t>Caja C</t>
  </si>
  <si>
    <t>Caja D</t>
  </si>
  <si>
    <t>Caja E</t>
  </si>
  <si>
    <t>Amazonas</t>
  </si>
  <si>
    <t>Antioquia</t>
  </si>
  <si>
    <t>Arauca</t>
  </si>
  <si>
    <t>Atlántico</t>
  </si>
  <si>
    <t>Bolívar</t>
  </si>
  <si>
    <t>Caldas</t>
  </si>
  <si>
    <t>Caquetá</t>
  </si>
  <si>
    <t>Casanare</t>
  </si>
  <si>
    <t>Cauca</t>
  </si>
  <si>
    <t>Chocó</t>
  </si>
  <si>
    <t>Córdoba</t>
  </si>
  <si>
    <t>Guajira</t>
  </si>
  <si>
    <t>Guaviare</t>
  </si>
  <si>
    <t>Magdalena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</si>
  <si>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</si>
  <si>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</si>
  <si>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</si>
  <si>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</si>
  <si>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</si>
  <si>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</si>
  <si>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</si>
  <si>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</si>
  <si>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Vaupés</t>
  </si>
  <si>
    <t>Vichada</t>
  </si>
  <si>
    <t>No.</t>
  </si>
  <si>
    <t>Origen Terrestre (Expreso)</t>
  </si>
  <si>
    <t>AÉREO (según tamaño)</t>
  </si>
  <si>
    <t>Destino Terrestre (Expreso)</t>
  </si>
  <si>
    <t>Desde Almacén Zona Franca</t>
  </si>
  <si>
    <t>Hasta Aeropuerto El Dorado</t>
  </si>
  <si>
    <t>Desde Aeropuerto Ciudad Destino</t>
  </si>
  <si>
    <t>Hasta el Centro de Acopio</t>
  </si>
  <si>
    <t xml:space="preserve">Cesar </t>
  </si>
  <si>
    <t>Guainía </t>
  </si>
  <si>
    <t xml:space="preserve">Valle </t>
  </si>
  <si>
    <t>NA </t>
  </si>
  <si>
    <t>Valle - Buenaventura</t>
  </si>
  <si>
    <t>PROMEDIO</t>
  </si>
  <si>
    <t>DESVIACION ESTANDAR</t>
  </si>
  <si>
    <t>ACTIVIDADES</t>
  </si>
  <si>
    <t>VALOR OFERTA</t>
  </si>
  <si>
    <t>Transporte de carga nacionalizada desde Cartagena* hasta el Almacén Zona Franca del Ministerio de Salud y Protección Social</t>
  </si>
  <si>
    <t>Transporte de carga nacionalizada desde Buenaventura* hasta el Almacén Zona Franca del Ministerio de Salud y Protección Social</t>
  </si>
  <si>
    <t>Transporte de carga nacionalizada desde Barranquilla* hasta el Almacén Zona Franca del Ministerio de Salud y Protección Social</t>
  </si>
  <si>
    <t>Transporte de carga nacionalizada desde Santa Marta* hasta el Almacén Zona Franca del Ministerio de Salud y Protección Social</t>
  </si>
  <si>
    <t>PROPONENTE</t>
  </si>
  <si>
    <t>OBSERVACIONES</t>
  </si>
  <si>
    <t>CONDICIONES TÉCNICAS</t>
  </si>
  <si>
    <t>CUMPLE SI/NO</t>
  </si>
  <si>
    <t>SI</t>
  </si>
  <si>
    <t>CARGO LOGISTIC SYSTEM S.A.S</t>
  </si>
  <si>
    <t>El proponente presenta Formato 6, Condiciones Tecnicas 
1.SERVICIO DE TRANSPORTE TERRESTRE
2.SERVICIO DE TRANSPORTE AÉREO
3.RECIBO Y ENTREGA DE INSUMOS
4.TRANSPORTE INTERNACIONAL</t>
  </si>
  <si>
    <t>Capacidad Contenedor 20 pies </t>
  </si>
  <si>
    <t>Capacidad Contenedor 40 pies </t>
  </si>
  <si>
    <t>Carga suelta por tonelada o metro cúbico </t>
  </si>
  <si>
    <t xml:space="preserve">Seguro de Transporte </t>
  </si>
  <si>
    <t xml:space="preserve">*Seguro de transporte de carga desde Cartagena, Buenaventura, Barranquilla o Santa Marta (% sobre el valor declarado de la carga a transportar) </t>
  </si>
  <si>
    <t>ESPECIAL CARGO S.A.S</t>
  </si>
  <si>
    <t>OPERLOG COLOMBIA S.A.S</t>
  </si>
  <si>
    <t xml:space="preserve">HISTORICO MSPS-1240-2024 </t>
  </si>
  <si>
    <t>METODO A APLICAR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</si>
</sst>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\$#,##0.00"/>
    <numFmt numFmtId="165" formatCode="_-&quot;$&quot;\ * #,##0_-;\-&quot;$&quot;\ * #,##0_-;_-&quot;$&quot;\ * &quot;-&quot;??_-;_-@_-"/>
    <numFmt numFmtId="166" formatCode="&quot;$&quot;#,##0"/>
    <numFmt numFmtId="167" formatCode="0.00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b/>
      <sz val="12"/>
      <color rgb="FF000000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44" fontId="6" fillId="0" borderId="9" xfId="1" applyFont="1" applyFill="1" applyBorder="1" applyAlignment="1">
      <alignment vertical="center"/>
    </xf>
    <xf numFmtId="44" fontId="6" fillId="0" borderId="10" xfId="0" applyNumberFormat="1" applyFont="1" applyBorder="1" applyAlignment="1">
      <alignment vertical="center"/>
    </xf>
    <xf numFmtId="44" fontId="6" fillId="0" borderId="12" xfId="1" applyFont="1" applyBorder="1" applyAlignment="1">
      <alignment vertical="center"/>
    </xf>
    <xf numFmtId="44" fontId="6" fillId="0" borderId="13" xfId="1" applyFont="1" applyBorder="1" applyAlignment="1">
      <alignment vertical="center"/>
    </xf>
    <xf numFmtId="9" fontId="6" fillId="0" borderId="11" xfId="2" applyFont="1" applyFill="1" applyBorder="1" applyAlignment="1">
      <alignment horizontal="center" vertical="center"/>
    </xf>
    <xf numFmtId="44" fontId="6" fillId="0" borderId="12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44" fontId="6" fillId="0" borderId="13" xfId="1" applyFont="1" applyFill="1" applyBorder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top" wrapText="1"/>
    </xf>
    <xf numFmtId="0" fontId="5" fillId="4" borderId="2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2" borderId="17" xfId="0" applyFont="1" applyFill="1" applyBorder="1" applyAlignment="1">
      <alignment vertical="center" wrapText="1"/>
    </xf>
    <xf numFmtId="44" fontId="4" fillId="0" borderId="6" xfId="1" applyFont="1" applyBorder="1" applyAlignment="1">
      <alignment horizontal="center" vertical="center" wrapText="1"/>
    </xf>
    <xf numFmtId="44" fontId="0" fillId="0" borderId="0" xfId="0" applyNumberFormat="1"/>
    <xf numFmtId="44" fontId="7" fillId="0" borderId="6" xfId="1" applyFont="1" applyBorder="1" applyAlignment="1">
      <alignment horizontal="center" vertical="center" wrapText="1"/>
    </xf>
    <xf numFmtId="44" fontId="4" fillId="0" borderId="6" xfId="1" applyFont="1" applyBorder="1" applyAlignment="1">
      <alignment vertical="center"/>
    </xf>
    <xf numFmtId="0" fontId="0" fillId="0" borderId="0" xfId="0" applyAlignment="1">
      <alignment horizontal="center"/>
    </xf>
    <xf numFmtId="164" fontId="0" fillId="0" borderId="0" xfId="0" applyNumberFormat="1"/>
    <xf numFmtId="44" fontId="7" fillId="0" borderId="6" xfId="0" applyNumberFormat="1" applyFont="1" applyBorder="1" applyAlignment="1">
      <alignment horizontal="center" vertical="center" wrapText="1"/>
    </xf>
    <xf numFmtId="44" fontId="0" fillId="0" borderId="0" xfId="1" applyFont="1"/>
    <xf numFmtId="10" fontId="7" fillId="0" borderId="6" xfId="2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10" fontId="4" fillId="0" borderId="6" xfId="2" applyNumberFormat="1" applyFont="1" applyBorder="1" applyAlignment="1">
      <alignment vertical="center"/>
    </xf>
    <xf numFmtId="166" fontId="4" fillId="0" borderId="6" xfId="1" applyNumberFormat="1" applyFont="1" applyBorder="1" applyAlignment="1">
      <alignment horizontal="center" vertical="center" wrapText="1"/>
    </xf>
    <xf numFmtId="165" fontId="4" fillId="0" borderId="6" xfId="1" applyNumberFormat="1" applyFont="1" applyBorder="1" applyAlignment="1">
      <alignment horizontal="center" vertical="center" wrapText="1"/>
    </xf>
    <xf numFmtId="44" fontId="11" fillId="0" borderId="14" xfId="0" applyNumberFormat="1" applyFont="1" applyBorder="1"/>
    <xf numFmtId="44" fontId="11" fillId="0" borderId="14" xfId="1" applyFont="1" applyBorder="1"/>
    <xf numFmtId="9" fontId="11" fillId="0" borderId="14" xfId="2" applyNumberFormat="1" applyFont="1" applyBorder="1"/>
    <xf numFmtId="10" fontId="11" fillId="0" borderId="14" xfId="0" applyNumberFormat="1" applyFont="1" applyBorder="1" applyAlignment="1"/>
    <xf numFmtId="10" fontId="11" fillId="0" borderId="14" xfId="2" applyNumberFormat="1" applyFont="1" applyBorder="1" applyAlignment="1"/>
    <xf numFmtId="167" fontId="11" fillId="0" borderId="14" xfId="2" applyNumberFormat="1" applyFont="1" applyBorder="1" applyAlignment="1"/>
    <xf numFmtId="44" fontId="11" fillId="0" borderId="23" xfId="0" applyNumberFormat="1" applyFont="1" applyBorder="1"/>
    <xf numFmtId="44" fontId="11" fillId="6" borderId="14" xfId="0" applyNumberFormat="1" applyFont="1" applyFill="1" applyBorder="1"/>
    <xf numFmtId="167" fontId="11" fillId="0" borderId="14" xfId="0" applyNumberFormat="1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4" fontId="7" fillId="0" borderId="8" xfId="1" applyFont="1" applyBorder="1" applyAlignment="1">
      <alignment horizontal="center" vertical="center"/>
    </xf>
    <xf numFmtId="44" fontId="7" fillId="0" borderId="18" xfId="1" applyFont="1" applyBorder="1" applyAlignment="1">
      <alignment horizontal="center" vertical="center"/>
    </xf>
    <xf numFmtId="44" fontId="7" fillId="0" borderId="19" xfId="1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44" fontId="7" fillId="0" borderId="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9" fontId="7" fillId="0" borderId="8" xfId="2" applyFont="1" applyBorder="1" applyAlignment="1">
      <alignment horizontal="center" vertical="center"/>
    </xf>
    <xf numFmtId="9" fontId="7" fillId="0" borderId="18" xfId="2" applyFont="1" applyBorder="1" applyAlignment="1">
      <alignment horizontal="center" vertical="center"/>
    </xf>
    <xf numFmtId="9" fontId="7" fillId="0" borderId="19" xfId="2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65AD6-671E-4D99-9D16-1848E2243141}">
  <dimension ref="B1:AB13"/>
  <sheetViews>
    <sheetView workbookViewId="0">
      <selection activeCell="AA22" sqref="AA22"/>
    </sheetView>
  </sheetViews>
  <sheetFormatPr baseColWidth="10" defaultRowHeight="15" x14ac:dyDescent="0.25"/>
  <cols>
    <col min="1" max="1" width="4.140625" customWidth="1"/>
    <col min="4" max="5" width="15.28515625" customWidth="1"/>
    <col min="8" max="9" width="13.7109375" bestFit="1" customWidth="1"/>
    <col min="12" max="13" width="15.5703125" bestFit="1" customWidth="1"/>
    <col min="14" max="14" width="8.140625" style="13" hidden="1" customWidth="1"/>
    <col min="15" max="16" width="13.85546875" hidden="1" customWidth="1"/>
    <col min="17" max="20" width="13.85546875" bestFit="1" customWidth="1"/>
    <col min="23" max="24" width="13.85546875" bestFit="1" customWidth="1"/>
    <col min="25" max="26" width="14" hidden="1" customWidth="1"/>
    <col min="27" max="28" width="15.5703125" bestFit="1" customWidth="1"/>
  </cols>
  <sheetData>
    <row r="1" spans="2:28" x14ac:dyDescent="0.25">
      <c r="B1" s="65" t="s">
        <v>21</v>
      </c>
      <c r="C1" s="65"/>
      <c r="D1" s="65"/>
    </row>
    <row r="2" spans="2:28" ht="15.75" thickBot="1" x14ac:dyDescent="0.3">
      <c r="B2" s="34"/>
      <c r="C2" s="34"/>
      <c r="D2" s="34"/>
    </row>
    <row r="3" spans="2:28" ht="15.75" thickBot="1" x14ac:dyDescent="0.3">
      <c r="B3" s="60" t="s">
        <v>78</v>
      </c>
      <c r="C3" s="61"/>
      <c r="D3" s="61"/>
      <c r="E3" s="62"/>
      <c r="F3" s="60" t="s">
        <v>86</v>
      </c>
      <c r="G3" s="61"/>
      <c r="H3" s="61"/>
      <c r="I3" s="62"/>
      <c r="J3" s="60" t="s">
        <v>87</v>
      </c>
      <c r="K3" s="61"/>
      <c r="L3" s="61"/>
      <c r="M3" s="62"/>
    </row>
    <row r="4" spans="2:28" ht="15.75" thickBot="1" x14ac:dyDescent="0.3">
      <c r="B4" s="57" t="s">
        <v>11</v>
      </c>
      <c r="C4" s="58"/>
      <c r="D4" s="58"/>
      <c r="E4" s="59"/>
      <c r="F4" s="60" t="s">
        <v>12</v>
      </c>
      <c r="G4" s="61"/>
      <c r="H4" s="61"/>
      <c r="I4" s="62"/>
      <c r="J4" s="60" t="s">
        <v>13</v>
      </c>
      <c r="K4" s="61"/>
      <c r="L4" s="61"/>
      <c r="M4" s="62"/>
      <c r="N4" s="11"/>
    </row>
    <row r="5" spans="2:28" ht="39.75" customHeight="1" thickBot="1" x14ac:dyDescent="0.3">
      <c r="B5" s="60" t="s">
        <v>0</v>
      </c>
      <c r="C5" s="62"/>
      <c r="D5" s="60" t="s">
        <v>1</v>
      </c>
      <c r="E5" s="62"/>
      <c r="F5" s="60" t="s">
        <v>0</v>
      </c>
      <c r="G5" s="62"/>
      <c r="H5" s="60" t="s">
        <v>1</v>
      </c>
      <c r="I5" s="62"/>
      <c r="J5" s="60" t="s">
        <v>0</v>
      </c>
      <c r="K5" s="62"/>
      <c r="L5" s="60" t="s">
        <v>1</v>
      </c>
      <c r="M5" s="62"/>
      <c r="N5" s="11"/>
      <c r="O5" s="60" t="s">
        <v>14</v>
      </c>
      <c r="P5" s="62"/>
      <c r="Q5" s="63" t="s">
        <v>15</v>
      </c>
      <c r="R5" s="64"/>
      <c r="S5" s="60" t="s">
        <v>16</v>
      </c>
      <c r="T5" s="62"/>
      <c r="U5" s="60" t="s">
        <v>17</v>
      </c>
      <c r="V5" s="62"/>
      <c r="W5" s="60" t="s">
        <v>18</v>
      </c>
      <c r="X5" s="62"/>
      <c r="Y5" s="60" t="s">
        <v>19</v>
      </c>
      <c r="Z5" s="62"/>
      <c r="AA5" s="63" t="s">
        <v>20</v>
      </c>
      <c r="AB5" s="64"/>
    </row>
    <row r="6" spans="2:28" ht="27" customHeight="1" thickBot="1" x14ac:dyDescent="0.3">
      <c r="B6" s="55" t="s">
        <v>2</v>
      </c>
      <c r="C6" s="56"/>
      <c r="D6" s="1" t="s">
        <v>3</v>
      </c>
      <c r="E6" s="1" t="s">
        <v>4</v>
      </c>
      <c r="F6" s="55" t="s">
        <v>2</v>
      </c>
      <c r="G6" s="56"/>
      <c r="H6" s="1" t="s">
        <v>3</v>
      </c>
      <c r="I6" s="1" t="s">
        <v>4</v>
      </c>
      <c r="J6" s="55" t="s">
        <v>2</v>
      </c>
      <c r="K6" s="56"/>
      <c r="L6" s="1" t="s">
        <v>3</v>
      </c>
      <c r="M6" s="1" t="s">
        <v>4</v>
      </c>
      <c r="N6" s="12"/>
      <c r="O6" s="10" t="s">
        <v>3</v>
      </c>
      <c r="P6" s="10" t="s">
        <v>4</v>
      </c>
      <c r="Q6" s="10" t="s">
        <v>3</v>
      </c>
      <c r="R6" s="10" t="s">
        <v>4</v>
      </c>
      <c r="S6" s="10" t="s">
        <v>3</v>
      </c>
      <c r="T6" s="10" t="s">
        <v>4</v>
      </c>
      <c r="U6" s="10" t="s">
        <v>3</v>
      </c>
      <c r="V6" s="10" t="s">
        <v>4</v>
      </c>
      <c r="W6" s="10" t="s">
        <v>3</v>
      </c>
      <c r="X6" s="10" t="s">
        <v>4</v>
      </c>
      <c r="Y6" s="10" t="s">
        <v>3</v>
      </c>
      <c r="Z6" s="10" t="s">
        <v>4</v>
      </c>
      <c r="AA6" s="10" t="s">
        <v>3</v>
      </c>
      <c r="AB6" s="10" t="s">
        <v>4</v>
      </c>
    </row>
    <row r="7" spans="2:28" ht="15.75" customHeight="1" thickBot="1" x14ac:dyDescent="0.3">
      <c r="B7" s="2">
        <v>1</v>
      </c>
      <c r="C7" s="3" t="s">
        <v>5</v>
      </c>
      <c r="D7" s="30">
        <v>1993207</v>
      </c>
      <c r="E7" s="30">
        <v>2552786</v>
      </c>
      <c r="F7" s="2">
        <v>1</v>
      </c>
      <c r="G7" s="3" t="s">
        <v>5</v>
      </c>
      <c r="H7" s="30">
        <v>670000</v>
      </c>
      <c r="I7" s="30">
        <v>990000</v>
      </c>
      <c r="J7" s="2">
        <v>1</v>
      </c>
      <c r="K7" s="3" t="s">
        <v>5</v>
      </c>
      <c r="L7" s="44">
        <v>775606</v>
      </c>
      <c r="M7" s="44">
        <v>1319520</v>
      </c>
      <c r="N7" s="12"/>
      <c r="O7" s="14">
        <f>AVERAGE(D7,H7,L7)</f>
        <v>1146271</v>
      </c>
      <c r="P7" s="4">
        <f t="shared" ref="O7:P12" si="0">AVERAGE(E7,I7,M7)</f>
        <v>1620768.6666666667</v>
      </c>
      <c r="Q7" s="5">
        <f>ROUND(O7,0)</f>
        <v>1146271</v>
      </c>
      <c r="R7" s="5">
        <f>ROUND(P7,0)</f>
        <v>1620769</v>
      </c>
      <c r="S7" s="7">
        <f>+STDEV(D7,H7,L7)</f>
        <v>735366.30183943023</v>
      </c>
      <c r="T7" s="7">
        <f>+STDEV(E7,I7,M7)</f>
        <v>823794.93190073315</v>
      </c>
      <c r="U7" s="8">
        <f>+S7/W7</f>
        <v>0.94811837690712841</v>
      </c>
      <c r="V7" s="8">
        <f>+T7/X7</f>
        <v>0.62431409292828688</v>
      </c>
      <c r="W7" s="6">
        <f>+MEDIAN(D7,H7,L7)</f>
        <v>775606</v>
      </c>
      <c r="X7" s="6">
        <f>+MEDIAN(E7,I7,M7)</f>
        <v>1319520</v>
      </c>
      <c r="Y7" s="9">
        <f>GEOMEAN(D7,H7,L7)</f>
        <v>1011787.8397339055</v>
      </c>
      <c r="Z7" s="9">
        <f>GEOMEAN(E7,I7,M7)</f>
        <v>1494015.8115389231</v>
      </c>
      <c r="AA7" s="5">
        <f>ROUND(Y7,0)</f>
        <v>1011788</v>
      </c>
      <c r="AB7" s="5">
        <f>ROUND(Z7,0)</f>
        <v>1494016</v>
      </c>
    </row>
    <row r="8" spans="2:28" ht="15.75" customHeight="1" thickBot="1" x14ac:dyDescent="0.3">
      <c r="B8" s="2">
        <v>2</v>
      </c>
      <c r="C8" s="3" t="s">
        <v>6</v>
      </c>
      <c r="D8" s="30">
        <v>2460593</v>
      </c>
      <c r="E8" s="30">
        <v>5209075</v>
      </c>
      <c r="F8" s="2">
        <v>2</v>
      </c>
      <c r="G8" s="3" t="s">
        <v>6</v>
      </c>
      <c r="H8" s="30">
        <v>780000</v>
      </c>
      <c r="I8" s="30">
        <v>1220000</v>
      </c>
      <c r="J8" s="2">
        <v>2</v>
      </c>
      <c r="K8" s="3" t="s">
        <v>6</v>
      </c>
      <c r="L8" s="44">
        <v>1023199</v>
      </c>
      <c r="M8" s="44">
        <v>1642951</v>
      </c>
      <c r="N8" s="12"/>
      <c r="O8" s="14">
        <f t="shared" si="0"/>
        <v>1421264</v>
      </c>
      <c r="P8" s="4">
        <f t="shared" si="0"/>
        <v>2690675.3333333335</v>
      </c>
      <c r="Q8" s="5">
        <f t="shared" ref="Q8:Q12" si="1">ROUND(O8,0)</f>
        <v>1421264</v>
      </c>
      <c r="R8" s="5">
        <f t="shared" ref="R8:R12" si="2">ROUND(P8,0)</f>
        <v>2690675</v>
      </c>
      <c r="S8" s="7">
        <f>+STDEV(D8,H8,L8)</f>
        <v>908262.08556836715</v>
      </c>
      <c r="T8" s="7">
        <f>+STDEV(E8,I8,M8)</f>
        <v>2191226.7221582374</v>
      </c>
      <c r="U8" s="8">
        <f t="shared" ref="U8:U12" si="3">+S8/W8</f>
        <v>0.8876690512484543</v>
      </c>
      <c r="V8" s="8">
        <f t="shared" ref="V8:V12" si="4">+T8/X8</f>
        <v>1.3337139830452871</v>
      </c>
      <c r="W8" s="6">
        <f>+MEDIAN(D8,H8,L8)</f>
        <v>1023199</v>
      </c>
      <c r="X8" s="6">
        <f>+MEDIAN(E8,I8,M8)</f>
        <v>1642951</v>
      </c>
      <c r="Y8" s="9">
        <f>GEOMEAN(D8,H8,L8)</f>
        <v>1252270.5423680153</v>
      </c>
      <c r="Z8" s="9">
        <f>GEOMEAN(E8,I8,M8)</f>
        <v>2185655.3688670425</v>
      </c>
      <c r="AA8" s="5">
        <f t="shared" ref="AA8:AA12" si="5">ROUND(Y8,0)</f>
        <v>1252271</v>
      </c>
      <c r="AB8" s="5">
        <f t="shared" ref="AB8:AB12" si="6">ROUND(Z8,0)</f>
        <v>2185655</v>
      </c>
    </row>
    <row r="9" spans="2:28" ht="17.25" thickBot="1" x14ac:dyDescent="0.3">
      <c r="B9" s="2">
        <v>3</v>
      </c>
      <c r="C9" s="3" t="s">
        <v>7</v>
      </c>
      <c r="D9" s="30">
        <v>3519512</v>
      </c>
      <c r="E9" s="30">
        <v>4562077</v>
      </c>
      <c r="F9" s="2">
        <v>3</v>
      </c>
      <c r="G9" s="3" t="s">
        <v>7</v>
      </c>
      <c r="H9" s="30">
        <v>1870000</v>
      </c>
      <c r="I9" s="30">
        <v>2200000</v>
      </c>
      <c r="J9" s="2">
        <v>3</v>
      </c>
      <c r="K9" s="3" t="s">
        <v>7</v>
      </c>
      <c r="L9" s="44">
        <v>1951076</v>
      </c>
      <c r="M9" s="44">
        <v>2579320</v>
      </c>
      <c r="N9" s="12"/>
      <c r="O9" s="14">
        <f t="shared" si="0"/>
        <v>2446862.6666666665</v>
      </c>
      <c r="P9" s="4">
        <f t="shared" si="0"/>
        <v>3113799</v>
      </c>
      <c r="Q9" s="5">
        <f t="shared" si="1"/>
        <v>2446863</v>
      </c>
      <c r="R9" s="5">
        <f t="shared" si="2"/>
        <v>3113799</v>
      </c>
      <c r="S9" s="7">
        <f t="shared" ref="S9:S12" si="7">+STDEV(D9,H9,L9)</f>
        <v>929825.66842894477</v>
      </c>
      <c r="T9" s="7">
        <f>+STDEV(E9,I9,M9)</f>
        <v>1268504.1543341512</v>
      </c>
      <c r="U9" s="8">
        <f t="shared" si="3"/>
        <v>0.47657070684532266</v>
      </c>
      <c r="V9" s="8">
        <f t="shared" si="4"/>
        <v>0.49179789802511947</v>
      </c>
      <c r="W9" s="6">
        <f>+MEDIAN(D9,H9,L9)</f>
        <v>1951076</v>
      </c>
      <c r="X9" s="6">
        <f>+MEDIAN(E9,I9,M9)</f>
        <v>2579320</v>
      </c>
      <c r="Y9" s="9">
        <f>GEOMEAN(D9,H9,L9)</f>
        <v>2341708.0443692673</v>
      </c>
      <c r="Z9" s="9">
        <f>GEOMEAN(E9,I9,M9)</f>
        <v>2958217.9811608843</v>
      </c>
      <c r="AA9" s="5">
        <f t="shared" si="5"/>
        <v>2341708</v>
      </c>
      <c r="AB9" s="5">
        <f t="shared" si="6"/>
        <v>2958218</v>
      </c>
    </row>
    <row r="10" spans="2:28" ht="17.25" thickBot="1" x14ac:dyDescent="0.3">
      <c r="B10" s="2">
        <v>4</v>
      </c>
      <c r="C10" s="3" t="s">
        <v>8</v>
      </c>
      <c r="D10" s="30">
        <v>4534740</v>
      </c>
      <c r="E10" s="30">
        <v>5491289</v>
      </c>
      <c r="F10" s="2">
        <v>4</v>
      </c>
      <c r="G10" s="3" t="s">
        <v>8</v>
      </c>
      <c r="H10" s="30">
        <v>2720000</v>
      </c>
      <c r="I10" s="30">
        <v>3050000</v>
      </c>
      <c r="J10" s="2">
        <v>4</v>
      </c>
      <c r="K10" s="3" t="s">
        <v>8</v>
      </c>
      <c r="L10" s="44">
        <v>2697992</v>
      </c>
      <c r="M10" s="44">
        <v>3458121</v>
      </c>
      <c r="N10" s="12"/>
      <c r="O10" s="14">
        <f t="shared" si="0"/>
        <v>3317577.3333333335</v>
      </c>
      <c r="P10" s="4">
        <f t="shared" si="0"/>
        <v>3999803.3333333335</v>
      </c>
      <c r="Q10" s="5">
        <f t="shared" si="1"/>
        <v>3317577</v>
      </c>
      <c r="R10" s="5">
        <f t="shared" si="2"/>
        <v>3999803</v>
      </c>
      <c r="S10" s="7">
        <f t="shared" si="7"/>
        <v>1054151.2253283842</v>
      </c>
      <c r="T10" s="7">
        <f>+STDEV(E10,I10,M10)</f>
        <v>1307684.1392570043</v>
      </c>
      <c r="U10" s="8">
        <f t="shared" si="3"/>
        <v>0.38755559754720009</v>
      </c>
      <c r="V10" s="8">
        <f t="shared" si="4"/>
        <v>0.37814875166513962</v>
      </c>
      <c r="W10" s="6">
        <f>+MEDIAN(D10,H10,L10)</f>
        <v>2720000</v>
      </c>
      <c r="X10" s="6">
        <f>+MEDIAN(E10,I10,M10)</f>
        <v>3458121</v>
      </c>
      <c r="Y10" s="9">
        <f>GEOMEAN(D10,H10,L10)</f>
        <v>3216527.8629267262</v>
      </c>
      <c r="Z10" s="9">
        <f>GEOMEAN(E10,I10,M10)</f>
        <v>3869053.8567623259</v>
      </c>
      <c r="AA10" s="5">
        <f t="shared" si="5"/>
        <v>3216528</v>
      </c>
      <c r="AB10" s="5">
        <f t="shared" si="6"/>
        <v>3869054</v>
      </c>
    </row>
    <row r="11" spans="2:28" ht="17.25" thickBot="1" x14ac:dyDescent="0.3">
      <c r="B11" s="2">
        <v>5</v>
      </c>
      <c r="C11" s="3" t="s">
        <v>9</v>
      </c>
      <c r="D11" s="30">
        <v>4089747</v>
      </c>
      <c r="E11" s="30">
        <v>5022632</v>
      </c>
      <c r="F11" s="2">
        <v>5</v>
      </c>
      <c r="G11" s="3" t="s">
        <v>9</v>
      </c>
      <c r="H11" s="30">
        <v>3130000</v>
      </c>
      <c r="I11" s="30">
        <v>3670000</v>
      </c>
      <c r="J11" s="2">
        <v>5</v>
      </c>
      <c r="K11" s="3" t="s">
        <v>9</v>
      </c>
      <c r="L11" s="44">
        <v>2966710</v>
      </c>
      <c r="M11" s="44">
        <v>3913055</v>
      </c>
      <c r="N11" s="12"/>
      <c r="O11" s="14">
        <f t="shared" si="0"/>
        <v>3395485.6666666665</v>
      </c>
      <c r="P11" s="4">
        <f t="shared" si="0"/>
        <v>4201895.666666667</v>
      </c>
      <c r="Q11" s="5">
        <f t="shared" si="1"/>
        <v>3395486</v>
      </c>
      <c r="R11" s="5">
        <f t="shared" si="2"/>
        <v>4201896</v>
      </c>
      <c r="S11" s="7">
        <f>+STDEV(D11,H11,L11)</f>
        <v>606766.02182911825</v>
      </c>
      <c r="T11" s="7">
        <f>+STDEV(E11,I11,M11)</f>
        <v>721092.94123318943</v>
      </c>
      <c r="U11" s="8">
        <f t="shared" si="3"/>
        <v>0.1938549590508365</v>
      </c>
      <c r="V11" s="8">
        <f t="shared" si="4"/>
        <v>0.18427876460545262</v>
      </c>
      <c r="W11" s="6">
        <f>+MEDIAN(D11,H11,L11)</f>
        <v>3130000</v>
      </c>
      <c r="X11" s="6">
        <f>+MEDIAN(E11,I11,M11)</f>
        <v>3913055</v>
      </c>
      <c r="Y11" s="9">
        <f>GEOMEAN(D11,H11,L11)</f>
        <v>3361284.6472767349</v>
      </c>
      <c r="Z11" s="9">
        <f>GEOMEAN(E11,I11,M11)</f>
        <v>4162661.7774322145</v>
      </c>
      <c r="AA11" s="5">
        <f t="shared" si="5"/>
        <v>3361285</v>
      </c>
      <c r="AB11" s="5">
        <f t="shared" si="6"/>
        <v>4162662</v>
      </c>
    </row>
    <row r="12" spans="2:28" ht="17.25" thickBot="1" x14ac:dyDescent="0.3">
      <c r="B12" s="2">
        <v>6</v>
      </c>
      <c r="C12" s="3" t="s">
        <v>10</v>
      </c>
      <c r="D12" s="30">
        <v>3201898</v>
      </c>
      <c r="E12" s="30">
        <v>5134942</v>
      </c>
      <c r="F12" s="2">
        <v>6</v>
      </c>
      <c r="G12" s="3" t="s">
        <v>10</v>
      </c>
      <c r="H12" s="30">
        <v>2400000</v>
      </c>
      <c r="I12" s="30">
        <v>2830000</v>
      </c>
      <c r="J12" s="2">
        <v>6</v>
      </c>
      <c r="K12" s="3" t="s">
        <v>10</v>
      </c>
      <c r="L12" s="44">
        <v>2539523</v>
      </c>
      <c r="M12" s="44">
        <v>3357246</v>
      </c>
      <c r="N12" s="12"/>
      <c r="O12" s="14">
        <f t="shared" si="0"/>
        <v>2713807</v>
      </c>
      <c r="P12" s="4">
        <f t="shared" si="0"/>
        <v>3774062.6666666665</v>
      </c>
      <c r="Q12" s="5">
        <f t="shared" si="1"/>
        <v>2713807</v>
      </c>
      <c r="R12" s="5">
        <f t="shared" si="2"/>
        <v>3774063</v>
      </c>
      <c r="S12" s="7">
        <f t="shared" si="7"/>
        <v>428417.18580491142</v>
      </c>
      <c r="T12" s="7">
        <f>+STDEV(E12,I12,M12)</f>
        <v>1207680.2167996841</v>
      </c>
      <c r="U12" s="8">
        <f t="shared" si="3"/>
        <v>0.16869986442529225</v>
      </c>
      <c r="V12" s="8">
        <f t="shared" si="4"/>
        <v>0.35972348073381699</v>
      </c>
      <c r="W12" s="6">
        <f>+MEDIAN(D12,H12,L12)</f>
        <v>2539523</v>
      </c>
      <c r="X12" s="6">
        <f>+MEDIAN(E12,I12,M12)</f>
        <v>3357246</v>
      </c>
      <c r="Y12" s="9">
        <f>GEOMEAN(D12,H12,L12)</f>
        <v>2692301.0982852126</v>
      </c>
      <c r="Z12" s="9">
        <f>GEOMEAN(E12,I12,M12)</f>
        <v>3653998.6371769542</v>
      </c>
      <c r="AA12" s="5">
        <f t="shared" si="5"/>
        <v>2692301</v>
      </c>
      <c r="AB12" s="5">
        <f t="shared" si="6"/>
        <v>3653999</v>
      </c>
    </row>
    <row r="13" spans="2:28" x14ac:dyDescent="0.25">
      <c r="D13" s="31">
        <f>SUM(D7:D12)</f>
        <v>19799697</v>
      </c>
      <c r="E13" s="31">
        <f>SUM(E7:E12)</f>
        <v>27972801</v>
      </c>
      <c r="H13" s="35">
        <f>SUM(H7:H12)</f>
        <v>11570000</v>
      </c>
      <c r="I13" s="35">
        <f>SUM(I7:I12)</f>
        <v>13960000</v>
      </c>
      <c r="L13" s="31">
        <f>SUM(L7:L12)</f>
        <v>11954106</v>
      </c>
      <c r="M13" s="31">
        <f>SUM(M7:M12)</f>
        <v>16270213</v>
      </c>
      <c r="AA13" s="31">
        <f>SUM(AA7:AA12)</f>
        <v>13875881</v>
      </c>
      <c r="AB13" s="31">
        <f>SUM(AB7:AB12)</f>
        <v>18323604</v>
      </c>
    </row>
  </sheetData>
  <mergeCells count="23">
    <mergeCell ref="B1:D1"/>
    <mergeCell ref="S5:T5"/>
    <mergeCell ref="U5:V5"/>
    <mergeCell ref="W5:X5"/>
    <mergeCell ref="B5:C5"/>
    <mergeCell ref="D5:E5"/>
    <mergeCell ref="B3:E3"/>
    <mergeCell ref="F3:I3"/>
    <mergeCell ref="J3:M3"/>
    <mergeCell ref="J4:M4"/>
    <mergeCell ref="J5:K5"/>
    <mergeCell ref="L5:M5"/>
    <mergeCell ref="Y5:Z5"/>
    <mergeCell ref="AA5:AB5"/>
    <mergeCell ref="O5:P5"/>
    <mergeCell ref="Q5:R5"/>
    <mergeCell ref="J6:K6"/>
    <mergeCell ref="B6:C6"/>
    <mergeCell ref="B4:E4"/>
    <mergeCell ref="F4:I4"/>
    <mergeCell ref="F5:G5"/>
    <mergeCell ref="H5:I5"/>
    <mergeCell ref="F6:G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BE464-D314-4CFC-855C-461DF4F747F5}">
  <dimension ref="B1:AB20"/>
  <sheetViews>
    <sheetView workbookViewId="0">
      <selection activeCell="AC21" sqref="AC21"/>
    </sheetView>
  </sheetViews>
  <sheetFormatPr baseColWidth="10" defaultRowHeight="15" x14ac:dyDescent="0.25"/>
  <cols>
    <col min="1" max="1" width="4.140625" customWidth="1"/>
    <col min="4" max="5" width="15.28515625" customWidth="1"/>
    <col min="8" max="9" width="15.5703125" bestFit="1" customWidth="1"/>
    <col min="12" max="13" width="14.5703125" bestFit="1" customWidth="1"/>
    <col min="14" max="14" width="8.140625" style="13" hidden="1" customWidth="1"/>
    <col min="15" max="16" width="13.85546875" hidden="1" customWidth="1"/>
    <col min="17" max="18" width="13.85546875" bestFit="1" customWidth="1"/>
    <col min="19" max="19" width="14.5703125" bestFit="1" customWidth="1"/>
    <col min="20" max="20" width="13.85546875" bestFit="1" customWidth="1"/>
    <col min="23" max="24" width="13.85546875" bestFit="1" customWidth="1"/>
    <col min="25" max="26" width="14" hidden="1" customWidth="1"/>
    <col min="27" max="28" width="15.5703125" bestFit="1" customWidth="1"/>
  </cols>
  <sheetData>
    <row r="1" spans="2:28" x14ac:dyDescent="0.25">
      <c r="B1" s="65" t="s">
        <v>22</v>
      </c>
      <c r="C1" s="65"/>
      <c r="D1" s="65"/>
    </row>
    <row r="2" spans="2:28" ht="15.75" thickBot="1" x14ac:dyDescent="0.3">
      <c r="B2" s="34"/>
      <c r="C2" s="34"/>
      <c r="D2" s="34"/>
    </row>
    <row r="3" spans="2:28" ht="15.75" thickBot="1" x14ac:dyDescent="0.3">
      <c r="B3" s="60" t="s">
        <v>78</v>
      </c>
      <c r="C3" s="61"/>
      <c r="D3" s="61"/>
      <c r="E3" s="62"/>
      <c r="F3" s="60" t="s">
        <v>86</v>
      </c>
      <c r="G3" s="61"/>
      <c r="H3" s="61"/>
      <c r="I3" s="62"/>
      <c r="J3" s="60" t="s">
        <v>87</v>
      </c>
      <c r="K3" s="61"/>
      <c r="L3" s="61"/>
      <c r="M3" s="62"/>
    </row>
    <row r="4" spans="2:28" ht="15.75" thickBot="1" x14ac:dyDescent="0.3">
      <c r="B4" s="60" t="s">
        <v>11</v>
      </c>
      <c r="C4" s="61"/>
      <c r="D4" s="61"/>
      <c r="E4" s="62"/>
      <c r="F4" s="60" t="s">
        <v>12</v>
      </c>
      <c r="G4" s="61"/>
      <c r="H4" s="61"/>
      <c r="I4" s="62"/>
      <c r="J4" s="60" t="s">
        <v>13</v>
      </c>
      <c r="K4" s="61"/>
      <c r="L4" s="61"/>
      <c r="M4" s="62"/>
      <c r="N4" s="11"/>
    </row>
    <row r="5" spans="2:28" ht="39.75" customHeight="1" thickBot="1" x14ac:dyDescent="0.3">
      <c r="B5" s="60" t="s">
        <v>0</v>
      </c>
      <c r="C5" s="62"/>
      <c r="D5" s="60" t="s">
        <v>1</v>
      </c>
      <c r="E5" s="62"/>
      <c r="F5" s="60" t="s">
        <v>0</v>
      </c>
      <c r="G5" s="62"/>
      <c r="H5" s="60" t="s">
        <v>1</v>
      </c>
      <c r="I5" s="62"/>
      <c r="J5" s="60" t="s">
        <v>0</v>
      </c>
      <c r="K5" s="62"/>
      <c r="L5" s="60" t="s">
        <v>1</v>
      </c>
      <c r="M5" s="62"/>
      <c r="N5" s="11"/>
      <c r="O5" s="60" t="s">
        <v>14</v>
      </c>
      <c r="P5" s="62"/>
      <c r="Q5" s="63" t="s">
        <v>15</v>
      </c>
      <c r="R5" s="64"/>
      <c r="S5" s="60" t="s">
        <v>16</v>
      </c>
      <c r="T5" s="62"/>
      <c r="U5" s="60" t="s">
        <v>17</v>
      </c>
      <c r="V5" s="62"/>
      <c r="W5" s="60" t="s">
        <v>18</v>
      </c>
      <c r="X5" s="62"/>
      <c r="Y5" s="60" t="s">
        <v>19</v>
      </c>
      <c r="Z5" s="62"/>
      <c r="AA5" s="63" t="s">
        <v>20</v>
      </c>
      <c r="AB5" s="64"/>
    </row>
    <row r="6" spans="2:28" ht="27" customHeight="1" thickBot="1" x14ac:dyDescent="0.3">
      <c r="B6" s="55" t="s">
        <v>2</v>
      </c>
      <c r="C6" s="56"/>
      <c r="D6" s="1" t="s">
        <v>3</v>
      </c>
      <c r="E6" s="1" t="s">
        <v>4</v>
      </c>
      <c r="F6" s="55" t="s">
        <v>2</v>
      </c>
      <c r="G6" s="56"/>
      <c r="H6" s="1" t="s">
        <v>3</v>
      </c>
      <c r="I6" s="1" t="s">
        <v>4</v>
      </c>
      <c r="J6" s="55" t="s">
        <v>2</v>
      </c>
      <c r="K6" s="56"/>
      <c r="L6" s="1" t="s">
        <v>3</v>
      </c>
      <c r="M6" s="1" t="s">
        <v>4</v>
      </c>
      <c r="N6" s="12"/>
      <c r="O6" s="10" t="s">
        <v>3</v>
      </c>
      <c r="P6" s="10" t="s">
        <v>4</v>
      </c>
      <c r="Q6" s="10" t="s">
        <v>3</v>
      </c>
      <c r="R6" s="10" t="s">
        <v>4</v>
      </c>
      <c r="S6" s="10" t="s">
        <v>3</v>
      </c>
      <c r="T6" s="10" t="s">
        <v>4</v>
      </c>
      <c r="U6" s="10" t="s">
        <v>3</v>
      </c>
      <c r="V6" s="10" t="s">
        <v>4</v>
      </c>
      <c r="W6" s="10" t="s">
        <v>3</v>
      </c>
      <c r="X6" s="10" t="s">
        <v>4</v>
      </c>
      <c r="Y6" s="10" t="s">
        <v>3</v>
      </c>
      <c r="Z6" s="10" t="s">
        <v>4</v>
      </c>
      <c r="AA6" s="10" t="s">
        <v>3</v>
      </c>
      <c r="AB6" s="10" t="s">
        <v>4</v>
      </c>
    </row>
    <row r="7" spans="2:28" ht="15.75" customHeight="1" thickBot="1" x14ac:dyDescent="0.3">
      <c r="B7" s="2">
        <v>1</v>
      </c>
      <c r="C7" s="3" t="s">
        <v>5</v>
      </c>
      <c r="D7" s="30">
        <v>1721097</v>
      </c>
      <c r="E7" s="30">
        <v>1902005</v>
      </c>
      <c r="F7" s="2">
        <v>1</v>
      </c>
      <c r="G7" s="3" t="s">
        <v>5</v>
      </c>
      <c r="H7" s="30">
        <v>500000</v>
      </c>
      <c r="I7" s="30">
        <v>750000</v>
      </c>
      <c r="J7" s="2">
        <v>1</v>
      </c>
      <c r="K7" s="3" t="s">
        <v>5</v>
      </c>
      <c r="L7" s="45">
        <v>206894</v>
      </c>
      <c r="M7" s="45">
        <v>305136</v>
      </c>
      <c r="N7" s="12"/>
      <c r="O7" s="14">
        <f>AVERAGE(D7,H7,L7)</f>
        <v>809330.33333333337</v>
      </c>
      <c r="P7" s="4">
        <f t="shared" ref="O7:P12" si="0">AVERAGE(E7,I7,M7)</f>
        <v>985713.66666666663</v>
      </c>
      <c r="Q7" s="5">
        <f>ROUND(O7,0)</f>
        <v>809330</v>
      </c>
      <c r="R7" s="5">
        <f>ROUND(P7,0)</f>
        <v>985714</v>
      </c>
      <c r="S7" s="7">
        <f>+STDEV(D7,H7,L7)</f>
        <v>803098.14010638406</v>
      </c>
      <c r="T7" s="7">
        <f>+STDEV(E7,I7,M7)</f>
        <v>824116.709137931</v>
      </c>
      <c r="U7" s="8">
        <f>+S7/W7</f>
        <v>1.6061962802127681</v>
      </c>
      <c r="V7" s="8">
        <f>+T7/X7</f>
        <v>1.0988222788505746</v>
      </c>
      <c r="W7" s="6">
        <f>+MEDIAN(D7,H7,L7)</f>
        <v>500000</v>
      </c>
      <c r="X7" s="6">
        <f>+MEDIAN(E7,I7,M7)</f>
        <v>750000</v>
      </c>
      <c r="Y7" s="9">
        <f>GEOMEAN(D7,H7,L7)</f>
        <v>562567.21117833047</v>
      </c>
      <c r="Z7" s="9">
        <f>GEOMEAN(E7,I7,M7)</f>
        <v>757859.65675628022</v>
      </c>
      <c r="AA7" s="5">
        <f>ROUND(Y7,0)</f>
        <v>562567</v>
      </c>
      <c r="AB7" s="5">
        <f>ROUND(Z7,0)</f>
        <v>757860</v>
      </c>
    </row>
    <row r="8" spans="2:28" ht="15.75" customHeight="1" thickBot="1" x14ac:dyDescent="0.3">
      <c r="B8" s="2">
        <v>2</v>
      </c>
      <c r="C8" s="3" t="s">
        <v>6</v>
      </c>
      <c r="D8" s="30">
        <v>2100456</v>
      </c>
      <c r="E8" s="30">
        <v>3006981</v>
      </c>
      <c r="F8" s="2">
        <v>2</v>
      </c>
      <c r="G8" s="3" t="s">
        <v>6</v>
      </c>
      <c r="H8" s="30">
        <v>690000</v>
      </c>
      <c r="I8" s="30">
        <v>950000</v>
      </c>
      <c r="J8" s="2">
        <v>2</v>
      </c>
      <c r="K8" s="3" t="s">
        <v>6</v>
      </c>
      <c r="L8" s="45">
        <v>206894</v>
      </c>
      <c r="M8" s="45">
        <v>305136</v>
      </c>
      <c r="N8" s="12"/>
      <c r="O8" s="14">
        <f t="shared" si="0"/>
        <v>999116.66666666663</v>
      </c>
      <c r="P8" s="4">
        <f t="shared" si="0"/>
        <v>1420705.6666666667</v>
      </c>
      <c r="Q8" s="5">
        <f t="shared" ref="Q8:R12" si="1">ROUND(O8,0)</f>
        <v>999117</v>
      </c>
      <c r="R8" s="5">
        <f t="shared" si="1"/>
        <v>1420706</v>
      </c>
      <c r="S8" s="7">
        <f>+STDEV(D8,H8,L8)</f>
        <v>983899.94266151544</v>
      </c>
      <c r="T8" s="7">
        <f>+STDEV(E8,I8,M8)</f>
        <v>1411086.2728693569</v>
      </c>
      <c r="U8" s="8">
        <f t="shared" ref="U8:V12" si="2">+S8/W8</f>
        <v>1.4259419458862543</v>
      </c>
      <c r="V8" s="8">
        <f t="shared" si="2"/>
        <v>1.4853539714414283</v>
      </c>
      <c r="W8" s="6">
        <f>+MEDIAN(D8,H8,L8)</f>
        <v>690000</v>
      </c>
      <c r="X8" s="6">
        <f>+MEDIAN(E8,I8,M8)</f>
        <v>950000</v>
      </c>
      <c r="Y8" s="9">
        <f>GEOMEAN(D8,H8,L8)</f>
        <v>669324.70991500618</v>
      </c>
      <c r="Z8" s="9">
        <f>GEOMEAN(E8,I8,M8)</f>
        <v>955247.50643595448</v>
      </c>
      <c r="AA8" s="5">
        <f t="shared" ref="AA8:AB12" si="3">ROUND(Y8,0)</f>
        <v>669325</v>
      </c>
      <c r="AB8" s="5">
        <f t="shared" si="3"/>
        <v>955248</v>
      </c>
    </row>
    <row r="9" spans="2:28" ht="17.25" thickBot="1" x14ac:dyDescent="0.3">
      <c r="B9" s="2">
        <v>3</v>
      </c>
      <c r="C9" s="3" t="s">
        <v>7</v>
      </c>
      <c r="D9" s="30">
        <v>2776548</v>
      </c>
      <c r="E9" s="30">
        <v>3278521</v>
      </c>
      <c r="F9" s="2">
        <v>3</v>
      </c>
      <c r="G9" s="3" t="s">
        <v>7</v>
      </c>
      <c r="H9" s="30">
        <v>1520000</v>
      </c>
      <c r="I9" s="30">
        <v>1770000</v>
      </c>
      <c r="J9" s="2">
        <v>3</v>
      </c>
      <c r="K9" s="3" t="s">
        <v>7</v>
      </c>
      <c r="L9" s="45">
        <v>880160</v>
      </c>
      <c r="M9" s="45">
        <v>880160</v>
      </c>
      <c r="N9" s="12"/>
      <c r="O9" s="14">
        <f t="shared" si="0"/>
        <v>1725569.3333333333</v>
      </c>
      <c r="P9" s="4">
        <f t="shared" si="0"/>
        <v>1976227</v>
      </c>
      <c r="Q9" s="5">
        <f t="shared" si="1"/>
        <v>1725569</v>
      </c>
      <c r="R9" s="5">
        <f t="shared" si="1"/>
        <v>1976227</v>
      </c>
      <c r="S9" s="7">
        <f>+STDEV(D9,H9,L9)</f>
        <v>964762.10784904531</v>
      </c>
      <c r="T9" s="7">
        <f>+STDEV(E9,I9,M9)</f>
        <v>1212407.1317948438</v>
      </c>
      <c r="U9" s="8">
        <f t="shared" si="2"/>
        <v>0.63471191305858243</v>
      </c>
      <c r="V9" s="8">
        <f t="shared" si="2"/>
        <v>0.68497578067505305</v>
      </c>
      <c r="W9" s="6">
        <f>+MEDIAN(D9,H9,L9)</f>
        <v>1520000</v>
      </c>
      <c r="X9" s="6">
        <f>+MEDIAN(E9,I9,M9)</f>
        <v>1770000</v>
      </c>
      <c r="Y9" s="9">
        <f>GEOMEAN(D9,H9,L9)</f>
        <v>1548710.1112298439</v>
      </c>
      <c r="Z9" s="9">
        <f>GEOMEAN(E9,I9,M9)</f>
        <v>1722149.9151110377</v>
      </c>
      <c r="AA9" s="5">
        <f t="shared" si="3"/>
        <v>1548710</v>
      </c>
      <c r="AB9" s="5">
        <f t="shared" si="3"/>
        <v>1722150</v>
      </c>
    </row>
    <row r="10" spans="2:28" ht="17.25" thickBot="1" x14ac:dyDescent="0.3">
      <c r="B10" s="2">
        <v>4</v>
      </c>
      <c r="C10" s="3" t="s">
        <v>8</v>
      </c>
      <c r="D10" s="30">
        <v>3257492</v>
      </c>
      <c r="E10" s="30">
        <v>4762530</v>
      </c>
      <c r="F10" s="2">
        <v>4</v>
      </c>
      <c r="G10" s="3" t="s">
        <v>8</v>
      </c>
      <c r="H10" s="30">
        <v>2240000</v>
      </c>
      <c r="I10" s="30">
        <v>2480000</v>
      </c>
      <c r="J10" s="2">
        <v>4</v>
      </c>
      <c r="K10" s="3" t="s">
        <v>8</v>
      </c>
      <c r="L10" s="45">
        <v>1067740</v>
      </c>
      <c r="M10" s="45">
        <v>1067740</v>
      </c>
      <c r="N10" s="12"/>
      <c r="O10" s="14">
        <f t="shared" si="0"/>
        <v>2188410.6666666665</v>
      </c>
      <c r="P10" s="4">
        <f t="shared" si="0"/>
        <v>2770090</v>
      </c>
      <c r="Q10" s="5">
        <f t="shared" si="1"/>
        <v>2188411</v>
      </c>
      <c r="R10" s="5">
        <f t="shared" si="1"/>
        <v>2770090</v>
      </c>
      <c r="S10" s="7">
        <f>+STDEV(D10,H10,L10)</f>
        <v>1095787.1827418557</v>
      </c>
      <c r="T10" s="7">
        <f>+STDEV(E10,I10,M10)</f>
        <v>1864398.6811033739</v>
      </c>
      <c r="U10" s="8">
        <f t="shared" si="2"/>
        <v>0.48919070658118557</v>
      </c>
      <c r="V10" s="8">
        <f t="shared" si="2"/>
        <v>0.75177366173523141</v>
      </c>
      <c r="W10" s="6">
        <f>+MEDIAN(D10,H10,L10)</f>
        <v>2240000</v>
      </c>
      <c r="X10" s="6">
        <f>+MEDIAN(E10,I10,M10)</f>
        <v>2480000</v>
      </c>
      <c r="Y10" s="9">
        <f>GEOMEAN(D10,H10,L10)</f>
        <v>1982435.0290127909</v>
      </c>
      <c r="Z10" s="9">
        <f>GEOMEAN(E10,I10,M10)</f>
        <v>2327653.3675365527</v>
      </c>
      <c r="AA10" s="5">
        <f t="shared" si="3"/>
        <v>1982435</v>
      </c>
      <c r="AB10" s="5">
        <f t="shared" si="3"/>
        <v>2327653</v>
      </c>
    </row>
    <row r="11" spans="2:28" ht="17.25" thickBot="1" x14ac:dyDescent="0.3">
      <c r="B11" s="2">
        <v>5</v>
      </c>
      <c r="C11" s="3" t="s">
        <v>9</v>
      </c>
      <c r="D11" s="30">
        <v>3415190</v>
      </c>
      <c r="E11" s="30">
        <v>3932794</v>
      </c>
      <c r="F11" s="2">
        <v>5</v>
      </c>
      <c r="G11" s="3" t="s">
        <v>9</v>
      </c>
      <c r="H11" s="30">
        <v>2620000</v>
      </c>
      <c r="I11" s="30">
        <v>3020000</v>
      </c>
      <c r="J11" s="2">
        <v>5</v>
      </c>
      <c r="K11" s="3" t="s">
        <v>9</v>
      </c>
      <c r="L11" s="45">
        <v>1267002</v>
      </c>
      <c r="M11" s="45">
        <v>1267002</v>
      </c>
      <c r="N11" s="12"/>
      <c r="O11" s="14">
        <f t="shared" si="0"/>
        <v>2434064</v>
      </c>
      <c r="P11" s="4">
        <f t="shared" si="0"/>
        <v>2739932</v>
      </c>
      <c r="Q11" s="5">
        <f t="shared" si="1"/>
        <v>2434064</v>
      </c>
      <c r="R11" s="5">
        <f t="shared" si="1"/>
        <v>2739932</v>
      </c>
      <c r="S11" s="7">
        <f>+STDEV(D11,H11,L11)</f>
        <v>1086097.1724058581</v>
      </c>
      <c r="T11" s="7">
        <f>+STDEV(E11,I11,M11)</f>
        <v>1354784.2301577029</v>
      </c>
      <c r="U11" s="8">
        <f t="shared" si="2"/>
        <v>0.4145409054984191</v>
      </c>
      <c r="V11" s="8">
        <f t="shared" si="2"/>
        <v>0.44860404972109369</v>
      </c>
      <c r="W11" s="6">
        <f>+MEDIAN(D11,H11,L11)</f>
        <v>2620000</v>
      </c>
      <c r="X11" s="6">
        <f>+MEDIAN(E11,I11,M11)</f>
        <v>3020000</v>
      </c>
      <c r="Y11" s="9">
        <f>GEOMEAN(D11,H11,L11)</f>
        <v>2246455.5028392375</v>
      </c>
      <c r="Z11" s="9">
        <f>GEOMEAN(E11,I11,M11)</f>
        <v>2468852.5186283793</v>
      </c>
      <c r="AA11" s="5">
        <f t="shared" si="3"/>
        <v>2246456</v>
      </c>
      <c r="AB11" s="5">
        <f t="shared" si="3"/>
        <v>2468853</v>
      </c>
    </row>
    <row r="12" spans="2:28" ht="17.25" thickBot="1" x14ac:dyDescent="0.3">
      <c r="B12" s="2">
        <v>6</v>
      </c>
      <c r="C12" s="3" t="s">
        <v>10</v>
      </c>
      <c r="D12" s="30">
        <v>3001460</v>
      </c>
      <c r="E12" s="30">
        <v>3488417</v>
      </c>
      <c r="F12" s="2">
        <v>6</v>
      </c>
      <c r="G12" s="3" t="s">
        <v>10</v>
      </c>
      <c r="H12" s="30">
        <v>1950000</v>
      </c>
      <c r="I12" s="30">
        <v>2280000</v>
      </c>
      <c r="J12" s="2">
        <v>6</v>
      </c>
      <c r="K12" s="3" t="s">
        <v>10</v>
      </c>
      <c r="L12" s="45">
        <v>1196964</v>
      </c>
      <c r="M12" s="45">
        <v>1196964</v>
      </c>
      <c r="N12" s="12"/>
      <c r="O12" s="14">
        <f t="shared" si="0"/>
        <v>2049474.6666666667</v>
      </c>
      <c r="P12" s="4">
        <f t="shared" si="0"/>
        <v>2321793.6666666665</v>
      </c>
      <c r="Q12" s="5">
        <f t="shared" si="1"/>
        <v>2049475</v>
      </c>
      <c r="R12" s="5">
        <f t="shared" si="1"/>
        <v>2321794</v>
      </c>
      <c r="S12" s="7">
        <f>+STDEV(D12,H12,L12)</f>
        <v>906351.40011219319</v>
      </c>
      <c r="T12" s="7">
        <f>+STDEV(E12,I12,M12)</f>
        <v>1146298.0614710699</v>
      </c>
      <c r="U12" s="8">
        <f t="shared" si="2"/>
        <v>0.46479558980112473</v>
      </c>
      <c r="V12" s="8">
        <f t="shared" si="2"/>
        <v>0.50276230766274999</v>
      </c>
      <c r="W12" s="6">
        <f>+MEDIAN(D12,H12,L12)</f>
        <v>1950000</v>
      </c>
      <c r="X12" s="6">
        <f>+MEDIAN(E12,I12,M12)</f>
        <v>2280000</v>
      </c>
      <c r="Y12" s="9">
        <f>GEOMEAN(D12,H12,L12)</f>
        <v>1913445.4550639351</v>
      </c>
      <c r="Z12" s="9">
        <f>GEOMEAN(E12,I12,M12)</f>
        <v>2119409.0119052888</v>
      </c>
      <c r="AA12" s="5">
        <f t="shared" si="3"/>
        <v>1913445</v>
      </c>
      <c r="AB12" s="5">
        <f t="shared" si="3"/>
        <v>2119409</v>
      </c>
    </row>
    <row r="13" spans="2:28" x14ac:dyDescent="0.25">
      <c r="D13" s="31">
        <f>SUM(D7:D12)</f>
        <v>16272243</v>
      </c>
      <c r="E13" s="31">
        <f>SUM(E7:E12)</f>
        <v>20371248</v>
      </c>
      <c r="H13" s="31">
        <f>SUM(H7:H12)</f>
        <v>9520000</v>
      </c>
      <c r="I13" s="31">
        <f>SUM(I7:I12)</f>
        <v>11250000</v>
      </c>
      <c r="L13" s="31">
        <f>SUM(L7:L12)</f>
        <v>4825654</v>
      </c>
      <c r="M13" s="31">
        <f>SUM(M7:M12)</f>
        <v>5022138</v>
      </c>
      <c r="AA13" s="31">
        <f>SUM(AA7:AA12)</f>
        <v>8922938</v>
      </c>
      <c r="AB13" s="31">
        <f>SUM(AB7:AB12)</f>
        <v>10351173</v>
      </c>
    </row>
    <row r="15" spans="2:28" x14ac:dyDescent="0.25">
      <c r="S15" s="37"/>
    </row>
    <row r="16" spans="2:28" x14ac:dyDescent="0.25">
      <c r="S16" s="37"/>
    </row>
    <row r="17" spans="19:19" x14ac:dyDescent="0.25">
      <c r="S17" s="37"/>
    </row>
    <row r="18" spans="19:19" x14ac:dyDescent="0.25">
      <c r="S18" s="37"/>
    </row>
    <row r="19" spans="19:19" x14ac:dyDescent="0.25">
      <c r="S19" s="37"/>
    </row>
    <row r="20" spans="19:19" x14ac:dyDescent="0.25">
      <c r="S20" s="37"/>
    </row>
  </sheetData>
  <mergeCells count="23">
    <mergeCell ref="B6:C6"/>
    <mergeCell ref="F6:G6"/>
    <mergeCell ref="J6:K6"/>
    <mergeCell ref="B5:C5"/>
    <mergeCell ref="D5:E5"/>
    <mergeCell ref="F5:G5"/>
    <mergeCell ref="H5:I5"/>
    <mergeCell ref="J5:K5"/>
    <mergeCell ref="L5:M5"/>
    <mergeCell ref="B1:D1"/>
    <mergeCell ref="B4:E4"/>
    <mergeCell ref="F4:I4"/>
    <mergeCell ref="J4:M4"/>
    <mergeCell ref="B3:E3"/>
    <mergeCell ref="F3:I3"/>
    <mergeCell ref="J3:M3"/>
    <mergeCell ref="AA5:AB5"/>
    <mergeCell ref="O5:P5"/>
    <mergeCell ref="Q5:R5"/>
    <mergeCell ref="S5:T5"/>
    <mergeCell ref="U5:V5"/>
    <mergeCell ref="W5:X5"/>
    <mergeCell ref="Y5:Z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608C7-8964-4651-B637-8A7C43310449}">
  <dimension ref="B1:DI35"/>
  <sheetViews>
    <sheetView zoomScaleNormal="100" workbookViewId="0">
      <selection activeCell="DB8" sqref="DB8"/>
    </sheetView>
  </sheetViews>
  <sheetFormatPr baseColWidth="10" defaultRowHeight="15" x14ac:dyDescent="0.25"/>
  <cols>
    <col min="1" max="1" width="3" customWidth="1"/>
    <col min="2" max="2" width="4.5703125" customWidth="1"/>
    <col min="12" max="12" width="21.5703125" bestFit="1" customWidth="1"/>
    <col min="15" max="15" width="4" customWidth="1"/>
    <col min="26" max="26" width="29.5703125" bestFit="1" customWidth="1"/>
    <col min="29" max="29" width="4.5703125" customWidth="1"/>
    <col min="40" max="40" width="29.5703125" bestFit="1" customWidth="1"/>
    <col min="43" max="43" width="3.5703125" customWidth="1"/>
    <col min="44" max="44" width="3.140625" customWidth="1"/>
    <col min="55" max="55" width="21.5703125" bestFit="1" customWidth="1"/>
    <col min="58" max="58" width="3.140625" customWidth="1"/>
    <col min="69" max="69" width="21.5703125" bestFit="1" customWidth="1"/>
    <col min="72" max="72" width="5" customWidth="1"/>
    <col min="83" max="83" width="21.5703125" bestFit="1" customWidth="1"/>
    <col min="86" max="86" width="4.7109375" customWidth="1"/>
    <col min="97" max="97" width="21.5703125" bestFit="1" customWidth="1"/>
    <col min="100" max="100" width="5.28515625" customWidth="1"/>
    <col min="111" max="111" width="21.5703125" bestFit="1" customWidth="1"/>
  </cols>
  <sheetData>
    <row r="1" spans="2:113" x14ac:dyDescent="0.25">
      <c r="B1" s="65" t="s">
        <v>21</v>
      </c>
      <c r="C1" s="65"/>
      <c r="D1" s="65"/>
    </row>
    <row r="2" spans="2:113" ht="15.75" thickBot="1" x14ac:dyDescent="0.3">
      <c r="B2" s="34"/>
      <c r="C2" s="34"/>
      <c r="D2" s="34"/>
    </row>
    <row r="3" spans="2:113" ht="15.75" customHeight="1" thickBot="1" x14ac:dyDescent="0.3">
      <c r="B3" s="78" t="s">
        <v>85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80"/>
      <c r="P3" s="78" t="s">
        <v>86</v>
      </c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80"/>
      <c r="AD3" s="78" t="s">
        <v>87</v>
      </c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80"/>
    </row>
    <row r="4" spans="2:113" ht="15.75" thickBot="1" x14ac:dyDescent="0.3">
      <c r="B4" s="78" t="s">
        <v>11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80"/>
      <c r="P4" s="78" t="s">
        <v>12</v>
      </c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80"/>
      <c r="AD4" s="78" t="s">
        <v>13</v>
      </c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80"/>
      <c r="AS4" s="78" t="s">
        <v>65</v>
      </c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80"/>
      <c r="BG4" s="78" t="s">
        <v>66</v>
      </c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80"/>
      <c r="BU4" s="78" t="s">
        <v>17</v>
      </c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80"/>
      <c r="CI4" s="78" t="s">
        <v>18</v>
      </c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80"/>
      <c r="CW4" s="78" t="s">
        <v>19</v>
      </c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80"/>
    </row>
    <row r="5" spans="2:113" ht="15.75" thickBot="1" x14ac:dyDescent="0.3">
      <c r="B5" s="66" t="s">
        <v>52</v>
      </c>
      <c r="C5" s="69" t="s">
        <v>53</v>
      </c>
      <c r="D5" s="70"/>
      <c r="E5" s="70"/>
      <c r="F5" s="71"/>
      <c r="G5" s="72" t="s">
        <v>54</v>
      </c>
      <c r="H5" s="70"/>
      <c r="I5" s="70"/>
      <c r="J5" s="70"/>
      <c r="K5" s="71"/>
      <c r="L5" s="72" t="s">
        <v>55</v>
      </c>
      <c r="M5" s="70"/>
      <c r="N5" s="71"/>
      <c r="P5" s="66" t="s">
        <v>52</v>
      </c>
      <c r="Q5" s="69" t="s">
        <v>53</v>
      </c>
      <c r="R5" s="70"/>
      <c r="S5" s="70"/>
      <c r="T5" s="71"/>
      <c r="U5" s="72" t="s">
        <v>54</v>
      </c>
      <c r="V5" s="70"/>
      <c r="W5" s="70"/>
      <c r="X5" s="70"/>
      <c r="Y5" s="71"/>
      <c r="Z5" s="72" t="s">
        <v>55</v>
      </c>
      <c r="AA5" s="70"/>
      <c r="AB5" s="71"/>
      <c r="AD5" s="66" t="s">
        <v>52</v>
      </c>
      <c r="AE5" s="69" t="s">
        <v>53</v>
      </c>
      <c r="AF5" s="70"/>
      <c r="AG5" s="70"/>
      <c r="AH5" s="71"/>
      <c r="AI5" s="72" t="s">
        <v>54</v>
      </c>
      <c r="AJ5" s="70"/>
      <c r="AK5" s="70"/>
      <c r="AL5" s="70"/>
      <c r="AM5" s="71"/>
      <c r="AN5" s="72" t="s">
        <v>55</v>
      </c>
      <c r="AO5" s="70"/>
      <c r="AP5" s="71"/>
      <c r="AS5" s="66" t="s">
        <v>52</v>
      </c>
      <c r="AT5" s="69" t="s">
        <v>53</v>
      </c>
      <c r="AU5" s="70"/>
      <c r="AV5" s="70"/>
      <c r="AW5" s="71"/>
      <c r="AX5" s="72" t="s">
        <v>54</v>
      </c>
      <c r="AY5" s="70"/>
      <c r="AZ5" s="70"/>
      <c r="BA5" s="70"/>
      <c r="BB5" s="71"/>
      <c r="BC5" s="72" t="s">
        <v>55</v>
      </c>
      <c r="BD5" s="70"/>
      <c r="BE5" s="71"/>
      <c r="BG5" s="66" t="s">
        <v>52</v>
      </c>
      <c r="BH5" s="69" t="s">
        <v>53</v>
      </c>
      <c r="BI5" s="70"/>
      <c r="BJ5" s="70"/>
      <c r="BK5" s="71"/>
      <c r="BL5" s="72" t="s">
        <v>54</v>
      </c>
      <c r="BM5" s="70"/>
      <c r="BN5" s="70"/>
      <c r="BO5" s="70"/>
      <c r="BP5" s="71"/>
      <c r="BQ5" s="72" t="s">
        <v>55</v>
      </c>
      <c r="BR5" s="70"/>
      <c r="BS5" s="71"/>
      <c r="BU5" s="66" t="s">
        <v>52</v>
      </c>
      <c r="BV5" s="69" t="s">
        <v>53</v>
      </c>
      <c r="BW5" s="70"/>
      <c r="BX5" s="70"/>
      <c r="BY5" s="71"/>
      <c r="BZ5" s="72" t="s">
        <v>54</v>
      </c>
      <c r="CA5" s="70"/>
      <c r="CB5" s="70"/>
      <c r="CC5" s="70"/>
      <c r="CD5" s="71"/>
      <c r="CE5" s="72" t="s">
        <v>55</v>
      </c>
      <c r="CF5" s="70"/>
      <c r="CG5" s="71"/>
      <c r="CI5" s="66" t="s">
        <v>52</v>
      </c>
      <c r="CJ5" s="69" t="s">
        <v>53</v>
      </c>
      <c r="CK5" s="70"/>
      <c r="CL5" s="70"/>
      <c r="CM5" s="71"/>
      <c r="CN5" s="72" t="s">
        <v>54</v>
      </c>
      <c r="CO5" s="70"/>
      <c r="CP5" s="70"/>
      <c r="CQ5" s="70"/>
      <c r="CR5" s="71"/>
      <c r="CS5" s="72" t="s">
        <v>55</v>
      </c>
      <c r="CT5" s="70"/>
      <c r="CU5" s="71"/>
      <c r="CW5" s="66" t="s">
        <v>52</v>
      </c>
      <c r="CX5" s="69" t="s">
        <v>53</v>
      </c>
      <c r="CY5" s="70"/>
      <c r="CZ5" s="70"/>
      <c r="DA5" s="71"/>
      <c r="DB5" s="72" t="s">
        <v>54</v>
      </c>
      <c r="DC5" s="70"/>
      <c r="DD5" s="70"/>
      <c r="DE5" s="70"/>
      <c r="DF5" s="71"/>
      <c r="DG5" s="72" t="s">
        <v>55</v>
      </c>
      <c r="DH5" s="70"/>
      <c r="DI5" s="71"/>
    </row>
    <row r="6" spans="2:113" ht="15.75" thickBot="1" x14ac:dyDescent="0.3">
      <c r="B6" s="67"/>
      <c r="C6" s="73" t="s">
        <v>56</v>
      </c>
      <c r="D6" s="74"/>
      <c r="E6" s="75" t="s">
        <v>57</v>
      </c>
      <c r="F6" s="74"/>
      <c r="G6" s="76" t="s">
        <v>23</v>
      </c>
      <c r="H6" s="66" t="s">
        <v>24</v>
      </c>
      <c r="I6" s="66" t="s">
        <v>25</v>
      </c>
      <c r="J6" s="66" t="s">
        <v>26</v>
      </c>
      <c r="K6" s="66" t="s">
        <v>27</v>
      </c>
      <c r="L6" s="66" t="s">
        <v>58</v>
      </c>
      <c r="M6" s="73" t="s">
        <v>59</v>
      </c>
      <c r="N6" s="74"/>
      <c r="P6" s="67"/>
      <c r="Q6" s="73" t="s">
        <v>56</v>
      </c>
      <c r="R6" s="74"/>
      <c r="S6" s="75" t="s">
        <v>57</v>
      </c>
      <c r="T6" s="74"/>
      <c r="U6" s="76" t="s">
        <v>23</v>
      </c>
      <c r="V6" s="66" t="s">
        <v>24</v>
      </c>
      <c r="W6" s="66" t="s">
        <v>25</v>
      </c>
      <c r="X6" s="66" t="s">
        <v>26</v>
      </c>
      <c r="Y6" s="66" t="s">
        <v>27</v>
      </c>
      <c r="Z6" s="66" t="s">
        <v>58</v>
      </c>
      <c r="AA6" s="73" t="s">
        <v>59</v>
      </c>
      <c r="AB6" s="74"/>
      <c r="AD6" s="67"/>
      <c r="AE6" s="73" t="s">
        <v>56</v>
      </c>
      <c r="AF6" s="74"/>
      <c r="AG6" s="75" t="s">
        <v>57</v>
      </c>
      <c r="AH6" s="74"/>
      <c r="AI6" s="76" t="s">
        <v>23</v>
      </c>
      <c r="AJ6" s="66" t="s">
        <v>24</v>
      </c>
      <c r="AK6" s="66" t="s">
        <v>25</v>
      </c>
      <c r="AL6" s="66" t="s">
        <v>26</v>
      </c>
      <c r="AM6" s="66" t="s">
        <v>27</v>
      </c>
      <c r="AN6" s="66" t="s">
        <v>58</v>
      </c>
      <c r="AO6" s="73" t="s">
        <v>59</v>
      </c>
      <c r="AP6" s="74"/>
      <c r="AS6" s="67"/>
      <c r="AT6" s="73" t="s">
        <v>56</v>
      </c>
      <c r="AU6" s="74"/>
      <c r="AV6" s="75" t="s">
        <v>57</v>
      </c>
      <c r="AW6" s="74"/>
      <c r="AX6" s="76" t="s">
        <v>23</v>
      </c>
      <c r="AY6" s="66" t="s">
        <v>24</v>
      </c>
      <c r="AZ6" s="66" t="s">
        <v>25</v>
      </c>
      <c r="BA6" s="66" t="s">
        <v>26</v>
      </c>
      <c r="BB6" s="66" t="s">
        <v>27</v>
      </c>
      <c r="BC6" s="66" t="s">
        <v>58</v>
      </c>
      <c r="BD6" s="73" t="s">
        <v>59</v>
      </c>
      <c r="BE6" s="74"/>
      <c r="BG6" s="67"/>
      <c r="BH6" s="73" t="s">
        <v>56</v>
      </c>
      <c r="BI6" s="74"/>
      <c r="BJ6" s="75" t="s">
        <v>57</v>
      </c>
      <c r="BK6" s="74"/>
      <c r="BL6" s="76" t="s">
        <v>23</v>
      </c>
      <c r="BM6" s="66" t="s">
        <v>24</v>
      </c>
      <c r="BN6" s="66" t="s">
        <v>25</v>
      </c>
      <c r="BO6" s="66" t="s">
        <v>26</v>
      </c>
      <c r="BP6" s="66" t="s">
        <v>27</v>
      </c>
      <c r="BQ6" s="66" t="s">
        <v>58</v>
      </c>
      <c r="BR6" s="73" t="s">
        <v>59</v>
      </c>
      <c r="BS6" s="74"/>
      <c r="BU6" s="67"/>
      <c r="BV6" s="73" t="s">
        <v>56</v>
      </c>
      <c r="BW6" s="74"/>
      <c r="BX6" s="75" t="s">
        <v>57</v>
      </c>
      <c r="BY6" s="74"/>
      <c r="BZ6" s="76" t="s">
        <v>23</v>
      </c>
      <c r="CA6" s="66" t="s">
        <v>24</v>
      </c>
      <c r="CB6" s="66" t="s">
        <v>25</v>
      </c>
      <c r="CC6" s="66" t="s">
        <v>26</v>
      </c>
      <c r="CD6" s="66" t="s">
        <v>27</v>
      </c>
      <c r="CE6" s="66" t="s">
        <v>58</v>
      </c>
      <c r="CF6" s="73" t="s">
        <v>59</v>
      </c>
      <c r="CG6" s="74"/>
      <c r="CI6" s="67"/>
      <c r="CJ6" s="73" t="s">
        <v>56</v>
      </c>
      <c r="CK6" s="74"/>
      <c r="CL6" s="75" t="s">
        <v>57</v>
      </c>
      <c r="CM6" s="74"/>
      <c r="CN6" s="76" t="s">
        <v>23</v>
      </c>
      <c r="CO6" s="66" t="s">
        <v>24</v>
      </c>
      <c r="CP6" s="66" t="s">
        <v>25</v>
      </c>
      <c r="CQ6" s="66" t="s">
        <v>26</v>
      </c>
      <c r="CR6" s="66" t="s">
        <v>27</v>
      </c>
      <c r="CS6" s="66" t="s">
        <v>58</v>
      </c>
      <c r="CT6" s="73" t="s">
        <v>59</v>
      </c>
      <c r="CU6" s="74"/>
      <c r="CW6" s="67"/>
      <c r="CX6" s="73" t="s">
        <v>56</v>
      </c>
      <c r="CY6" s="74"/>
      <c r="CZ6" s="75" t="s">
        <v>57</v>
      </c>
      <c r="DA6" s="74"/>
      <c r="DB6" s="76" t="s">
        <v>23</v>
      </c>
      <c r="DC6" s="66" t="s">
        <v>24</v>
      </c>
      <c r="DD6" s="66" t="s">
        <v>25</v>
      </c>
      <c r="DE6" s="66" t="s">
        <v>26</v>
      </c>
      <c r="DF6" s="66" t="s">
        <v>27</v>
      </c>
      <c r="DG6" s="66" t="s">
        <v>58</v>
      </c>
      <c r="DH6" s="73" t="s">
        <v>59</v>
      </c>
      <c r="DI6" s="74"/>
    </row>
    <row r="7" spans="2:113" ht="15.75" thickBot="1" x14ac:dyDescent="0.3">
      <c r="B7" s="68"/>
      <c r="C7" s="15" t="s">
        <v>3</v>
      </c>
      <c r="D7" s="15" t="s">
        <v>4</v>
      </c>
      <c r="E7" s="15" t="s">
        <v>3</v>
      </c>
      <c r="F7" s="15" t="s">
        <v>4</v>
      </c>
      <c r="G7" s="77"/>
      <c r="H7" s="68"/>
      <c r="I7" s="68"/>
      <c r="J7" s="68"/>
      <c r="K7" s="68"/>
      <c r="L7" s="68"/>
      <c r="M7" s="15" t="s">
        <v>3</v>
      </c>
      <c r="N7" s="15" t="s">
        <v>4</v>
      </c>
      <c r="P7" s="68"/>
      <c r="Q7" s="15" t="s">
        <v>3</v>
      </c>
      <c r="R7" s="15" t="s">
        <v>4</v>
      </c>
      <c r="S7" s="15" t="s">
        <v>3</v>
      </c>
      <c r="T7" s="15" t="s">
        <v>4</v>
      </c>
      <c r="U7" s="77"/>
      <c r="V7" s="68"/>
      <c r="W7" s="68"/>
      <c r="X7" s="68"/>
      <c r="Y7" s="68"/>
      <c r="Z7" s="68"/>
      <c r="AA7" s="15" t="s">
        <v>3</v>
      </c>
      <c r="AB7" s="15" t="s">
        <v>4</v>
      </c>
      <c r="AD7" s="68"/>
      <c r="AE7" s="15" t="s">
        <v>3</v>
      </c>
      <c r="AF7" s="15" t="s">
        <v>4</v>
      </c>
      <c r="AG7" s="15" t="s">
        <v>3</v>
      </c>
      <c r="AH7" s="15" t="s">
        <v>4</v>
      </c>
      <c r="AI7" s="77"/>
      <c r="AJ7" s="68"/>
      <c r="AK7" s="68"/>
      <c r="AL7" s="68"/>
      <c r="AM7" s="68"/>
      <c r="AN7" s="68"/>
      <c r="AO7" s="15" t="s">
        <v>3</v>
      </c>
      <c r="AP7" s="15" t="s">
        <v>4</v>
      </c>
      <c r="AS7" s="68"/>
      <c r="AT7" s="15" t="s">
        <v>3</v>
      </c>
      <c r="AU7" s="15" t="s">
        <v>4</v>
      </c>
      <c r="AV7" s="15" t="s">
        <v>3</v>
      </c>
      <c r="AW7" s="15" t="s">
        <v>4</v>
      </c>
      <c r="AX7" s="77"/>
      <c r="AY7" s="68"/>
      <c r="AZ7" s="68"/>
      <c r="BA7" s="68"/>
      <c r="BB7" s="68"/>
      <c r="BC7" s="68"/>
      <c r="BD7" s="15" t="s">
        <v>3</v>
      </c>
      <c r="BE7" s="15" t="s">
        <v>4</v>
      </c>
      <c r="BG7" s="68"/>
      <c r="BH7" s="15" t="s">
        <v>3</v>
      </c>
      <c r="BI7" s="15" t="s">
        <v>4</v>
      </c>
      <c r="BJ7" s="15" t="s">
        <v>3</v>
      </c>
      <c r="BK7" s="15" t="s">
        <v>4</v>
      </c>
      <c r="BL7" s="77"/>
      <c r="BM7" s="68"/>
      <c r="BN7" s="68"/>
      <c r="BO7" s="68"/>
      <c r="BP7" s="68"/>
      <c r="BQ7" s="68"/>
      <c r="BR7" s="15" t="s">
        <v>3</v>
      </c>
      <c r="BS7" s="15" t="s">
        <v>4</v>
      </c>
      <c r="BU7" s="68"/>
      <c r="BV7" s="15" t="s">
        <v>3</v>
      </c>
      <c r="BW7" s="15" t="s">
        <v>4</v>
      </c>
      <c r="BX7" s="15" t="s">
        <v>3</v>
      </c>
      <c r="BY7" s="15" t="s">
        <v>4</v>
      </c>
      <c r="BZ7" s="77"/>
      <c r="CA7" s="68"/>
      <c r="CB7" s="68"/>
      <c r="CC7" s="68"/>
      <c r="CD7" s="68"/>
      <c r="CE7" s="68"/>
      <c r="CF7" s="15" t="s">
        <v>3</v>
      </c>
      <c r="CG7" s="15" t="s">
        <v>4</v>
      </c>
      <c r="CI7" s="68"/>
      <c r="CJ7" s="15" t="s">
        <v>3</v>
      </c>
      <c r="CK7" s="15" t="s">
        <v>4</v>
      </c>
      <c r="CL7" s="15" t="s">
        <v>3</v>
      </c>
      <c r="CM7" s="15" t="s">
        <v>4</v>
      </c>
      <c r="CN7" s="77"/>
      <c r="CO7" s="68"/>
      <c r="CP7" s="68"/>
      <c r="CQ7" s="68"/>
      <c r="CR7" s="68"/>
      <c r="CS7" s="68"/>
      <c r="CT7" s="15" t="s">
        <v>3</v>
      </c>
      <c r="CU7" s="15" t="s">
        <v>4</v>
      </c>
      <c r="CW7" s="68"/>
      <c r="CX7" s="15" t="s">
        <v>3</v>
      </c>
      <c r="CY7" s="15" t="s">
        <v>4</v>
      </c>
      <c r="CZ7" s="15" t="s">
        <v>3</v>
      </c>
      <c r="DA7" s="15" t="s">
        <v>4</v>
      </c>
      <c r="DB7" s="77"/>
      <c r="DC7" s="68"/>
      <c r="DD7" s="68"/>
      <c r="DE7" s="68"/>
      <c r="DF7" s="68"/>
      <c r="DG7" s="68"/>
      <c r="DH7" s="15" t="s">
        <v>3</v>
      </c>
      <c r="DI7" s="15" t="s">
        <v>4</v>
      </c>
    </row>
    <row r="8" spans="2:113" ht="15.75" thickBot="1" x14ac:dyDescent="0.3">
      <c r="B8" s="16">
        <v>1</v>
      </c>
      <c r="C8" s="81">
        <v>1980471</v>
      </c>
      <c r="D8" s="81">
        <v>2473874</v>
      </c>
      <c r="E8" s="81">
        <v>1980471</v>
      </c>
      <c r="F8" s="81">
        <v>2473874</v>
      </c>
      <c r="G8" s="32">
        <v>920000</v>
      </c>
      <c r="H8" s="32">
        <v>750448</v>
      </c>
      <c r="I8" s="32">
        <v>599128</v>
      </c>
      <c r="J8" s="32">
        <v>413192</v>
      </c>
      <c r="K8" s="32">
        <v>3532340</v>
      </c>
      <c r="L8" s="17" t="s">
        <v>28</v>
      </c>
      <c r="M8" s="32">
        <v>2154561</v>
      </c>
      <c r="N8" s="32">
        <v>2715490</v>
      </c>
      <c r="P8" s="16">
        <v>1</v>
      </c>
      <c r="Q8" s="81">
        <v>750000</v>
      </c>
      <c r="R8" s="81">
        <v>1370000</v>
      </c>
      <c r="S8" s="81">
        <v>750000</v>
      </c>
      <c r="T8" s="81">
        <v>1370000</v>
      </c>
      <c r="U8" s="32">
        <v>680000</v>
      </c>
      <c r="V8" s="32">
        <v>430000</v>
      </c>
      <c r="W8" s="32">
        <v>360000</v>
      </c>
      <c r="X8" s="32">
        <v>270000</v>
      </c>
      <c r="Y8" s="32">
        <v>1460000</v>
      </c>
      <c r="Z8" s="17" t="s">
        <v>28</v>
      </c>
      <c r="AA8" s="32">
        <v>1130000</v>
      </c>
      <c r="AB8" s="32">
        <v>2140000</v>
      </c>
      <c r="AD8" s="16">
        <v>1</v>
      </c>
      <c r="AE8" s="81">
        <v>819629</v>
      </c>
      <c r="AF8" s="81">
        <v>1396898</v>
      </c>
      <c r="AG8" s="81">
        <v>819629</v>
      </c>
      <c r="AH8" s="81">
        <v>1396898</v>
      </c>
      <c r="AI8" s="32">
        <v>525147</v>
      </c>
      <c r="AJ8" s="32">
        <v>330822</v>
      </c>
      <c r="AK8" s="32">
        <v>276089</v>
      </c>
      <c r="AL8" s="32">
        <v>206849</v>
      </c>
      <c r="AM8" s="32">
        <v>1125861</v>
      </c>
      <c r="AN8" s="17" t="s">
        <v>28</v>
      </c>
      <c r="AO8" s="32">
        <v>591756</v>
      </c>
      <c r="AP8" s="32">
        <v>1034819</v>
      </c>
      <c r="AS8" s="16">
        <v>1</v>
      </c>
      <c r="AT8" s="87">
        <f t="shared" ref="AT8:BB8" si="0">ROUND(AVERAGE(C8,Q8,AE8),0)</f>
        <v>1183367</v>
      </c>
      <c r="AU8" s="87">
        <f t="shared" si="0"/>
        <v>1746924</v>
      </c>
      <c r="AV8" s="87">
        <f t="shared" si="0"/>
        <v>1183367</v>
      </c>
      <c r="AW8" s="87">
        <f t="shared" si="0"/>
        <v>1746924</v>
      </c>
      <c r="AX8" s="36">
        <f t="shared" si="0"/>
        <v>708382</v>
      </c>
      <c r="AY8" s="36">
        <f t="shared" si="0"/>
        <v>503757</v>
      </c>
      <c r="AZ8" s="36">
        <f t="shared" si="0"/>
        <v>411739</v>
      </c>
      <c r="BA8" s="36">
        <f t="shared" si="0"/>
        <v>296680</v>
      </c>
      <c r="BB8" s="36">
        <f t="shared" si="0"/>
        <v>2039400</v>
      </c>
      <c r="BC8" s="17" t="s">
        <v>28</v>
      </c>
      <c r="BD8" s="36">
        <f t="shared" ref="BD8:BD35" si="1">ROUND(AVERAGE(M8,AA8,AO8),0)</f>
        <v>1292106</v>
      </c>
      <c r="BE8" s="36">
        <f t="shared" ref="BE8:BE35" si="2">ROUND(AVERAGE(N8,AB8,AP8),0)</f>
        <v>1963436</v>
      </c>
      <c r="BG8" s="16">
        <v>1</v>
      </c>
      <c r="BH8" s="87">
        <f t="shared" ref="BH8:BP8" si="3">ROUND(STDEV(C8,Q8,AE8),0)</f>
        <v>691190</v>
      </c>
      <c r="BI8" s="87">
        <f t="shared" si="3"/>
        <v>629701</v>
      </c>
      <c r="BJ8" s="87">
        <f t="shared" si="3"/>
        <v>691190</v>
      </c>
      <c r="BK8" s="87">
        <f t="shared" si="3"/>
        <v>629701</v>
      </c>
      <c r="BL8" s="36">
        <f t="shared" si="3"/>
        <v>198951</v>
      </c>
      <c r="BM8" s="36">
        <f t="shared" si="3"/>
        <v>219321</v>
      </c>
      <c r="BN8" s="36">
        <f t="shared" si="3"/>
        <v>167619</v>
      </c>
      <c r="BO8" s="36">
        <f t="shared" si="3"/>
        <v>105727</v>
      </c>
      <c r="BP8" s="36">
        <f t="shared" si="3"/>
        <v>1303673</v>
      </c>
      <c r="BQ8" s="17" t="s">
        <v>28</v>
      </c>
      <c r="BR8" s="36">
        <f t="shared" ref="BR8:BR35" si="4">ROUND(STDEV(M8,AA8,AO8),0)</f>
        <v>793913</v>
      </c>
      <c r="BS8" s="36">
        <f t="shared" ref="BS8:BS35" si="5">ROUND(STDEV(N8,AB8,AP8),0)</f>
        <v>854134</v>
      </c>
      <c r="BU8" s="16">
        <v>1</v>
      </c>
      <c r="BV8" s="90">
        <f>BH8/CJ8</f>
        <v>0.84329617424468872</v>
      </c>
      <c r="BW8" s="90">
        <f t="shared" ref="BW8:BY8" si="6">BI8/CK8</f>
        <v>0.45078523986719143</v>
      </c>
      <c r="BX8" s="90">
        <f t="shared" si="6"/>
        <v>0.84329617424468872</v>
      </c>
      <c r="BY8" s="90">
        <f t="shared" si="6"/>
        <v>0.45078523986719143</v>
      </c>
      <c r="BZ8" s="38">
        <f>BL8/CN8</f>
        <v>0.29257499999999997</v>
      </c>
      <c r="CA8" s="38">
        <f>BM8/CO8</f>
        <v>0.51004883720930227</v>
      </c>
      <c r="CB8" s="38">
        <f>BN8/CP8</f>
        <v>0.46560833333333335</v>
      </c>
      <c r="CC8" s="38">
        <f>BO8/CQ8</f>
        <v>0.39158148148148147</v>
      </c>
      <c r="CD8" s="38">
        <f>BP8/CR8</f>
        <v>0.89292671232876708</v>
      </c>
      <c r="CE8" s="17" t="s">
        <v>28</v>
      </c>
      <c r="CF8" s="38">
        <f t="shared" ref="CF8:CG23" si="7">BR8/CT8</f>
        <v>0.70257787610619471</v>
      </c>
      <c r="CG8" s="38">
        <f t="shared" si="7"/>
        <v>0.39912803738317759</v>
      </c>
      <c r="CI8" s="16">
        <v>1</v>
      </c>
      <c r="CJ8" s="87">
        <f t="shared" ref="CJ8:CR8" si="8">MEDIAN(C8,Q8,AE8)</f>
        <v>819629</v>
      </c>
      <c r="CK8" s="87">
        <f t="shared" si="8"/>
        <v>1396898</v>
      </c>
      <c r="CL8" s="87">
        <f t="shared" si="8"/>
        <v>819629</v>
      </c>
      <c r="CM8" s="87">
        <f t="shared" si="8"/>
        <v>1396898</v>
      </c>
      <c r="CN8" s="36">
        <f t="shared" si="8"/>
        <v>680000</v>
      </c>
      <c r="CO8" s="36">
        <f t="shared" si="8"/>
        <v>430000</v>
      </c>
      <c r="CP8" s="36">
        <f t="shared" si="8"/>
        <v>360000</v>
      </c>
      <c r="CQ8" s="36">
        <f t="shared" si="8"/>
        <v>270000</v>
      </c>
      <c r="CR8" s="36">
        <f t="shared" si="8"/>
        <v>1460000</v>
      </c>
      <c r="CS8" s="17" t="s">
        <v>28</v>
      </c>
      <c r="CT8" s="36">
        <f t="shared" ref="CT8:CT23" si="9">MEDIAN(M8,AA8,AO8)</f>
        <v>1130000</v>
      </c>
      <c r="CU8" s="36">
        <f t="shared" ref="CU8:CU23" si="10">MEDIAN(N8,AB8,AP8)</f>
        <v>2140000</v>
      </c>
      <c r="CW8" s="16">
        <v>1</v>
      </c>
      <c r="CX8" s="87">
        <f t="shared" ref="CX8:DF8" si="11">ROUND(GEOMEAN(C8,Q8,AE8),0)</f>
        <v>1067781</v>
      </c>
      <c r="CY8" s="87">
        <f t="shared" si="11"/>
        <v>1679143</v>
      </c>
      <c r="CZ8" s="87">
        <f t="shared" si="11"/>
        <v>1067781</v>
      </c>
      <c r="DA8" s="87">
        <f t="shared" si="11"/>
        <v>1679143</v>
      </c>
      <c r="DB8" s="32">
        <f t="shared" si="11"/>
        <v>690016</v>
      </c>
      <c r="DC8" s="32">
        <f t="shared" si="11"/>
        <v>474382</v>
      </c>
      <c r="DD8" s="32">
        <f t="shared" si="11"/>
        <v>390502</v>
      </c>
      <c r="DE8" s="32">
        <f t="shared" si="11"/>
        <v>284701</v>
      </c>
      <c r="DF8" s="32">
        <f t="shared" si="11"/>
        <v>1797353</v>
      </c>
      <c r="DG8" s="17" t="s">
        <v>28</v>
      </c>
      <c r="DH8" s="32">
        <f t="shared" ref="DH8:DH23" si="12">ROUND(GEOMEAN(M8,AA8,AO8),0)</f>
        <v>1129432</v>
      </c>
      <c r="DI8" s="32">
        <f t="shared" ref="DI8:DI23" si="13">ROUND(GEOMEAN(N8,AB8,AP8),0)</f>
        <v>1818481</v>
      </c>
    </row>
    <row r="9" spans="2:113" ht="15.75" thickBot="1" x14ac:dyDescent="0.3">
      <c r="B9" s="16">
        <v>2</v>
      </c>
      <c r="C9" s="82"/>
      <c r="D9" s="82"/>
      <c r="E9" s="82"/>
      <c r="F9" s="82"/>
      <c r="G9" s="32">
        <v>805724</v>
      </c>
      <c r="H9" s="32">
        <v>640458</v>
      </c>
      <c r="I9" s="32">
        <v>450852</v>
      </c>
      <c r="J9" s="32">
        <v>350554</v>
      </c>
      <c r="K9" s="32">
        <v>2406704</v>
      </c>
      <c r="L9" s="17" t="s">
        <v>29</v>
      </c>
      <c r="M9" s="32">
        <v>2021485</v>
      </c>
      <c r="N9" s="32">
        <v>2567098</v>
      </c>
      <c r="P9" s="16">
        <v>2</v>
      </c>
      <c r="Q9" s="82"/>
      <c r="R9" s="82"/>
      <c r="S9" s="82"/>
      <c r="T9" s="82"/>
      <c r="U9" s="32">
        <v>420000</v>
      </c>
      <c r="V9" s="32">
        <v>250000</v>
      </c>
      <c r="W9" s="32">
        <v>210000</v>
      </c>
      <c r="X9" s="32">
        <v>170000</v>
      </c>
      <c r="Y9" s="32">
        <v>770000</v>
      </c>
      <c r="Z9" s="17" t="s">
        <v>29</v>
      </c>
      <c r="AA9" s="32">
        <v>1130000</v>
      </c>
      <c r="AB9" s="32">
        <v>2140000</v>
      </c>
      <c r="AD9" s="16">
        <v>2</v>
      </c>
      <c r="AE9" s="82"/>
      <c r="AF9" s="82"/>
      <c r="AG9" s="82"/>
      <c r="AH9" s="82"/>
      <c r="AI9" s="32">
        <v>322644</v>
      </c>
      <c r="AJ9" s="32">
        <v>192114</v>
      </c>
      <c r="AK9" s="32">
        <v>158188</v>
      </c>
      <c r="AL9" s="32">
        <v>133869</v>
      </c>
      <c r="AM9" s="32">
        <v>591280</v>
      </c>
      <c r="AN9" s="17" t="s">
        <v>29</v>
      </c>
      <c r="AO9" s="32">
        <v>1031042</v>
      </c>
      <c r="AP9" s="32">
        <v>1610390</v>
      </c>
      <c r="AS9" s="16">
        <v>2</v>
      </c>
      <c r="AT9" s="88"/>
      <c r="AU9" s="88"/>
      <c r="AV9" s="88"/>
      <c r="AW9" s="88"/>
      <c r="AX9" s="36">
        <f t="shared" ref="AX9:AX34" si="14">ROUND(AVERAGE(G9,U9,AI9),0)</f>
        <v>516123</v>
      </c>
      <c r="AY9" s="36">
        <f t="shared" ref="AY9:AY34" si="15">ROUND(AVERAGE(H9,V9,AJ9),0)</f>
        <v>360857</v>
      </c>
      <c r="AZ9" s="36">
        <f t="shared" ref="AZ9:AZ34" si="16">ROUND(AVERAGE(I9,W9,AK9),0)</f>
        <v>273013</v>
      </c>
      <c r="BA9" s="36">
        <f t="shared" ref="BA9:BA34" si="17">ROUND(AVERAGE(J9,X9,AL9),0)</f>
        <v>218141</v>
      </c>
      <c r="BB9" s="36">
        <f t="shared" ref="BB9:BB34" si="18">ROUND(AVERAGE(K9,Y9,AM9),0)</f>
        <v>1255995</v>
      </c>
      <c r="BC9" s="17" t="s">
        <v>29</v>
      </c>
      <c r="BD9" s="36">
        <f t="shared" si="1"/>
        <v>1394176</v>
      </c>
      <c r="BE9" s="36">
        <f t="shared" si="2"/>
        <v>2105829</v>
      </c>
      <c r="BG9" s="16">
        <v>2</v>
      </c>
      <c r="BH9" s="88"/>
      <c r="BI9" s="88"/>
      <c r="BJ9" s="88"/>
      <c r="BK9" s="88"/>
      <c r="BL9" s="36">
        <f t="shared" ref="BL9:BL34" si="19">ROUND(STDEV(G9,U9,AI9),0)</f>
        <v>255482</v>
      </c>
      <c r="BM9" s="36">
        <f t="shared" ref="BM9:BM34" si="20">ROUND(STDEV(H9,V9,AJ9),0)</f>
        <v>243865</v>
      </c>
      <c r="BN9" s="36">
        <f t="shared" ref="BN9:BN34" si="21">ROUND(STDEV(I9,W9,AK9),0)</f>
        <v>156176</v>
      </c>
      <c r="BO9" s="36">
        <f t="shared" ref="BO9:BO34" si="22">ROUND(STDEV(J9,X9,AL9),0)</f>
        <v>116087</v>
      </c>
      <c r="BP9" s="36">
        <f t="shared" ref="BP9:BP34" si="23">ROUND(STDEV(K9,Y9,AM9),0)</f>
        <v>1000542</v>
      </c>
      <c r="BQ9" s="17" t="s">
        <v>29</v>
      </c>
      <c r="BR9" s="36">
        <f t="shared" si="4"/>
        <v>545514</v>
      </c>
      <c r="BS9" s="36">
        <f t="shared" si="5"/>
        <v>479268</v>
      </c>
      <c r="BU9" s="16">
        <v>2</v>
      </c>
      <c r="BV9" s="91"/>
      <c r="BW9" s="91"/>
      <c r="BX9" s="91"/>
      <c r="BY9" s="91"/>
      <c r="BZ9" s="38">
        <f t="shared" ref="BZ9:BZ34" si="24">BL9/CN9</f>
        <v>0.60829047619047616</v>
      </c>
      <c r="CA9" s="38">
        <f t="shared" ref="CA9:CA34" si="25">BM9/CO9</f>
        <v>0.97545999999999999</v>
      </c>
      <c r="CB9" s="38">
        <f t="shared" ref="CB9:CB34" si="26">BN9/CP9</f>
        <v>0.74369523809523808</v>
      </c>
      <c r="CC9" s="38">
        <f t="shared" ref="CC9:CC34" si="27">BO9/CQ9</f>
        <v>0.68286470588235293</v>
      </c>
      <c r="CD9" s="38">
        <f t="shared" ref="CD9:CD34" si="28">BP9/CR9</f>
        <v>1.2994051948051948</v>
      </c>
      <c r="CE9" s="17" t="s">
        <v>29</v>
      </c>
      <c r="CF9" s="38">
        <f t="shared" si="7"/>
        <v>0.48275575221238937</v>
      </c>
      <c r="CG9" s="38">
        <f t="shared" si="7"/>
        <v>0.22395700934579441</v>
      </c>
      <c r="CI9" s="16">
        <v>2</v>
      </c>
      <c r="CJ9" s="88"/>
      <c r="CK9" s="88"/>
      <c r="CL9" s="88"/>
      <c r="CM9" s="88"/>
      <c r="CN9" s="36">
        <f t="shared" ref="CN9:CN34" si="29">MEDIAN(G9,U9,AI9)</f>
        <v>420000</v>
      </c>
      <c r="CO9" s="36">
        <f t="shared" ref="CO9:CO34" si="30">MEDIAN(H9,V9,AJ9)</f>
        <v>250000</v>
      </c>
      <c r="CP9" s="36">
        <f t="shared" ref="CP9:CP34" si="31">MEDIAN(I9,W9,AK9)</f>
        <v>210000</v>
      </c>
      <c r="CQ9" s="36">
        <f t="shared" ref="CQ9:CQ34" si="32">MEDIAN(J9,X9,AL9)</f>
        <v>170000</v>
      </c>
      <c r="CR9" s="36">
        <f t="shared" ref="CR9:CR34" si="33">MEDIAN(K9,Y9,AM9)</f>
        <v>770000</v>
      </c>
      <c r="CS9" s="17" t="s">
        <v>29</v>
      </c>
      <c r="CT9" s="36">
        <f t="shared" si="9"/>
        <v>1130000</v>
      </c>
      <c r="CU9" s="36">
        <f t="shared" si="10"/>
        <v>2140000</v>
      </c>
      <c r="CW9" s="16">
        <v>2</v>
      </c>
      <c r="CX9" s="88"/>
      <c r="CY9" s="88"/>
      <c r="CZ9" s="88"/>
      <c r="DA9" s="88"/>
      <c r="DB9" s="32">
        <f t="shared" ref="DB9:DB34" si="34">ROUND(GEOMEAN(G9,U9,AI9),0)</f>
        <v>477954</v>
      </c>
      <c r="DC9" s="32">
        <f t="shared" ref="DC9:DC34" si="35">ROUND(GEOMEAN(H9,V9,AJ9),0)</f>
        <v>313326</v>
      </c>
      <c r="DD9" s="32">
        <f t="shared" ref="DD9:DD34" si="36">ROUND(GEOMEAN(I9,W9,AK9),0)</f>
        <v>246495</v>
      </c>
      <c r="DE9" s="32">
        <f t="shared" ref="DE9:DE34" si="37">ROUND(GEOMEAN(J9,X9,AL9),0)</f>
        <v>199815</v>
      </c>
      <c r="DF9" s="32">
        <f t="shared" ref="DF9:DF34" si="38">ROUND(GEOMEAN(K9,Y9,AM9),0)</f>
        <v>1030945</v>
      </c>
      <c r="DG9" s="17" t="s">
        <v>29</v>
      </c>
      <c r="DH9" s="32">
        <f t="shared" si="12"/>
        <v>1330480</v>
      </c>
      <c r="DI9" s="32">
        <f t="shared" si="13"/>
        <v>2068215</v>
      </c>
    </row>
    <row r="10" spans="2:113" ht="15.75" thickBot="1" x14ac:dyDescent="0.3">
      <c r="B10" s="16">
        <v>3</v>
      </c>
      <c r="C10" s="82"/>
      <c r="D10" s="82"/>
      <c r="E10" s="82"/>
      <c r="F10" s="82"/>
      <c r="G10" s="32">
        <v>1415342</v>
      </c>
      <c r="H10" s="32">
        <v>752347</v>
      </c>
      <c r="I10" s="32">
        <v>601300</v>
      </c>
      <c r="J10" s="32">
        <v>417311</v>
      </c>
      <c r="K10" s="32">
        <v>3535830</v>
      </c>
      <c r="L10" s="17" t="s">
        <v>30</v>
      </c>
      <c r="M10" s="32">
        <v>2760896</v>
      </c>
      <c r="N10" s="32">
        <v>3589256</v>
      </c>
      <c r="P10" s="16">
        <v>3</v>
      </c>
      <c r="Q10" s="82"/>
      <c r="R10" s="82"/>
      <c r="S10" s="82"/>
      <c r="T10" s="82"/>
      <c r="U10" s="32">
        <v>1110000</v>
      </c>
      <c r="V10" s="32">
        <v>540000</v>
      </c>
      <c r="W10" s="32">
        <v>380000</v>
      </c>
      <c r="X10" s="32">
        <v>260000</v>
      </c>
      <c r="Y10" s="32">
        <v>3360000</v>
      </c>
      <c r="Z10" s="17" t="s">
        <v>30</v>
      </c>
      <c r="AA10" s="32">
        <v>1130000</v>
      </c>
      <c r="AB10" s="32">
        <v>2140000</v>
      </c>
      <c r="AD10" s="16">
        <v>3</v>
      </c>
      <c r="AE10" s="82"/>
      <c r="AF10" s="82"/>
      <c r="AG10" s="82"/>
      <c r="AH10" s="82"/>
      <c r="AI10" s="32">
        <v>851731</v>
      </c>
      <c r="AJ10" s="32">
        <v>416485</v>
      </c>
      <c r="AK10" s="32">
        <v>292711</v>
      </c>
      <c r="AL10" s="32">
        <v>197636</v>
      </c>
      <c r="AM10" s="32">
        <v>2585198</v>
      </c>
      <c r="AN10" s="17" t="s">
        <v>30</v>
      </c>
      <c r="AO10" s="32">
        <v>1432808</v>
      </c>
      <c r="AP10" s="32">
        <v>2203424</v>
      </c>
      <c r="AS10" s="16">
        <v>3</v>
      </c>
      <c r="AT10" s="88"/>
      <c r="AU10" s="88"/>
      <c r="AV10" s="88"/>
      <c r="AW10" s="88"/>
      <c r="AX10" s="36">
        <f t="shared" si="14"/>
        <v>1125691</v>
      </c>
      <c r="AY10" s="36">
        <f t="shared" si="15"/>
        <v>569611</v>
      </c>
      <c r="AZ10" s="36">
        <f t="shared" si="16"/>
        <v>424670</v>
      </c>
      <c r="BA10" s="36">
        <f t="shared" si="17"/>
        <v>291649</v>
      </c>
      <c r="BB10" s="36">
        <f t="shared" si="18"/>
        <v>3160343</v>
      </c>
      <c r="BC10" s="17" t="s">
        <v>30</v>
      </c>
      <c r="BD10" s="36">
        <f t="shared" si="1"/>
        <v>1774568</v>
      </c>
      <c r="BE10" s="36">
        <f t="shared" si="2"/>
        <v>2644227</v>
      </c>
      <c r="BG10" s="16">
        <v>3</v>
      </c>
      <c r="BH10" s="88"/>
      <c r="BI10" s="88"/>
      <c r="BJ10" s="88"/>
      <c r="BK10" s="88"/>
      <c r="BL10" s="36">
        <f t="shared" si="19"/>
        <v>282133</v>
      </c>
      <c r="BM10" s="36">
        <f t="shared" si="20"/>
        <v>169878</v>
      </c>
      <c r="BN10" s="36">
        <f t="shared" si="21"/>
        <v>159070</v>
      </c>
      <c r="BO10" s="36">
        <f t="shared" si="22"/>
        <v>113206</v>
      </c>
      <c r="BP10" s="36">
        <f t="shared" si="23"/>
        <v>505789</v>
      </c>
      <c r="BQ10" s="17" t="s">
        <v>30</v>
      </c>
      <c r="BR10" s="36">
        <f t="shared" si="4"/>
        <v>867499</v>
      </c>
      <c r="BS10" s="36">
        <f t="shared" si="5"/>
        <v>819034</v>
      </c>
      <c r="BU10" s="16">
        <v>3</v>
      </c>
      <c r="BV10" s="91"/>
      <c r="BW10" s="91"/>
      <c r="BX10" s="91"/>
      <c r="BY10" s="91"/>
      <c r="BZ10" s="38">
        <f t="shared" si="24"/>
        <v>0.25417387387387386</v>
      </c>
      <c r="CA10" s="38">
        <f t="shared" si="25"/>
        <v>0.31458888888888886</v>
      </c>
      <c r="CB10" s="38">
        <f t="shared" si="26"/>
        <v>0.41860526315789476</v>
      </c>
      <c r="CC10" s="38">
        <f t="shared" si="27"/>
        <v>0.43540769230769233</v>
      </c>
      <c r="CD10" s="38">
        <f t="shared" si="28"/>
        <v>0.15053244047619047</v>
      </c>
      <c r="CE10" s="17" t="s">
        <v>30</v>
      </c>
      <c r="CF10" s="38">
        <f t="shared" si="7"/>
        <v>0.60545376631062919</v>
      </c>
      <c r="CG10" s="38">
        <f t="shared" si="7"/>
        <v>0.37170966641009628</v>
      </c>
      <c r="CI10" s="16">
        <v>3</v>
      </c>
      <c r="CJ10" s="88"/>
      <c r="CK10" s="88"/>
      <c r="CL10" s="88"/>
      <c r="CM10" s="88"/>
      <c r="CN10" s="36">
        <f t="shared" si="29"/>
        <v>1110000</v>
      </c>
      <c r="CO10" s="36">
        <f t="shared" si="30"/>
        <v>540000</v>
      </c>
      <c r="CP10" s="36">
        <f t="shared" si="31"/>
        <v>380000</v>
      </c>
      <c r="CQ10" s="36">
        <f t="shared" si="32"/>
        <v>260000</v>
      </c>
      <c r="CR10" s="36">
        <f t="shared" si="33"/>
        <v>3360000</v>
      </c>
      <c r="CS10" s="17" t="s">
        <v>30</v>
      </c>
      <c r="CT10" s="36">
        <f t="shared" si="9"/>
        <v>1432808</v>
      </c>
      <c r="CU10" s="36">
        <f t="shared" si="10"/>
        <v>2203424</v>
      </c>
      <c r="CW10" s="16">
        <v>3</v>
      </c>
      <c r="CX10" s="88"/>
      <c r="CY10" s="88"/>
      <c r="CZ10" s="88"/>
      <c r="DA10" s="88"/>
      <c r="DB10" s="32">
        <f t="shared" si="34"/>
        <v>1101951</v>
      </c>
      <c r="DC10" s="32">
        <f t="shared" si="35"/>
        <v>553100</v>
      </c>
      <c r="DD10" s="32">
        <f t="shared" si="36"/>
        <v>405918</v>
      </c>
      <c r="DE10" s="32">
        <f t="shared" si="37"/>
        <v>277822</v>
      </c>
      <c r="DF10" s="32">
        <f t="shared" si="38"/>
        <v>3131662</v>
      </c>
      <c r="DG10" s="17" t="s">
        <v>30</v>
      </c>
      <c r="DH10" s="32">
        <f t="shared" si="12"/>
        <v>1647298</v>
      </c>
      <c r="DI10" s="32">
        <f t="shared" si="13"/>
        <v>2567470</v>
      </c>
    </row>
    <row r="11" spans="2:113" ht="15.75" thickBot="1" x14ac:dyDescent="0.3">
      <c r="B11" s="16">
        <v>4</v>
      </c>
      <c r="C11" s="82"/>
      <c r="D11" s="82"/>
      <c r="E11" s="82"/>
      <c r="F11" s="82"/>
      <c r="G11" s="32">
        <v>825065</v>
      </c>
      <c r="H11" s="32">
        <v>689128</v>
      </c>
      <c r="I11" s="32">
        <v>473192</v>
      </c>
      <c r="J11" s="32">
        <v>370884</v>
      </c>
      <c r="K11" s="32">
        <v>2483322</v>
      </c>
      <c r="L11" s="17" t="s">
        <v>31</v>
      </c>
      <c r="M11" s="32">
        <v>2080647</v>
      </c>
      <c r="N11" s="32">
        <v>2585001</v>
      </c>
      <c r="P11" s="16">
        <v>4</v>
      </c>
      <c r="Q11" s="82"/>
      <c r="R11" s="82"/>
      <c r="S11" s="82"/>
      <c r="T11" s="82"/>
      <c r="U11" s="32">
        <v>390000</v>
      </c>
      <c r="V11" s="32">
        <v>240000</v>
      </c>
      <c r="W11" s="32">
        <v>200000</v>
      </c>
      <c r="X11" s="32">
        <v>160000</v>
      </c>
      <c r="Y11" s="32">
        <v>730000</v>
      </c>
      <c r="Z11" s="17" t="s">
        <v>31</v>
      </c>
      <c r="AA11" s="32">
        <v>1130000</v>
      </c>
      <c r="AB11" s="32">
        <v>2140000</v>
      </c>
      <c r="AD11" s="16">
        <v>4</v>
      </c>
      <c r="AE11" s="82"/>
      <c r="AF11" s="82"/>
      <c r="AG11" s="82"/>
      <c r="AH11" s="82"/>
      <c r="AI11" s="32">
        <v>301798</v>
      </c>
      <c r="AJ11" s="32">
        <v>186476</v>
      </c>
      <c r="AK11" s="32">
        <v>152323</v>
      </c>
      <c r="AL11" s="32">
        <v>126281</v>
      </c>
      <c r="AM11" s="32">
        <v>557765</v>
      </c>
      <c r="AN11" s="17" t="s">
        <v>31</v>
      </c>
      <c r="AO11" s="32">
        <v>1161951</v>
      </c>
      <c r="AP11" s="32">
        <v>2014116</v>
      </c>
      <c r="AS11" s="16">
        <v>4</v>
      </c>
      <c r="AT11" s="88"/>
      <c r="AU11" s="88"/>
      <c r="AV11" s="88"/>
      <c r="AW11" s="88"/>
      <c r="AX11" s="36">
        <f t="shared" si="14"/>
        <v>505621</v>
      </c>
      <c r="AY11" s="36">
        <f t="shared" si="15"/>
        <v>371868</v>
      </c>
      <c r="AZ11" s="36">
        <f t="shared" si="16"/>
        <v>275172</v>
      </c>
      <c r="BA11" s="36">
        <f t="shared" si="17"/>
        <v>219055</v>
      </c>
      <c r="BB11" s="36">
        <f t="shared" si="18"/>
        <v>1257029</v>
      </c>
      <c r="BC11" s="17" t="s">
        <v>31</v>
      </c>
      <c r="BD11" s="36">
        <f t="shared" si="1"/>
        <v>1457533</v>
      </c>
      <c r="BE11" s="36">
        <f t="shared" si="2"/>
        <v>2246372</v>
      </c>
      <c r="BG11" s="16">
        <v>4</v>
      </c>
      <c r="BH11" s="88"/>
      <c r="BI11" s="88"/>
      <c r="BJ11" s="88"/>
      <c r="BK11" s="88"/>
      <c r="BL11" s="36">
        <f t="shared" si="19"/>
        <v>280140</v>
      </c>
      <c r="BM11" s="36">
        <f t="shared" si="20"/>
        <v>276055</v>
      </c>
      <c r="BN11" s="36">
        <f t="shared" si="21"/>
        <v>173140</v>
      </c>
      <c r="BO11" s="36">
        <f t="shared" si="22"/>
        <v>132564</v>
      </c>
      <c r="BP11" s="36">
        <f t="shared" si="23"/>
        <v>1065487</v>
      </c>
      <c r="BQ11" s="17" t="s">
        <v>31</v>
      </c>
      <c r="BR11" s="36">
        <f t="shared" si="4"/>
        <v>539869</v>
      </c>
      <c r="BS11" s="36">
        <f t="shared" si="5"/>
        <v>299940</v>
      </c>
      <c r="BU11" s="16">
        <v>4</v>
      </c>
      <c r="BV11" s="91"/>
      <c r="BW11" s="91"/>
      <c r="BX11" s="91"/>
      <c r="BY11" s="91"/>
      <c r="BZ11" s="38">
        <f t="shared" si="24"/>
        <v>0.71830769230769231</v>
      </c>
      <c r="CA11" s="38">
        <f t="shared" si="25"/>
        <v>1.1502291666666666</v>
      </c>
      <c r="CB11" s="38">
        <f t="shared" si="26"/>
        <v>0.86570000000000003</v>
      </c>
      <c r="CC11" s="38">
        <f t="shared" si="27"/>
        <v>0.82852499999999996</v>
      </c>
      <c r="CD11" s="38">
        <f t="shared" si="28"/>
        <v>1.4595712328767123</v>
      </c>
      <c r="CE11" s="17" t="s">
        <v>31</v>
      </c>
      <c r="CF11" s="38">
        <f t="shared" si="7"/>
        <v>0.46462286275410924</v>
      </c>
      <c r="CG11" s="38">
        <f t="shared" si="7"/>
        <v>0.1401588785046729</v>
      </c>
      <c r="CI11" s="16">
        <v>4</v>
      </c>
      <c r="CJ11" s="88"/>
      <c r="CK11" s="88"/>
      <c r="CL11" s="88"/>
      <c r="CM11" s="88"/>
      <c r="CN11" s="36">
        <f t="shared" si="29"/>
        <v>390000</v>
      </c>
      <c r="CO11" s="36">
        <f t="shared" si="30"/>
        <v>240000</v>
      </c>
      <c r="CP11" s="36">
        <f t="shared" si="31"/>
        <v>200000</v>
      </c>
      <c r="CQ11" s="36">
        <f t="shared" si="32"/>
        <v>160000</v>
      </c>
      <c r="CR11" s="36">
        <f t="shared" si="33"/>
        <v>730000</v>
      </c>
      <c r="CS11" s="17" t="s">
        <v>31</v>
      </c>
      <c r="CT11" s="36">
        <f t="shared" si="9"/>
        <v>1161951</v>
      </c>
      <c r="CU11" s="36">
        <f t="shared" si="10"/>
        <v>2140000</v>
      </c>
      <c r="CW11" s="16">
        <v>4</v>
      </c>
      <c r="CX11" s="88"/>
      <c r="CY11" s="88"/>
      <c r="CZ11" s="88"/>
      <c r="DA11" s="88"/>
      <c r="DB11" s="32">
        <f t="shared" si="34"/>
        <v>459646</v>
      </c>
      <c r="DC11" s="32">
        <f t="shared" si="35"/>
        <v>313601</v>
      </c>
      <c r="DD11" s="32">
        <f t="shared" si="36"/>
        <v>243376</v>
      </c>
      <c r="DE11" s="32">
        <f t="shared" si="37"/>
        <v>195689</v>
      </c>
      <c r="DF11" s="32">
        <f t="shared" si="38"/>
        <v>1003696</v>
      </c>
      <c r="DG11" s="17" t="s">
        <v>31</v>
      </c>
      <c r="DH11" s="32">
        <f t="shared" si="12"/>
        <v>1397939</v>
      </c>
      <c r="DI11" s="32">
        <f t="shared" si="13"/>
        <v>2233502</v>
      </c>
    </row>
    <row r="12" spans="2:113" ht="15.75" thickBot="1" x14ac:dyDescent="0.3">
      <c r="B12" s="16">
        <v>5</v>
      </c>
      <c r="C12" s="82"/>
      <c r="D12" s="82"/>
      <c r="E12" s="82"/>
      <c r="F12" s="82"/>
      <c r="G12" s="32">
        <v>827724</v>
      </c>
      <c r="H12" s="32">
        <v>693788</v>
      </c>
      <c r="I12" s="32">
        <v>478302</v>
      </c>
      <c r="J12" s="32">
        <v>378213</v>
      </c>
      <c r="K12" s="32">
        <v>2494641</v>
      </c>
      <c r="L12" s="17" t="s">
        <v>32</v>
      </c>
      <c r="M12" s="32">
        <v>2087711</v>
      </c>
      <c r="N12" s="32">
        <v>2589787</v>
      </c>
      <c r="P12" s="16">
        <v>5</v>
      </c>
      <c r="Q12" s="82"/>
      <c r="R12" s="82"/>
      <c r="S12" s="82"/>
      <c r="T12" s="82"/>
      <c r="U12" s="32">
        <v>430000</v>
      </c>
      <c r="V12" s="32">
        <v>260000</v>
      </c>
      <c r="W12" s="32">
        <v>210000</v>
      </c>
      <c r="X12" s="32">
        <v>180000</v>
      </c>
      <c r="Y12" s="32">
        <v>790000</v>
      </c>
      <c r="Z12" s="17" t="s">
        <v>32</v>
      </c>
      <c r="AA12" s="32">
        <v>1130000</v>
      </c>
      <c r="AB12" s="32">
        <v>2140000</v>
      </c>
      <c r="AD12" s="16">
        <v>5</v>
      </c>
      <c r="AE12" s="82"/>
      <c r="AF12" s="82"/>
      <c r="AG12" s="82"/>
      <c r="AH12" s="82"/>
      <c r="AI12" s="32">
        <v>327660</v>
      </c>
      <c r="AJ12" s="32">
        <v>202456</v>
      </c>
      <c r="AK12" s="32">
        <v>165376</v>
      </c>
      <c r="AL12" s="32">
        <v>137103</v>
      </c>
      <c r="AM12" s="32">
        <v>605563</v>
      </c>
      <c r="AN12" s="17" t="s">
        <v>32</v>
      </c>
      <c r="AO12" s="32">
        <v>1137221</v>
      </c>
      <c r="AP12" s="32">
        <v>1984650</v>
      </c>
      <c r="AS12" s="16">
        <v>5</v>
      </c>
      <c r="AT12" s="88"/>
      <c r="AU12" s="88"/>
      <c r="AV12" s="88"/>
      <c r="AW12" s="88"/>
      <c r="AX12" s="36">
        <f t="shared" si="14"/>
        <v>528461</v>
      </c>
      <c r="AY12" s="36">
        <f t="shared" si="15"/>
        <v>385415</v>
      </c>
      <c r="AZ12" s="36">
        <f t="shared" si="16"/>
        <v>284559</v>
      </c>
      <c r="BA12" s="36">
        <f t="shared" si="17"/>
        <v>231772</v>
      </c>
      <c r="BB12" s="36">
        <f t="shared" si="18"/>
        <v>1296735</v>
      </c>
      <c r="BC12" s="17" t="s">
        <v>32</v>
      </c>
      <c r="BD12" s="36">
        <f t="shared" si="1"/>
        <v>1451644</v>
      </c>
      <c r="BE12" s="36">
        <f t="shared" si="2"/>
        <v>2238146</v>
      </c>
      <c r="BG12" s="16">
        <v>5</v>
      </c>
      <c r="BH12" s="88"/>
      <c r="BI12" s="88"/>
      <c r="BJ12" s="88"/>
      <c r="BK12" s="88"/>
      <c r="BL12" s="36">
        <f t="shared" si="19"/>
        <v>264172</v>
      </c>
      <c r="BM12" s="36">
        <f t="shared" si="20"/>
        <v>268605</v>
      </c>
      <c r="BN12" s="36">
        <f t="shared" si="21"/>
        <v>169263</v>
      </c>
      <c r="BO12" s="36">
        <f t="shared" si="22"/>
        <v>128623</v>
      </c>
      <c r="BP12" s="36">
        <f t="shared" si="23"/>
        <v>1041508</v>
      </c>
      <c r="BQ12" s="17" t="s">
        <v>32</v>
      </c>
      <c r="BR12" s="36">
        <f t="shared" si="4"/>
        <v>550862</v>
      </c>
      <c r="BS12" s="36">
        <f t="shared" si="5"/>
        <v>314280</v>
      </c>
      <c r="BU12" s="16">
        <v>5</v>
      </c>
      <c r="BV12" s="91"/>
      <c r="BW12" s="91"/>
      <c r="BX12" s="91"/>
      <c r="BY12" s="91"/>
      <c r="BZ12" s="38">
        <f t="shared" si="24"/>
        <v>0.61435348837209303</v>
      </c>
      <c r="CA12" s="38">
        <f t="shared" si="25"/>
        <v>1.0330961538461538</v>
      </c>
      <c r="CB12" s="38">
        <f t="shared" si="26"/>
        <v>0.80601428571428568</v>
      </c>
      <c r="CC12" s="38">
        <f t="shared" si="27"/>
        <v>0.71457222222222228</v>
      </c>
      <c r="CD12" s="38">
        <f t="shared" si="28"/>
        <v>1.3183645569620253</v>
      </c>
      <c r="CE12" s="17" t="s">
        <v>32</v>
      </c>
      <c r="CF12" s="38">
        <f t="shared" si="7"/>
        <v>0.48439309509761075</v>
      </c>
      <c r="CG12" s="38">
        <f t="shared" si="7"/>
        <v>0.14685981308411214</v>
      </c>
      <c r="CI12" s="16">
        <v>5</v>
      </c>
      <c r="CJ12" s="88"/>
      <c r="CK12" s="88"/>
      <c r="CL12" s="88"/>
      <c r="CM12" s="88"/>
      <c r="CN12" s="36">
        <f t="shared" si="29"/>
        <v>430000</v>
      </c>
      <c r="CO12" s="36">
        <f t="shared" si="30"/>
        <v>260000</v>
      </c>
      <c r="CP12" s="36">
        <f t="shared" si="31"/>
        <v>210000</v>
      </c>
      <c r="CQ12" s="36">
        <f t="shared" si="32"/>
        <v>180000</v>
      </c>
      <c r="CR12" s="36">
        <f t="shared" si="33"/>
        <v>790000</v>
      </c>
      <c r="CS12" s="17" t="s">
        <v>32</v>
      </c>
      <c r="CT12" s="36">
        <f t="shared" si="9"/>
        <v>1137221</v>
      </c>
      <c r="CU12" s="36">
        <f t="shared" si="10"/>
        <v>2140000</v>
      </c>
      <c r="CW12" s="16">
        <v>5</v>
      </c>
      <c r="CX12" s="88"/>
      <c r="CY12" s="88"/>
      <c r="CZ12" s="88"/>
      <c r="DA12" s="88"/>
      <c r="DB12" s="32">
        <f t="shared" si="34"/>
        <v>488569</v>
      </c>
      <c r="DC12" s="32">
        <f t="shared" si="35"/>
        <v>331775</v>
      </c>
      <c r="DD12" s="32">
        <f t="shared" si="36"/>
        <v>255151</v>
      </c>
      <c r="DE12" s="32">
        <f t="shared" si="37"/>
        <v>210548</v>
      </c>
      <c r="DF12" s="32">
        <f t="shared" si="38"/>
        <v>1060714</v>
      </c>
      <c r="DG12" s="17" t="s">
        <v>32</v>
      </c>
      <c r="DH12" s="32">
        <f t="shared" si="12"/>
        <v>1389519</v>
      </c>
      <c r="DI12" s="32">
        <f t="shared" si="13"/>
        <v>2223927</v>
      </c>
    </row>
    <row r="13" spans="2:113" ht="15.75" thickBot="1" x14ac:dyDescent="0.3">
      <c r="B13" s="16">
        <v>6</v>
      </c>
      <c r="C13" s="82"/>
      <c r="D13" s="82"/>
      <c r="E13" s="82"/>
      <c r="F13" s="82"/>
      <c r="G13" s="32">
        <v>804395</v>
      </c>
      <c r="H13" s="32">
        <v>638799</v>
      </c>
      <c r="I13" s="32">
        <v>447532</v>
      </c>
      <c r="J13" s="32">
        <v>341883</v>
      </c>
      <c r="K13" s="32">
        <v>2396925</v>
      </c>
      <c r="L13" s="17" t="s">
        <v>33</v>
      </c>
      <c r="M13" s="32">
        <v>2007984</v>
      </c>
      <c r="N13" s="32">
        <v>2556001</v>
      </c>
      <c r="P13" s="16">
        <v>6</v>
      </c>
      <c r="Q13" s="82"/>
      <c r="R13" s="82"/>
      <c r="S13" s="82"/>
      <c r="T13" s="82"/>
      <c r="U13" s="32">
        <v>410000</v>
      </c>
      <c r="V13" s="32">
        <v>240000</v>
      </c>
      <c r="W13" s="32">
        <v>200000</v>
      </c>
      <c r="X13" s="32">
        <v>170000</v>
      </c>
      <c r="Y13" s="32">
        <v>740000</v>
      </c>
      <c r="Z13" s="17" t="s">
        <v>33</v>
      </c>
      <c r="AA13" s="32">
        <v>1130000</v>
      </c>
      <c r="AB13" s="32">
        <v>2140000</v>
      </c>
      <c r="AD13" s="16">
        <v>6</v>
      </c>
      <c r="AE13" s="82"/>
      <c r="AF13" s="82"/>
      <c r="AG13" s="82"/>
      <c r="AH13" s="82"/>
      <c r="AI13" s="32">
        <v>313075</v>
      </c>
      <c r="AJ13" s="32">
        <v>188176</v>
      </c>
      <c r="AK13" s="32">
        <v>153364</v>
      </c>
      <c r="AL13" s="32">
        <v>129485</v>
      </c>
      <c r="AM13" s="32">
        <v>571251</v>
      </c>
      <c r="AN13" s="17" t="s">
        <v>33</v>
      </c>
      <c r="AO13" s="32">
        <v>1038672</v>
      </c>
      <c r="AP13" s="32">
        <v>1701488</v>
      </c>
      <c r="AS13" s="16">
        <v>6</v>
      </c>
      <c r="AT13" s="88"/>
      <c r="AU13" s="88"/>
      <c r="AV13" s="88"/>
      <c r="AW13" s="88"/>
      <c r="AX13" s="36">
        <f t="shared" si="14"/>
        <v>509157</v>
      </c>
      <c r="AY13" s="36">
        <f t="shared" si="15"/>
        <v>355658</v>
      </c>
      <c r="AZ13" s="36">
        <f t="shared" si="16"/>
        <v>266965</v>
      </c>
      <c r="BA13" s="36">
        <f t="shared" si="17"/>
        <v>213789</v>
      </c>
      <c r="BB13" s="36">
        <f t="shared" si="18"/>
        <v>1236059</v>
      </c>
      <c r="BC13" s="17" t="s">
        <v>33</v>
      </c>
      <c r="BD13" s="36">
        <f t="shared" si="1"/>
        <v>1392219</v>
      </c>
      <c r="BE13" s="36">
        <f t="shared" si="2"/>
        <v>2132496</v>
      </c>
      <c r="BG13" s="16">
        <v>6</v>
      </c>
      <c r="BH13" s="88"/>
      <c r="BI13" s="88"/>
      <c r="BJ13" s="88"/>
      <c r="BK13" s="88"/>
      <c r="BL13" s="36">
        <f t="shared" si="19"/>
        <v>260236</v>
      </c>
      <c r="BM13" s="36">
        <f t="shared" si="20"/>
        <v>246572</v>
      </c>
      <c r="BN13" s="36">
        <f t="shared" si="21"/>
        <v>158104</v>
      </c>
      <c r="BO13" s="36">
        <f t="shared" si="22"/>
        <v>112767</v>
      </c>
      <c r="BP13" s="36">
        <f t="shared" si="23"/>
        <v>1008874</v>
      </c>
      <c r="BQ13" s="17" t="s">
        <v>33</v>
      </c>
      <c r="BR13" s="36">
        <f t="shared" si="4"/>
        <v>535220</v>
      </c>
      <c r="BS13" s="36">
        <f t="shared" si="5"/>
        <v>427306</v>
      </c>
      <c r="BU13" s="16">
        <v>6</v>
      </c>
      <c r="BV13" s="91"/>
      <c r="BW13" s="91"/>
      <c r="BX13" s="91"/>
      <c r="BY13" s="91"/>
      <c r="BZ13" s="38">
        <f t="shared" si="24"/>
        <v>0.63472195121951225</v>
      </c>
      <c r="CA13" s="38">
        <f t="shared" si="25"/>
        <v>1.0273833333333333</v>
      </c>
      <c r="CB13" s="38">
        <f t="shared" si="26"/>
        <v>0.79052</v>
      </c>
      <c r="CC13" s="38">
        <f t="shared" si="27"/>
        <v>0.66333529411764702</v>
      </c>
      <c r="CD13" s="38">
        <f t="shared" si="28"/>
        <v>1.3633432432432433</v>
      </c>
      <c r="CE13" s="17" t="s">
        <v>33</v>
      </c>
      <c r="CF13" s="38">
        <f t="shared" si="7"/>
        <v>0.47364601769911502</v>
      </c>
      <c r="CG13" s="38">
        <f t="shared" si="7"/>
        <v>0.19967570093457943</v>
      </c>
      <c r="CI13" s="16">
        <v>6</v>
      </c>
      <c r="CJ13" s="88"/>
      <c r="CK13" s="88"/>
      <c r="CL13" s="88"/>
      <c r="CM13" s="88"/>
      <c r="CN13" s="36">
        <f t="shared" si="29"/>
        <v>410000</v>
      </c>
      <c r="CO13" s="36">
        <f t="shared" si="30"/>
        <v>240000</v>
      </c>
      <c r="CP13" s="36">
        <f t="shared" si="31"/>
        <v>200000</v>
      </c>
      <c r="CQ13" s="36">
        <f t="shared" si="32"/>
        <v>170000</v>
      </c>
      <c r="CR13" s="36">
        <f t="shared" si="33"/>
        <v>740000</v>
      </c>
      <c r="CS13" s="17" t="s">
        <v>33</v>
      </c>
      <c r="CT13" s="36">
        <f t="shared" si="9"/>
        <v>1130000</v>
      </c>
      <c r="CU13" s="36">
        <f t="shared" si="10"/>
        <v>2140000</v>
      </c>
      <c r="CW13" s="16">
        <v>6</v>
      </c>
      <c r="CX13" s="88"/>
      <c r="CY13" s="88"/>
      <c r="CZ13" s="88"/>
      <c r="DA13" s="88"/>
      <c r="DB13" s="32">
        <f t="shared" si="34"/>
        <v>469138</v>
      </c>
      <c r="DC13" s="32">
        <f t="shared" si="35"/>
        <v>306700</v>
      </c>
      <c r="DD13" s="32">
        <f t="shared" si="36"/>
        <v>239438</v>
      </c>
      <c r="DE13" s="32">
        <f t="shared" si="37"/>
        <v>195967</v>
      </c>
      <c r="DF13" s="32">
        <f t="shared" si="38"/>
        <v>1004395</v>
      </c>
      <c r="DG13" s="17" t="s">
        <v>33</v>
      </c>
      <c r="DH13" s="32">
        <f t="shared" si="12"/>
        <v>1330778</v>
      </c>
      <c r="DI13" s="32">
        <f t="shared" si="13"/>
        <v>2103461</v>
      </c>
    </row>
    <row r="14" spans="2:113" ht="15.75" thickBot="1" x14ac:dyDescent="0.3">
      <c r="B14" s="16">
        <v>7</v>
      </c>
      <c r="C14" s="82"/>
      <c r="D14" s="82"/>
      <c r="E14" s="82"/>
      <c r="F14" s="82"/>
      <c r="G14" s="32">
        <v>939682</v>
      </c>
      <c r="H14" s="32">
        <v>755788</v>
      </c>
      <c r="I14" s="32">
        <v>616490</v>
      </c>
      <c r="J14" s="32">
        <v>423213</v>
      </c>
      <c r="K14" s="32">
        <v>3538834</v>
      </c>
      <c r="L14" s="17" t="s">
        <v>34</v>
      </c>
      <c r="M14" s="32">
        <v>2762973</v>
      </c>
      <c r="N14" s="32">
        <v>3609114</v>
      </c>
      <c r="P14" s="16">
        <v>7</v>
      </c>
      <c r="Q14" s="82"/>
      <c r="R14" s="82"/>
      <c r="S14" s="82"/>
      <c r="T14" s="82"/>
      <c r="U14" s="32">
        <v>480000</v>
      </c>
      <c r="V14" s="32">
        <v>300000</v>
      </c>
      <c r="W14" s="32">
        <v>240000</v>
      </c>
      <c r="X14" s="32">
        <v>200000</v>
      </c>
      <c r="Y14" s="32">
        <v>1010000</v>
      </c>
      <c r="Z14" s="17" t="s">
        <v>34</v>
      </c>
      <c r="AA14" s="32">
        <v>1130000</v>
      </c>
      <c r="AB14" s="32">
        <v>2140000</v>
      </c>
      <c r="AD14" s="16">
        <v>7</v>
      </c>
      <c r="AE14" s="82"/>
      <c r="AF14" s="82"/>
      <c r="AG14" s="82"/>
      <c r="AH14" s="82"/>
      <c r="AI14" s="32">
        <v>371484</v>
      </c>
      <c r="AJ14" s="32">
        <v>229806</v>
      </c>
      <c r="AK14" s="32">
        <v>183587</v>
      </c>
      <c r="AL14" s="32">
        <v>155862</v>
      </c>
      <c r="AM14" s="32">
        <v>776565</v>
      </c>
      <c r="AN14" s="17" t="s">
        <v>34</v>
      </c>
      <c r="AO14" s="32">
        <v>1287869</v>
      </c>
      <c r="AP14" s="32">
        <v>2159163</v>
      </c>
      <c r="AS14" s="16">
        <v>7</v>
      </c>
      <c r="AT14" s="88"/>
      <c r="AU14" s="88"/>
      <c r="AV14" s="88"/>
      <c r="AW14" s="88"/>
      <c r="AX14" s="36">
        <f t="shared" si="14"/>
        <v>597055</v>
      </c>
      <c r="AY14" s="36">
        <f t="shared" si="15"/>
        <v>428531</v>
      </c>
      <c r="AZ14" s="36">
        <f t="shared" si="16"/>
        <v>346692</v>
      </c>
      <c r="BA14" s="36">
        <f t="shared" si="17"/>
        <v>259692</v>
      </c>
      <c r="BB14" s="36">
        <f t="shared" si="18"/>
        <v>1775133</v>
      </c>
      <c r="BC14" s="17" t="s">
        <v>34</v>
      </c>
      <c r="BD14" s="36">
        <f t="shared" si="1"/>
        <v>1726947</v>
      </c>
      <c r="BE14" s="36">
        <f t="shared" si="2"/>
        <v>2636092</v>
      </c>
      <c r="BG14" s="16">
        <v>7</v>
      </c>
      <c r="BH14" s="88"/>
      <c r="BI14" s="88"/>
      <c r="BJ14" s="88"/>
      <c r="BK14" s="88"/>
      <c r="BL14" s="36">
        <f t="shared" si="19"/>
        <v>301643</v>
      </c>
      <c r="BM14" s="36">
        <f t="shared" si="20"/>
        <v>285577</v>
      </c>
      <c r="BN14" s="36">
        <f t="shared" si="21"/>
        <v>235348</v>
      </c>
      <c r="BO14" s="36">
        <f t="shared" si="22"/>
        <v>143323</v>
      </c>
      <c r="BP14" s="36">
        <f t="shared" si="23"/>
        <v>1531863</v>
      </c>
      <c r="BQ14" s="17" t="s">
        <v>34</v>
      </c>
      <c r="BR14" s="36">
        <f t="shared" si="4"/>
        <v>900690</v>
      </c>
      <c r="BS14" s="36">
        <f t="shared" si="5"/>
        <v>842716</v>
      </c>
      <c r="BU14" s="16">
        <v>7</v>
      </c>
      <c r="BV14" s="91"/>
      <c r="BW14" s="91"/>
      <c r="BX14" s="91"/>
      <c r="BY14" s="91"/>
      <c r="BZ14" s="38">
        <f t="shared" si="24"/>
        <v>0.62842291666666672</v>
      </c>
      <c r="CA14" s="38">
        <f t="shared" si="25"/>
        <v>0.95192333333333334</v>
      </c>
      <c r="CB14" s="38">
        <f t="shared" si="26"/>
        <v>0.98061666666666669</v>
      </c>
      <c r="CC14" s="38">
        <f t="shared" si="27"/>
        <v>0.716615</v>
      </c>
      <c r="CD14" s="38">
        <f t="shared" si="28"/>
        <v>1.5166960396039604</v>
      </c>
      <c r="CE14" s="17" t="s">
        <v>34</v>
      </c>
      <c r="CF14" s="38">
        <f t="shared" si="7"/>
        <v>0.69936460928867761</v>
      </c>
      <c r="CG14" s="38">
        <f t="shared" si="7"/>
        <v>0.39029753659172561</v>
      </c>
      <c r="CI14" s="16">
        <v>7</v>
      </c>
      <c r="CJ14" s="88"/>
      <c r="CK14" s="88"/>
      <c r="CL14" s="88"/>
      <c r="CM14" s="88"/>
      <c r="CN14" s="36">
        <f t="shared" si="29"/>
        <v>480000</v>
      </c>
      <c r="CO14" s="36">
        <f t="shared" si="30"/>
        <v>300000</v>
      </c>
      <c r="CP14" s="36">
        <f t="shared" si="31"/>
        <v>240000</v>
      </c>
      <c r="CQ14" s="36">
        <f t="shared" si="32"/>
        <v>200000</v>
      </c>
      <c r="CR14" s="36">
        <f t="shared" si="33"/>
        <v>1010000</v>
      </c>
      <c r="CS14" s="17" t="s">
        <v>34</v>
      </c>
      <c r="CT14" s="36">
        <f t="shared" si="9"/>
        <v>1287869</v>
      </c>
      <c r="CU14" s="36">
        <f t="shared" si="10"/>
        <v>2159163</v>
      </c>
      <c r="CW14" s="16">
        <v>7</v>
      </c>
      <c r="CX14" s="88"/>
      <c r="CY14" s="88"/>
      <c r="CZ14" s="88"/>
      <c r="DA14" s="88"/>
      <c r="DB14" s="32">
        <f t="shared" si="34"/>
        <v>551299</v>
      </c>
      <c r="DC14" s="32">
        <f t="shared" si="35"/>
        <v>373503</v>
      </c>
      <c r="DD14" s="32">
        <f t="shared" si="36"/>
        <v>300603</v>
      </c>
      <c r="DE14" s="32">
        <f t="shared" si="37"/>
        <v>236289</v>
      </c>
      <c r="DF14" s="32">
        <f t="shared" si="38"/>
        <v>1405356</v>
      </c>
      <c r="DG14" s="17" t="s">
        <v>34</v>
      </c>
      <c r="DH14" s="32">
        <f t="shared" si="12"/>
        <v>1590165</v>
      </c>
      <c r="DI14" s="32">
        <f t="shared" si="13"/>
        <v>2554857</v>
      </c>
    </row>
    <row r="15" spans="2:113" ht="15.75" thickBot="1" x14ac:dyDescent="0.3">
      <c r="B15" s="16">
        <v>8</v>
      </c>
      <c r="C15" s="82"/>
      <c r="D15" s="82"/>
      <c r="E15" s="82"/>
      <c r="F15" s="82"/>
      <c r="G15" s="32">
        <v>940342</v>
      </c>
      <c r="H15" s="32">
        <v>756107</v>
      </c>
      <c r="I15" s="32">
        <v>617809</v>
      </c>
      <c r="J15" s="32">
        <v>424532</v>
      </c>
      <c r="K15" s="32">
        <v>2539816</v>
      </c>
      <c r="L15" s="17" t="s">
        <v>35</v>
      </c>
      <c r="M15" s="32">
        <v>2764810</v>
      </c>
      <c r="N15" s="32">
        <v>3610871</v>
      </c>
      <c r="P15" s="16">
        <v>8</v>
      </c>
      <c r="Q15" s="82"/>
      <c r="R15" s="82"/>
      <c r="S15" s="82"/>
      <c r="T15" s="82"/>
      <c r="U15" s="32">
        <v>410000</v>
      </c>
      <c r="V15" s="32">
        <v>250000</v>
      </c>
      <c r="W15" s="32">
        <v>200000</v>
      </c>
      <c r="X15" s="32">
        <v>160000</v>
      </c>
      <c r="Y15" s="32">
        <v>760000</v>
      </c>
      <c r="Z15" s="17" t="s">
        <v>35</v>
      </c>
      <c r="AA15" s="32">
        <v>1270000</v>
      </c>
      <c r="AB15" s="32">
        <v>2440000</v>
      </c>
      <c r="AD15" s="16">
        <v>8</v>
      </c>
      <c r="AE15" s="82"/>
      <c r="AF15" s="82"/>
      <c r="AG15" s="82"/>
      <c r="AH15" s="82"/>
      <c r="AI15" s="32">
        <v>318683</v>
      </c>
      <c r="AJ15" s="32">
        <v>195886</v>
      </c>
      <c r="AK15" s="32">
        <v>157304</v>
      </c>
      <c r="AL15" s="32">
        <v>123846</v>
      </c>
      <c r="AM15" s="32">
        <v>587287</v>
      </c>
      <c r="AN15" s="17" t="s">
        <v>35</v>
      </c>
      <c r="AO15" s="32">
        <v>1113491</v>
      </c>
      <c r="AP15" s="32">
        <v>2072885</v>
      </c>
      <c r="AS15" s="16">
        <v>8</v>
      </c>
      <c r="AT15" s="88"/>
      <c r="AU15" s="88"/>
      <c r="AV15" s="88"/>
      <c r="AW15" s="88"/>
      <c r="AX15" s="36">
        <f t="shared" si="14"/>
        <v>556342</v>
      </c>
      <c r="AY15" s="36">
        <f t="shared" si="15"/>
        <v>400664</v>
      </c>
      <c r="AZ15" s="36">
        <f t="shared" si="16"/>
        <v>325038</v>
      </c>
      <c r="BA15" s="36">
        <f t="shared" si="17"/>
        <v>236126</v>
      </c>
      <c r="BB15" s="36">
        <f t="shared" si="18"/>
        <v>1295701</v>
      </c>
      <c r="BC15" s="17" t="s">
        <v>35</v>
      </c>
      <c r="BD15" s="36">
        <f t="shared" si="1"/>
        <v>1716100</v>
      </c>
      <c r="BE15" s="36">
        <f t="shared" si="2"/>
        <v>2707919</v>
      </c>
      <c r="BG15" s="16">
        <v>8</v>
      </c>
      <c r="BH15" s="88"/>
      <c r="BI15" s="88"/>
      <c r="BJ15" s="88"/>
      <c r="BK15" s="88"/>
      <c r="BL15" s="36">
        <f t="shared" si="19"/>
        <v>335674</v>
      </c>
      <c r="BM15" s="36">
        <f t="shared" si="20"/>
        <v>309009</v>
      </c>
      <c r="BN15" s="36">
        <f t="shared" si="21"/>
        <v>254445</v>
      </c>
      <c r="BO15" s="36">
        <f t="shared" si="22"/>
        <v>164163</v>
      </c>
      <c r="BP15" s="36">
        <f t="shared" si="23"/>
        <v>1080890</v>
      </c>
      <c r="BQ15" s="17" t="s">
        <v>35</v>
      </c>
      <c r="BR15" s="36">
        <f t="shared" si="4"/>
        <v>911574</v>
      </c>
      <c r="BS15" s="36">
        <f t="shared" si="5"/>
        <v>803234</v>
      </c>
      <c r="BU15" s="16">
        <v>8</v>
      </c>
      <c r="BV15" s="91"/>
      <c r="BW15" s="91"/>
      <c r="BX15" s="91"/>
      <c r="BY15" s="91"/>
      <c r="BZ15" s="38">
        <f t="shared" si="24"/>
        <v>0.81871707317073172</v>
      </c>
      <c r="CA15" s="38">
        <f t="shared" si="25"/>
        <v>1.2360359999999999</v>
      </c>
      <c r="CB15" s="38">
        <f t="shared" si="26"/>
        <v>1.2722249999999999</v>
      </c>
      <c r="CC15" s="38">
        <f t="shared" si="27"/>
        <v>1.02601875</v>
      </c>
      <c r="CD15" s="38">
        <f t="shared" si="28"/>
        <v>1.4222236842105263</v>
      </c>
      <c r="CE15" s="17" t="s">
        <v>35</v>
      </c>
      <c r="CF15" s="38">
        <f t="shared" si="7"/>
        <v>0.71777480314960629</v>
      </c>
      <c r="CG15" s="38">
        <f t="shared" si="7"/>
        <v>0.32919426229508197</v>
      </c>
      <c r="CI15" s="16">
        <v>8</v>
      </c>
      <c r="CJ15" s="88"/>
      <c r="CK15" s="88"/>
      <c r="CL15" s="88"/>
      <c r="CM15" s="88"/>
      <c r="CN15" s="36">
        <f t="shared" si="29"/>
        <v>410000</v>
      </c>
      <c r="CO15" s="36">
        <f t="shared" si="30"/>
        <v>250000</v>
      </c>
      <c r="CP15" s="36">
        <f t="shared" si="31"/>
        <v>200000</v>
      </c>
      <c r="CQ15" s="36">
        <f t="shared" si="32"/>
        <v>160000</v>
      </c>
      <c r="CR15" s="36">
        <f t="shared" si="33"/>
        <v>760000</v>
      </c>
      <c r="CS15" s="17" t="s">
        <v>35</v>
      </c>
      <c r="CT15" s="36">
        <f t="shared" si="9"/>
        <v>1270000</v>
      </c>
      <c r="CU15" s="36">
        <f t="shared" si="10"/>
        <v>2440000</v>
      </c>
      <c r="CW15" s="16">
        <v>8</v>
      </c>
      <c r="CX15" s="88"/>
      <c r="CY15" s="88"/>
      <c r="CZ15" s="88"/>
      <c r="DA15" s="88"/>
      <c r="DB15" s="32">
        <f t="shared" si="34"/>
        <v>497137</v>
      </c>
      <c r="DC15" s="32">
        <f t="shared" si="35"/>
        <v>333305</v>
      </c>
      <c r="DD15" s="32">
        <f t="shared" si="36"/>
        <v>268869</v>
      </c>
      <c r="DE15" s="32">
        <f t="shared" si="37"/>
        <v>203378</v>
      </c>
      <c r="DF15" s="32">
        <f t="shared" si="38"/>
        <v>1042690</v>
      </c>
      <c r="DG15" s="17" t="s">
        <v>35</v>
      </c>
      <c r="DH15" s="32">
        <f t="shared" si="12"/>
        <v>1575380</v>
      </c>
      <c r="DI15" s="32">
        <f t="shared" si="13"/>
        <v>2633454</v>
      </c>
    </row>
    <row r="16" spans="2:113" ht="15.75" thickBot="1" x14ac:dyDescent="0.3">
      <c r="B16" s="16">
        <v>9</v>
      </c>
      <c r="C16" s="82"/>
      <c r="D16" s="82"/>
      <c r="E16" s="82"/>
      <c r="F16" s="82"/>
      <c r="G16" s="32">
        <v>810355</v>
      </c>
      <c r="H16" s="32">
        <v>658799</v>
      </c>
      <c r="I16" s="32">
        <v>462532</v>
      </c>
      <c r="J16" s="32">
        <v>431213</v>
      </c>
      <c r="K16" s="32">
        <v>2462662</v>
      </c>
      <c r="L16" s="17" t="s">
        <v>36</v>
      </c>
      <c r="M16" s="32">
        <v>2103472</v>
      </c>
      <c r="N16" s="32">
        <v>2605987</v>
      </c>
      <c r="P16" s="16">
        <v>9</v>
      </c>
      <c r="Q16" s="82"/>
      <c r="R16" s="82"/>
      <c r="S16" s="82"/>
      <c r="T16" s="82"/>
      <c r="U16" s="32">
        <v>410000</v>
      </c>
      <c r="V16" s="32">
        <v>250000</v>
      </c>
      <c r="W16" s="32">
        <v>210000</v>
      </c>
      <c r="X16" s="32">
        <v>170000</v>
      </c>
      <c r="Y16" s="32">
        <v>880000</v>
      </c>
      <c r="Z16" s="17" t="s">
        <v>36</v>
      </c>
      <c r="AA16" s="32">
        <v>1270000</v>
      </c>
      <c r="AB16" s="32">
        <v>2440000</v>
      </c>
      <c r="AD16" s="16">
        <v>9</v>
      </c>
      <c r="AE16" s="82"/>
      <c r="AF16" s="82"/>
      <c r="AG16" s="82"/>
      <c r="AH16" s="82"/>
      <c r="AI16" s="32">
        <v>316029</v>
      </c>
      <c r="AJ16" s="32">
        <v>191421</v>
      </c>
      <c r="AK16" s="32">
        <v>164376</v>
      </c>
      <c r="AL16" s="32">
        <v>132724</v>
      </c>
      <c r="AM16" s="32">
        <v>679661</v>
      </c>
      <c r="AN16" s="17" t="s">
        <v>36</v>
      </c>
      <c r="AO16" s="32">
        <v>1144437</v>
      </c>
      <c r="AP16" s="32">
        <v>1930863</v>
      </c>
      <c r="AS16" s="16">
        <v>9</v>
      </c>
      <c r="AT16" s="88"/>
      <c r="AU16" s="88"/>
      <c r="AV16" s="88"/>
      <c r="AW16" s="88"/>
      <c r="AX16" s="36">
        <f t="shared" si="14"/>
        <v>512128</v>
      </c>
      <c r="AY16" s="36">
        <f t="shared" si="15"/>
        <v>366740</v>
      </c>
      <c r="AZ16" s="36">
        <f t="shared" si="16"/>
        <v>278969</v>
      </c>
      <c r="BA16" s="36">
        <f t="shared" si="17"/>
        <v>244646</v>
      </c>
      <c r="BB16" s="36">
        <f t="shared" si="18"/>
        <v>1340774</v>
      </c>
      <c r="BC16" s="17" t="s">
        <v>36</v>
      </c>
      <c r="BD16" s="36">
        <f t="shared" si="1"/>
        <v>1505970</v>
      </c>
      <c r="BE16" s="36">
        <f t="shared" si="2"/>
        <v>2325617</v>
      </c>
      <c r="BG16" s="16">
        <v>9</v>
      </c>
      <c r="BH16" s="88"/>
      <c r="BI16" s="88"/>
      <c r="BJ16" s="88"/>
      <c r="BK16" s="88"/>
      <c r="BL16" s="36">
        <f t="shared" si="19"/>
        <v>262511</v>
      </c>
      <c r="BM16" s="36">
        <f t="shared" si="20"/>
        <v>254621</v>
      </c>
      <c r="BN16" s="36">
        <f t="shared" si="21"/>
        <v>160598</v>
      </c>
      <c r="BO16" s="36">
        <f t="shared" si="22"/>
        <v>162643</v>
      </c>
      <c r="BP16" s="36">
        <f t="shared" si="23"/>
        <v>976733</v>
      </c>
      <c r="BQ16" s="17" t="s">
        <v>36</v>
      </c>
      <c r="BR16" s="36">
        <f t="shared" si="4"/>
        <v>521247</v>
      </c>
      <c r="BS16" s="36">
        <f t="shared" si="5"/>
        <v>351796</v>
      </c>
      <c r="BU16" s="16">
        <v>9</v>
      </c>
      <c r="BV16" s="91"/>
      <c r="BW16" s="91"/>
      <c r="BX16" s="91"/>
      <c r="BY16" s="91"/>
      <c r="BZ16" s="38">
        <f t="shared" si="24"/>
        <v>0.64027073170731708</v>
      </c>
      <c r="CA16" s="38">
        <f t="shared" si="25"/>
        <v>1.0184839999999999</v>
      </c>
      <c r="CB16" s="38">
        <f t="shared" si="26"/>
        <v>0.76475238095238096</v>
      </c>
      <c r="CC16" s="38">
        <f t="shared" si="27"/>
        <v>0.95672352941176475</v>
      </c>
      <c r="CD16" s="38">
        <f t="shared" si="28"/>
        <v>1.1099238636363635</v>
      </c>
      <c r="CE16" s="17" t="s">
        <v>36</v>
      </c>
      <c r="CF16" s="38">
        <f t="shared" si="7"/>
        <v>0.41043070866141734</v>
      </c>
      <c r="CG16" s="38">
        <f t="shared" si="7"/>
        <v>0.14417868852459018</v>
      </c>
      <c r="CI16" s="16">
        <v>9</v>
      </c>
      <c r="CJ16" s="88"/>
      <c r="CK16" s="88"/>
      <c r="CL16" s="88"/>
      <c r="CM16" s="88"/>
      <c r="CN16" s="36">
        <f t="shared" si="29"/>
        <v>410000</v>
      </c>
      <c r="CO16" s="36">
        <f t="shared" si="30"/>
        <v>250000</v>
      </c>
      <c r="CP16" s="36">
        <f t="shared" si="31"/>
        <v>210000</v>
      </c>
      <c r="CQ16" s="36">
        <f t="shared" si="32"/>
        <v>170000</v>
      </c>
      <c r="CR16" s="36">
        <f t="shared" si="33"/>
        <v>880000</v>
      </c>
      <c r="CS16" s="17" t="s">
        <v>36</v>
      </c>
      <c r="CT16" s="36">
        <f t="shared" si="9"/>
        <v>1270000</v>
      </c>
      <c r="CU16" s="36">
        <f t="shared" si="10"/>
        <v>2440000</v>
      </c>
      <c r="CW16" s="16">
        <v>9</v>
      </c>
      <c r="CX16" s="88"/>
      <c r="CY16" s="88"/>
      <c r="CZ16" s="88"/>
      <c r="DA16" s="88"/>
      <c r="DB16" s="32">
        <f t="shared" si="34"/>
        <v>471768</v>
      </c>
      <c r="DC16" s="32">
        <f t="shared" si="35"/>
        <v>315908</v>
      </c>
      <c r="DD16" s="32">
        <f t="shared" si="36"/>
        <v>251806</v>
      </c>
      <c r="DE16" s="32">
        <f t="shared" si="37"/>
        <v>213483</v>
      </c>
      <c r="DF16" s="32">
        <f t="shared" si="38"/>
        <v>1137784</v>
      </c>
      <c r="DG16" s="17" t="s">
        <v>36</v>
      </c>
      <c r="DH16" s="32">
        <f t="shared" si="12"/>
        <v>1451368</v>
      </c>
      <c r="DI16" s="32">
        <f t="shared" si="13"/>
        <v>2306948</v>
      </c>
    </row>
    <row r="17" spans="2:113" ht="15.75" thickBot="1" x14ac:dyDescent="0.3">
      <c r="B17" s="16">
        <v>10</v>
      </c>
      <c r="C17" s="82"/>
      <c r="D17" s="82"/>
      <c r="E17" s="82"/>
      <c r="F17" s="82"/>
      <c r="G17" s="32">
        <v>897703</v>
      </c>
      <c r="H17" s="32">
        <v>750788</v>
      </c>
      <c r="I17" s="32">
        <v>484511</v>
      </c>
      <c r="J17" s="32">
        <v>401532</v>
      </c>
      <c r="K17" s="32">
        <v>2650153</v>
      </c>
      <c r="L17" s="17" t="s">
        <v>60</v>
      </c>
      <c r="M17" s="32">
        <v>2193604</v>
      </c>
      <c r="N17" s="32">
        <v>2651315</v>
      </c>
      <c r="P17" s="16">
        <v>10</v>
      </c>
      <c r="Q17" s="82"/>
      <c r="R17" s="82"/>
      <c r="S17" s="82"/>
      <c r="T17" s="82"/>
      <c r="U17" s="32">
        <v>510000</v>
      </c>
      <c r="V17" s="32">
        <v>310000</v>
      </c>
      <c r="W17" s="32">
        <v>250000</v>
      </c>
      <c r="X17" s="32">
        <v>200000</v>
      </c>
      <c r="Y17" s="32">
        <v>1020000</v>
      </c>
      <c r="Z17" s="17" t="s">
        <v>60</v>
      </c>
      <c r="AA17" s="32">
        <v>1130000</v>
      </c>
      <c r="AB17" s="32">
        <v>2140000</v>
      </c>
      <c r="AD17" s="16">
        <v>10</v>
      </c>
      <c r="AE17" s="82"/>
      <c r="AF17" s="82"/>
      <c r="AG17" s="82"/>
      <c r="AH17" s="82"/>
      <c r="AI17" s="32">
        <v>390023</v>
      </c>
      <c r="AJ17" s="32">
        <v>235595</v>
      </c>
      <c r="AK17" s="32">
        <v>191342</v>
      </c>
      <c r="AL17" s="32">
        <v>151241</v>
      </c>
      <c r="AM17" s="32">
        <v>784257</v>
      </c>
      <c r="AN17" s="17" t="s">
        <v>60</v>
      </c>
      <c r="AO17" s="32">
        <v>1197183</v>
      </c>
      <c r="AP17" s="32">
        <v>2159163</v>
      </c>
      <c r="AS17" s="16">
        <v>10</v>
      </c>
      <c r="AT17" s="88"/>
      <c r="AU17" s="88"/>
      <c r="AV17" s="88"/>
      <c r="AW17" s="88"/>
      <c r="AX17" s="36">
        <f t="shared" si="14"/>
        <v>599242</v>
      </c>
      <c r="AY17" s="36">
        <f t="shared" si="15"/>
        <v>432128</v>
      </c>
      <c r="AZ17" s="36">
        <f t="shared" si="16"/>
        <v>308618</v>
      </c>
      <c r="BA17" s="36">
        <f t="shared" si="17"/>
        <v>250924</v>
      </c>
      <c r="BB17" s="36">
        <f t="shared" si="18"/>
        <v>1484803</v>
      </c>
      <c r="BC17" s="17" t="s">
        <v>60</v>
      </c>
      <c r="BD17" s="36">
        <f t="shared" si="1"/>
        <v>1506929</v>
      </c>
      <c r="BE17" s="36">
        <f t="shared" si="2"/>
        <v>2316826</v>
      </c>
      <c r="BG17" s="16">
        <v>10</v>
      </c>
      <c r="BH17" s="88"/>
      <c r="BI17" s="88"/>
      <c r="BJ17" s="88"/>
      <c r="BK17" s="88"/>
      <c r="BL17" s="36">
        <f t="shared" si="19"/>
        <v>265345</v>
      </c>
      <c r="BM17" s="36">
        <f t="shared" si="20"/>
        <v>278464</v>
      </c>
      <c r="BN17" s="36">
        <f t="shared" si="21"/>
        <v>155126</v>
      </c>
      <c r="BO17" s="36">
        <f t="shared" si="22"/>
        <v>132689</v>
      </c>
      <c r="BP17" s="36">
        <f t="shared" si="23"/>
        <v>1016082</v>
      </c>
      <c r="BQ17" s="17" t="s">
        <v>60</v>
      </c>
      <c r="BR17" s="36">
        <f t="shared" si="4"/>
        <v>595626</v>
      </c>
      <c r="BS17" s="36">
        <f t="shared" si="5"/>
        <v>289834</v>
      </c>
      <c r="BU17" s="16">
        <v>10</v>
      </c>
      <c r="BV17" s="91"/>
      <c r="BW17" s="91"/>
      <c r="BX17" s="91"/>
      <c r="BY17" s="91"/>
      <c r="BZ17" s="38">
        <f t="shared" si="24"/>
        <v>0.52028431372549022</v>
      </c>
      <c r="CA17" s="38">
        <f t="shared" si="25"/>
        <v>0.89827096774193549</v>
      </c>
      <c r="CB17" s="38">
        <f t="shared" si="26"/>
        <v>0.62050399999999994</v>
      </c>
      <c r="CC17" s="38">
        <f t="shared" si="27"/>
        <v>0.66344499999999995</v>
      </c>
      <c r="CD17" s="38">
        <f t="shared" si="28"/>
        <v>0.99615882352941176</v>
      </c>
      <c r="CE17" s="17" t="s">
        <v>60</v>
      </c>
      <c r="CF17" s="38">
        <f t="shared" si="7"/>
        <v>0.49752293509012407</v>
      </c>
      <c r="CG17" s="38">
        <f t="shared" si="7"/>
        <v>0.13423442324641538</v>
      </c>
      <c r="CI17" s="16">
        <v>10</v>
      </c>
      <c r="CJ17" s="88"/>
      <c r="CK17" s="88"/>
      <c r="CL17" s="88"/>
      <c r="CM17" s="88"/>
      <c r="CN17" s="36">
        <f t="shared" si="29"/>
        <v>510000</v>
      </c>
      <c r="CO17" s="36">
        <f t="shared" si="30"/>
        <v>310000</v>
      </c>
      <c r="CP17" s="36">
        <f t="shared" si="31"/>
        <v>250000</v>
      </c>
      <c r="CQ17" s="36">
        <f t="shared" si="32"/>
        <v>200000</v>
      </c>
      <c r="CR17" s="36">
        <f t="shared" si="33"/>
        <v>1020000</v>
      </c>
      <c r="CS17" s="17" t="s">
        <v>60</v>
      </c>
      <c r="CT17" s="36">
        <f t="shared" si="9"/>
        <v>1197183</v>
      </c>
      <c r="CU17" s="36">
        <f t="shared" si="10"/>
        <v>2159163</v>
      </c>
      <c r="CW17" s="16">
        <v>10</v>
      </c>
      <c r="CX17" s="88"/>
      <c r="CY17" s="88"/>
      <c r="CZ17" s="88"/>
      <c r="DA17" s="88"/>
      <c r="DB17" s="32">
        <f t="shared" si="34"/>
        <v>563116</v>
      </c>
      <c r="DC17" s="32">
        <f t="shared" si="35"/>
        <v>379911</v>
      </c>
      <c r="DD17" s="32">
        <f t="shared" si="36"/>
        <v>285114</v>
      </c>
      <c r="DE17" s="32">
        <f t="shared" si="37"/>
        <v>229865</v>
      </c>
      <c r="DF17" s="32">
        <f t="shared" si="38"/>
        <v>1284625</v>
      </c>
      <c r="DG17" s="17" t="s">
        <v>60</v>
      </c>
      <c r="DH17" s="32">
        <f t="shared" si="12"/>
        <v>1437030</v>
      </c>
      <c r="DI17" s="32">
        <f t="shared" si="13"/>
        <v>2305261</v>
      </c>
    </row>
    <row r="18" spans="2:113" ht="15.75" thickBot="1" x14ac:dyDescent="0.3">
      <c r="B18" s="16">
        <v>11</v>
      </c>
      <c r="C18" s="82"/>
      <c r="D18" s="82"/>
      <c r="E18" s="82"/>
      <c r="F18" s="82"/>
      <c r="G18" s="32">
        <v>1567431</v>
      </c>
      <c r="H18" s="32">
        <v>753271</v>
      </c>
      <c r="I18" s="32">
        <v>609750</v>
      </c>
      <c r="J18" s="32">
        <v>420873</v>
      </c>
      <c r="K18" s="32">
        <v>3531494</v>
      </c>
      <c r="L18" s="17" t="s">
        <v>37</v>
      </c>
      <c r="M18" s="32">
        <v>2761875</v>
      </c>
      <c r="N18" s="32">
        <v>3560400</v>
      </c>
      <c r="P18" s="16">
        <v>11</v>
      </c>
      <c r="Q18" s="82"/>
      <c r="R18" s="82"/>
      <c r="S18" s="82"/>
      <c r="T18" s="82"/>
      <c r="U18" s="32">
        <v>1140000</v>
      </c>
      <c r="V18" s="32">
        <v>550000</v>
      </c>
      <c r="W18" s="32">
        <v>390000</v>
      </c>
      <c r="X18" s="32">
        <v>270000</v>
      </c>
      <c r="Y18" s="32">
        <v>2850000</v>
      </c>
      <c r="Z18" s="17" t="s">
        <v>37</v>
      </c>
      <c r="AA18" s="32">
        <v>1270000</v>
      </c>
      <c r="AB18" s="32">
        <v>2440000</v>
      </c>
      <c r="AD18" s="16">
        <v>11</v>
      </c>
      <c r="AE18" s="82"/>
      <c r="AF18" s="82"/>
      <c r="AG18" s="82"/>
      <c r="AH18" s="82"/>
      <c r="AI18" s="32">
        <v>878493</v>
      </c>
      <c r="AJ18" s="32">
        <v>420000</v>
      </c>
      <c r="AK18" s="32">
        <v>298747</v>
      </c>
      <c r="AL18" s="32">
        <v>206978</v>
      </c>
      <c r="AM18" s="32">
        <v>2195216</v>
      </c>
      <c r="AN18" s="17" t="s">
        <v>37</v>
      </c>
      <c r="AO18" s="32">
        <v>1354495</v>
      </c>
      <c r="AP18" s="32">
        <v>2297539</v>
      </c>
      <c r="AS18" s="16">
        <v>11</v>
      </c>
      <c r="AT18" s="88"/>
      <c r="AU18" s="88"/>
      <c r="AV18" s="88"/>
      <c r="AW18" s="88"/>
      <c r="AX18" s="36">
        <f t="shared" si="14"/>
        <v>1195308</v>
      </c>
      <c r="AY18" s="36">
        <f t="shared" si="15"/>
        <v>574424</v>
      </c>
      <c r="AZ18" s="36">
        <f t="shared" si="16"/>
        <v>432832</v>
      </c>
      <c r="BA18" s="36">
        <f t="shared" si="17"/>
        <v>299284</v>
      </c>
      <c r="BB18" s="36">
        <f t="shared" si="18"/>
        <v>2858903</v>
      </c>
      <c r="BC18" s="17" t="s">
        <v>37</v>
      </c>
      <c r="BD18" s="36">
        <f t="shared" si="1"/>
        <v>1795457</v>
      </c>
      <c r="BE18" s="36">
        <f t="shared" si="2"/>
        <v>2765980</v>
      </c>
      <c r="BG18" s="16">
        <v>11</v>
      </c>
      <c r="BH18" s="88"/>
      <c r="BI18" s="88"/>
      <c r="BJ18" s="88"/>
      <c r="BK18" s="88"/>
      <c r="BL18" s="36">
        <f t="shared" si="19"/>
        <v>347783</v>
      </c>
      <c r="BM18" s="36">
        <f t="shared" si="20"/>
        <v>167973</v>
      </c>
      <c r="BN18" s="36">
        <f t="shared" si="21"/>
        <v>159865</v>
      </c>
      <c r="BO18" s="36">
        <f t="shared" si="22"/>
        <v>109913</v>
      </c>
      <c r="BP18" s="36">
        <f t="shared" si="23"/>
        <v>668183</v>
      </c>
      <c r="BQ18" s="17" t="s">
        <v>37</v>
      </c>
      <c r="BR18" s="36">
        <f t="shared" si="4"/>
        <v>838008</v>
      </c>
      <c r="BS18" s="36">
        <f t="shared" si="5"/>
        <v>691666</v>
      </c>
      <c r="BU18" s="16">
        <v>11</v>
      </c>
      <c r="BV18" s="91"/>
      <c r="BW18" s="91"/>
      <c r="BX18" s="91"/>
      <c r="BY18" s="91"/>
      <c r="BZ18" s="38">
        <f t="shared" si="24"/>
        <v>0.30507280701754386</v>
      </c>
      <c r="CA18" s="38">
        <f t="shared" si="25"/>
        <v>0.30540545454545454</v>
      </c>
      <c r="CB18" s="38">
        <f t="shared" si="26"/>
        <v>0.40991025641025641</v>
      </c>
      <c r="CC18" s="38">
        <f t="shared" si="27"/>
        <v>0.40708518518518516</v>
      </c>
      <c r="CD18" s="38">
        <f t="shared" si="28"/>
        <v>0.2344501754385965</v>
      </c>
      <c r="CE18" s="17" t="s">
        <v>37</v>
      </c>
      <c r="CF18" s="38">
        <f t="shared" si="7"/>
        <v>0.61868666920143667</v>
      </c>
      <c r="CG18" s="38">
        <f t="shared" si="7"/>
        <v>0.28346967213114754</v>
      </c>
      <c r="CI18" s="16">
        <v>11</v>
      </c>
      <c r="CJ18" s="88"/>
      <c r="CK18" s="88"/>
      <c r="CL18" s="88"/>
      <c r="CM18" s="88"/>
      <c r="CN18" s="36">
        <f t="shared" si="29"/>
        <v>1140000</v>
      </c>
      <c r="CO18" s="36">
        <f t="shared" si="30"/>
        <v>550000</v>
      </c>
      <c r="CP18" s="36">
        <f t="shared" si="31"/>
        <v>390000</v>
      </c>
      <c r="CQ18" s="36">
        <f t="shared" si="32"/>
        <v>270000</v>
      </c>
      <c r="CR18" s="36">
        <f t="shared" si="33"/>
        <v>2850000</v>
      </c>
      <c r="CS18" s="17" t="s">
        <v>37</v>
      </c>
      <c r="CT18" s="36">
        <f t="shared" si="9"/>
        <v>1354495</v>
      </c>
      <c r="CU18" s="36">
        <f t="shared" si="10"/>
        <v>2440000</v>
      </c>
      <c r="CW18" s="16">
        <v>11</v>
      </c>
      <c r="CX18" s="88"/>
      <c r="CY18" s="88"/>
      <c r="CZ18" s="88"/>
      <c r="DA18" s="88"/>
      <c r="DB18" s="32">
        <f t="shared" si="34"/>
        <v>1162190</v>
      </c>
      <c r="DC18" s="32">
        <f t="shared" si="35"/>
        <v>558283</v>
      </c>
      <c r="DD18" s="32">
        <f t="shared" si="36"/>
        <v>414165</v>
      </c>
      <c r="DE18" s="32">
        <f t="shared" si="37"/>
        <v>286514</v>
      </c>
      <c r="DF18" s="32">
        <f t="shared" si="38"/>
        <v>2806038</v>
      </c>
      <c r="DG18" s="17" t="s">
        <v>37</v>
      </c>
      <c r="DH18" s="32">
        <f t="shared" si="12"/>
        <v>1681106</v>
      </c>
      <c r="DI18" s="32">
        <f t="shared" si="13"/>
        <v>2712588</v>
      </c>
    </row>
    <row r="19" spans="2:113" ht="15.75" thickBot="1" x14ac:dyDescent="0.3">
      <c r="B19" s="16">
        <v>12</v>
      </c>
      <c r="C19" s="82"/>
      <c r="D19" s="82"/>
      <c r="E19" s="82"/>
      <c r="F19" s="82"/>
      <c r="G19" s="32">
        <v>828395</v>
      </c>
      <c r="H19" s="32">
        <v>699458</v>
      </c>
      <c r="I19" s="32">
        <v>481522</v>
      </c>
      <c r="J19" s="32">
        <v>372883</v>
      </c>
      <c r="K19" s="32">
        <v>1497322</v>
      </c>
      <c r="L19" s="17" t="s">
        <v>38</v>
      </c>
      <c r="M19" s="32">
        <v>2089927</v>
      </c>
      <c r="N19" s="32">
        <v>2590887</v>
      </c>
      <c r="P19" s="16">
        <v>12</v>
      </c>
      <c r="Q19" s="82"/>
      <c r="R19" s="82"/>
      <c r="S19" s="82"/>
      <c r="T19" s="82"/>
      <c r="U19" s="32">
        <v>490000</v>
      </c>
      <c r="V19" s="32">
        <v>310000</v>
      </c>
      <c r="W19" s="32">
        <v>250000</v>
      </c>
      <c r="X19" s="32">
        <v>210000</v>
      </c>
      <c r="Y19" s="32">
        <v>1040000</v>
      </c>
      <c r="Z19" s="17" t="s">
        <v>38</v>
      </c>
      <c r="AA19" s="32">
        <v>1130000</v>
      </c>
      <c r="AB19" s="32">
        <v>2140000</v>
      </c>
      <c r="AD19" s="16">
        <v>12</v>
      </c>
      <c r="AE19" s="82"/>
      <c r="AF19" s="82"/>
      <c r="AG19" s="82"/>
      <c r="AH19" s="82"/>
      <c r="AI19" s="32">
        <v>373995</v>
      </c>
      <c r="AJ19" s="32">
        <v>235602</v>
      </c>
      <c r="AK19" s="32">
        <v>193367</v>
      </c>
      <c r="AL19" s="32">
        <v>161786</v>
      </c>
      <c r="AM19" s="32">
        <v>797053</v>
      </c>
      <c r="AN19" s="17" t="s">
        <v>38</v>
      </c>
      <c r="AO19" s="32">
        <v>1154993</v>
      </c>
      <c r="AP19" s="32">
        <v>1956149</v>
      </c>
      <c r="AS19" s="16">
        <v>12</v>
      </c>
      <c r="AT19" s="88"/>
      <c r="AU19" s="88"/>
      <c r="AV19" s="88"/>
      <c r="AW19" s="88"/>
      <c r="AX19" s="36">
        <f t="shared" si="14"/>
        <v>564130</v>
      </c>
      <c r="AY19" s="36">
        <f t="shared" si="15"/>
        <v>415020</v>
      </c>
      <c r="AZ19" s="36">
        <f t="shared" si="16"/>
        <v>308296</v>
      </c>
      <c r="BA19" s="36">
        <f t="shared" si="17"/>
        <v>248223</v>
      </c>
      <c r="BB19" s="36">
        <f t="shared" si="18"/>
        <v>1111458</v>
      </c>
      <c r="BC19" s="17" t="s">
        <v>38</v>
      </c>
      <c r="BD19" s="36">
        <f t="shared" si="1"/>
        <v>1458307</v>
      </c>
      <c r="BE19" s="36">
        <f t="shared" si="2"/>
        <v>2229012</v>
      </c>
      <c r="BG19" s="16">
        <v>12</v>
      </c>
      <c r="BH19" s="88"/>
      <c r="BI19" s="88"/>
      <c r="BJ19" s="88"/>
      <c r="BK19" s="88"/>
      <c r="BL19" s="36">
        <f t="shared" si="19"/>
        <v>236096</v>
      </c>
      <c r="BM19" s="36">
        <f t="shared" si="20"/>
        <v>249123</v>
      </c>
      <c r="BN19" s="36">
        <f t="shared" si="21"/>
        <v>152667</v>
      </c>
      <c r="BO19" s="36">
        <f t="shared" si="22"/>
        <v>110618</v>
      </c>
      <c r="BP19" s="36">
        <f t="shared" si="23"/>
        <v>355561</v>
      </c>
      <c r="BQ19" s="17" t="s">
        <v>38</v>
      </c>
      <c r="BR19" s="36">
        <f t="shared" si="4"/>
        <v>547142</v>
      </c>
      <c r="BS19" s="36">
        <f t="shared" si="5"/>
        <v>326597</v>
      </c>
      <c r="BU19" s="16">
        <v>12</v>
      </c>
      <c r="BV19" s="91"/>
      <c r="BW19" s="91"/>
      <c r="BX19" s="91"/>
      <c r="BY19" s="91"/>
      <c r="BZ19" s="38">
        <f t="shared" si="24"/>
        <v>0.48182857142857144</v>
      </c>
      <c r="CA19" s="38">
        <f t="shared" si="25"/>
        <v>0.80362258064516134</v>
      </c>
      <c r="CB19" s="38">
        <f t="shared" si="26"/>
        <v>0.61066799999999999</v>
      </c>
      <c r="CC19" s="38">
        <f t="shared" si="27"/>
        <v>0.52675238095238097</v>
      </c>
      <c r="CD19" s="38">
        <f t="shared" si="28"/>
        <v>0.34188557692307692</v>
      </c>
      <c r="CE19" s="17" t="s">
        <v>38</v>
      </c>
      <c r="CF19" s="38">
        <f t="shared" si="7"/>
        <v>0.47371888833958303</v>
      </c>
      <c r="CG19" s="38">
        <f t="shared" si="7"/>
        <v>0.15261542056074767</v>
      </c>
      <c r="CI19" s="16">
        <v>12</v>
      </c>
      <c r="CJ19" s="88"/>
      <c r="CK19" s="88"/>
      <c r="CL19" s="88"/>
      <c r="CM19" s="88"/>
      <c r="CN19" s="36">
        <f t="shared" si="29"/>
        <v>490000</v>
      </c>
      <c r="CO19" s="36">
        <f t="shared" si="30"/>
        <v>310000</v>
      </c>
      <c r="CP19" s="36">
        <f t="shared" si="31"/>
        <v>250000</v>
      </c>
      <c r="CQ19" s="36">
        <f t="shared" si="32"/>
        <v>210000</v>
      </c>
      <c r="CR19" s="36">
        <f t="shared" si="33"/>
        <v>1040000</v>
      </c>
      <c r="CS19" s="17" t="s">
        <v>38</v>
      </c>
      <c r="CT19" s="36">
        <f t="shared" si="9"/>
        <v>1154993</v>
      </c>
      <c r="CU19" s="36">
        <f t="shared" si="10"/>
        <v>2140000</v>
      </c>
      <c r="CW19" s="16">
        <v>12</v>
      </c>
      <c r="CX19" s="88"/>
      <c r="CY19" s="88"/>
      <c r="CZ19" s="88"/>
      <c r="DA19" s="88"/>
      <c r="DB19" s="32">
        <f t="shared" si="34"/>
        <v>533457</v>
      </c>
      <c r="DC19" s="32">
        <f t="shared" si="35"/>
        <v>371051</v>
      </c>
      <c r="DD19" s="32">
        <f t="shared" si="36"/>
        <v>285526</v>
      </c>
      <c r="DE19" s="32">
        <f t="shared" si="37"/>
        <v>233119</v>
      </c>
      <c r="DF19" s="32">
        <f t="shared" si="38"/>
        <v>1074679</v>
      </c>
      <c r="DG19" s="17" t="s">
        <v>38</v>
      </c>
      <c r="DH19" s="32">
        <f t="shared" si="12"/>
        <v>1397214</v>
      </c>
      <c r="DI19" s="32">
        <f t="shared" si="13"/>
        <v>2213543</v>
      </c>
    </row>
    <row r="20" spans="2:113" ht="15.75" thickBot="1" x14ac:dyDescent="0.3">
      <c r="B20" s="16">
        <v>13</v>
      </c>
      <c r="C20" s="82"/>
      <c r="D20" s="82"/>
      <c r="E20" s="82"/>
      <c r="F20" s="82"/>
      <c r="G20" s="32">
        <v>932065</v>
      </c>
      <c r="H20" s="32">
        <v>753767</v>
      </c>
      <c r="I20" s="32">
        <v>605469</v>
      </c>
      <c r="J20" s="32">
        <v>423852</v>
      </c>
      <c r="K20" s="32">
        <v>3532358</v>
      </c>
      <c r="L20" s="17" t="s">
        <v>61</v>
      </c>
      <c r="M20" s="32">
        <v>2771654</v>
      </c>
      <c r="N20" s="32">
        <v>3591666</v>
      </c>
      <c r="P20" s="16">
        <v>13</v>
      </c>
      <c r="Q20" s="82"/>
      <c r="R20" s="82"/>
      <c r="S20" s="82"/>
      <c r="T20" s="82"/>
      <c r="U20" s="32">
        <v>1180000</v>
      </c>
      <c r="V20" s="32">
        <v>570000</v>
      </c>
      <c r="W20" s="32">
        <v>410000</v>
      </c>
      <c r="X20" s="32">
        <v>270000</v>
      </c>
      <c r="Y20" s="32">
        <v>3420000</v>
      </c>
      <c r="Z20" s="17" t="s">
        <v>61</v>
      </c>
      <c r="AA20" s="32">
        <v>1270000</v>
      </c>
      <c r="AB20" s="32">
        <v>2140000</v>
      </c>
      <c r="AD20" s="16">
        <v>13</v>
      </c>
      <c r="AE20" s="82"/>
      <c r="AF20" s="82"/>
      <c r="AG20" s="82"/>
      <c r="AH20" s="82"/>
      <c r="AI20" s="32">
        <v>904464</v>
      </c>
      <c r="AJ20" s="32">
        <v>437150</v>
      </c>
      <c r="AK20" s="32">
        <v>318975</v>
      </c>
      <c r="AL20" s="32">
        <v>206978</v>
      </c>
      <c r="AM20" s="32">
        <v>2632390</v>
      </c>
      <c r="AN20" s="17" t="s">
        <v>61</v>
      </c>
      <c r="AO20" s="32">
        <v>628053</v>
      </c>
      <c r="AP20" s="32">
        <v>1034819</v>
      </c>
      <c r="AS20" s="16">
        <v>13</v>
      </c>
      <c r="AT20" s="88"/>
      <c r="AU20" s="88"/>
      <c r="AV20" s="88"/>
      <c r="AW20" s="88"/>
      <c r="AX20" s="36">
        <f t="shared" si="14"/>
        <v>1005510</v>
      </c>
      <c r="AY20" s="36">
        <f t="shared" si="15"/>
        <v>586972</v>
      </c>
      <c r="AZ20" s="36">
        <f t="shared" si="16"/>
        <v>444815</v>
      </c>
      <c r="BA20" s="36">
        <f t="shared" si="17"/>
        <v>300277</v>
      </c>
      <c r="BB20" s="36">
        <f t="shared" si="18"/>
        <v>3194916</v>
      </c>
      <c r="BC20" s="17" t="s">
        <v>61</v>
      </c>
      <c r="BD20" s="36">
        <f t="shared" si="1"/>
        <v>1556569</v>
      </c>
      <c r="BE20" s="36">
        <f t="shared" si="2"/>
        <v>2255495</v>
      </c>
      <c r="BG20" s="16">
        <v>13</v>
      </c>
      <c r="BH20" s="88"/>
      <c r="BI20" s="88"/>
      <c r="BJ20" s="88"/>
      <c r="BK20" s="88"/>
      <c r="BL20" s="36">
        <f t="shared" si="19"/>
        <v>151742</v>
      </c>
      <c r="BM20" s="36">
        <f t="shared" si="20"/>
        <v>158989</v>
      </c>
      <c r="BN20" s="36">
        <f t="shared" si="21"/>
        <v>146386</v>
      </c>
      <c r="BO20" s="36">
        <f t="shared" si="22"/>
        <v>111562</v>
      </c>
      <c r="BP20" s="36">
        <f t="shared" si="23"/>
        <v>490390</v>
      </c>
      <c r="BQ20" s="17" t="s">
        <v>61</v>
      </c>
      <c r="BR20" s="36">
        <f t="shared" si="4"/>
        <v>1100158</v>
      </c>
      <c r="BS20" s="36">
        <f t="shared" si="5"/>
        <v>1282330</v>
      </c>
      <c r="BU20" s="16">
        <v>13</v>
      </c>
      <c r="BV20" s="91"/>
      <c r="BW20" s="91"/>
      <c r="BX20" s="91"/>
      <c r="BY20" s="91"/>
      <c r="BZ20" s="38">
        <f t="shared" si="24"/>
        <v>0.16280195050774357</v>
      </c>
      <c r="CA20" s="38">
        <f t="shared" si="25"/>
        <v>0.27892807017543858</v>
      </c>
      <c r="CB20" s="38">
        <f t="shared" si="26"/>
        <v>0.35703902439024388</v>
      </c>
      <c r="CC20" s="38">
        <f t="shared" si="27"/>
        <v>0.41319259259259261</v>
      </c>
      <c r="CD20" s="38">
        <f t="shared" si="28"/>
        <v>0.1433888888888889</v>
      </c>
      <c r="CE20" s="17" t="s">
        <v>61</v>
      </c>
      <c r="CF20" s="38">
        <f t="shared" si="7"/>
        <v>0.86626614173228345</v>
      </c>
      <c r="CG20" s="38">
        <f t="shared" si="7"/>
        <v>0.59921962616822433</v>
      </c>
      <c r="CI20" s="16">
        <v>13</v>
      </c>
      <c r="CJ20" s="88"/>
      <c r="CK20" s="88"/>
      <c r="CL20" s="88"/>
      <c r="CM20" s="88"/>
      <c r="CN20" s="36">
        <f t="shared" si="29"/>
        <v>932065</v>
      </c>
      <c r="CO20" s="36">
        <f t="shared" si="30"/>
        <v>570000</v>
      </c>
      <c r="CP20" s="36">
        <f t="shared" si="31"/>
        <v>410000</v>
      </c>
      <c r="CQ20" s="36">
        <f t="shared" si="32"/>
        <v>270000</v>
      </c>
      <c r="CR20" s="36">
        <f t="shared" si="33"/>
        <v>3420000</v>
      </c>
      <c r="CS20" s="17" t="s">
        <v>61</v>
      </c>
      <c r="CT20" s="36">
        <f t="shared" si="9"/>
        <v>1270000</v>
      </c>
      <c r="CU20" s="36">
        <f t="shared" si="10"/>
        <v>2140000</v>
      </c>
      <c r="CW20" s="16">
        <v>13</v>
      </c>
      <c r="CX20" s="88"/>
      <c r="CY20" s="88"/>
      <c r="CZ20" s="88"/>
      <c r="DA20" s="88"/>
      <c r="DB20" s="32">
        <f t="shared" si="34"/>
        <v>998251</v>
      </c>
      <c r="DC20" s="32">
        <f t="shared" si="35"/>
        <v>572683</v>
      </c>
      <c r="DD20" s="32">
        <f t="shared" si="36"/>
        <v>429415</v>
      </c>
      <c r="DE20" s="32">
        <f t="shared" si="37"/>
        <v>287189</v>
      </c>
      <c r="DF20" s="32">
        <f t="shared" si="38"/>
        <v>3168208</v>
      </c>
      <c r="DG20" s="17" t="s">
        <v>61</v>
      </c>
      <c r="DH20" s="32">
        <f t="shared" si="12"/>
        <v>1302706</v>
      </c>
      <c r="DI20" s="32">
        <f t="shared" si="13"/>
        <v>1996142</v>
      </c>
    </row>
    <row r="21" spans="2:113" ht="15.75" thickBot="1" x14ac:dyDescent="0.3">
      <c r="B21" s="16">
        <v>14</v>
      </c>
      <c r="C21" s="82"/>
      <c r="D21" s="82"/>
      <c r="E21" s="82"/>
      <c r="F21" s="82"/>
      <c r="G21" s="32">
        <v>899022</v>
      </c>
      <c r="H21" s="32">
        <v>760107</v>
      </c>
      <c r="I21" s="32">
        <v>495830</v>
      </c>
      <c r="J21" s="32">
        <v>427605</v>
      </c>
      <c r="K21" s="32">
        <v>2663409</v>
      </c>
      <c r="L21" s="17" t="s">
        <v>39</v>
      </c>
      <c r="M21" s="32">
        <v>2294601</v>
      </c>
      <c r="N21" s="32">
        <v>2662300</v>
      </c>
      <c r="P21" s="16">
        <v>14</v>
      </c>
      <c r="Q21" s="82"/>
      <c r="R21" s="82"/>
      <c r="S21" s="82"/>
      <c r="T21" s="82"/>
      <c r="U21" s="32">
        <v>560000</v>
      </c>
      <c r="V21" s="32">
        <v>350000</v>
      </c>
      <c r="W21" s="32">
        <v>270000</v>
      </c>
      <c r="X21" s="32">
        <v>220000</v>
      </c>
      <c r="Y21" s="32">
        <v>1160000</v>
      </c>
      <c r="Z21" s="17" t="s">
        <v>39</v>
      </c>
      <c r="AA21" s="32">
        <v>1270000</v>
      </c>
      <c r="AB21" s="32">
        <v>2140000</v>
      </c>
      <c r="AD21" s="16">
        <v>14</v>
      </c>
      <c r="AE21" s="82"/>
      <c r="AF21" s="82"/>
      <c r="AG21" s="82"/>
      <c r="AH21" s="82"/>
      <c r="AI21" s="32">
        <v>433326</v>
      </c>
      <c r="AJ21" s="32">
        <v>265557</v>
      </c>
      <c r="AK21" s="32">
        <v>211118</v>
      </c>
      <c r="AL21" s="32">
        <v>167565</v>
      </c>
      <c r="AM21" s="32">
        <v>894062</v>
      </c>
      <c r="AN21" s="17" t="s">
        <v>39</v>
      </c>
      <c r="AO21" s="32">
        <v>1206287</v>
      </c>
      <c r="AP21" s="32">
        <v>1956149</v>
      </c>
      <c r="AS21" s="16">
        <v>14</v>
      </c>
      <c r="AT21" s="88"/>
      <c r="AU21" s="88"/>
      <c r="AV21" s="88"/>
      <c r="AW21" s="88"/>
      <c r="AX21" s="36">
        <f t="shared" si="14"/>
        <v>630783</v>
      </c>
      <c r="AY21" s="36">
        <f t="shared" si="15"/>
        <v>458555</v>
      </c>
      <c r="AZ21" s="36">
        <f t="shared" si="16"/>
        <v>325649</v>
      </c>
      <c r="BA21" s="36">
        <f t="shared" si="17"/>
        <v>271723</v>
      </c>
      <c r="BB21" s="36">
        <f t="shared" si="18"/>
        <v>1572490</v>
      </c>
      <c r="BC21" s="17" t="s">
        <v>39</v>
      </c>
      <c r="BD21" s="36">
        <f t="shared" si="1"/>
        <v>1590296</v>
      </c>
      <c r="BE21" s="36">
        <f t="shared" si="2"/>
        <v>2252816</v>
      </c>
      <c r="BG21" s="16">
        <v>14</v>
      </c>
      <c r="BH21" s="88"/>
      <c r="BI21" s="88"/>
      <c r="BJ21" s="88"/>
      <c r="BK21" s="88"/>
      <c r="BL21" s="36">
        <f t="shared" si="19"/>
        <v>240782</v>
      </c>
      <c r="BM21" s="36">
        <f t="shared" si="20"/>
        <v>264543</v>
      </c>
      <c r="BN21" s="36">
        <f t="shared" si="21"/>
        <v>150293</v>
      </c>
      <c r="BO21" s="36">
        <f t="shared" si="22"/>
        <v>137520</v>
      </c>
      <c r="BP21" s="36">
        <f t="shared" si="23"/>
        <v>954075</v>
      </c>
      <c r="BQ21" s="17" t="s">
        <v>39</v>
      </c>
      <c r="BR21" s="36">
        <f t="shared" si="4"/>
        <v>610777</v>
      </c>
      <c r="BS21" s="36">
        <f t="shared" si="5"/>
        <v>366344</v>
      </c>
      <c r="BU21" s="16">
        <v>14</v>
      </c>
      <c r="BV21" s="91"/>
      <c r="BW21" s="91"/>
      <c r="BX21" s="91"/>
      <c r="BY21" s="91"/>
      <c r="BZ21" s="38">
        <f t="shared" si="24"/>
        <v>0.42996785714285712</v>
      </c>
      <c r="CA21" s="38">
        <f t="shared" si="25"/>
        <v>0.75583714285714287</v>
      </c>
      <c r="CB21" s="38">
        <f t="shared" si="26"/>
        <v>0.55664074074074077</v>
      </c>
      <c r="CC21" s="38">
        <f t="shared" si="27"/>
        <v>0.62509090909090914</v>
      </c>
      <c r="CD21" s="38">
        <f t="shared" si="28"/>
        <v>0.82247844827586203</v>
      </c>
      <c r="CE21" s="17" t="s">
        <v>39</v>
      </c>
      <c r="CF21" s="38">
        <f t="shared" si="7"/>
        <v>0.48092677165354331</v>
      </c>
      <c r="CG21" s="38">
        <f t="shared" si="7"/>
        <v>0.17118878504672896</v>
      </c>
      <c r="CI21" s="16">
        <v>14</v>
      </c>
      <c r="CJ21" s="88"/>
      <c r="CK21" s="88"/>
      <c r="CL21" s="88"/>
      <c r="CM21" s="88"/>
      <c r="CN21" s="36">
        <f t="shared" si="29"/>
        <v>560000</v>
      </c>
      <c r="CO21" s="36">
        <f t="shared" si="30"/>
        <v>350000</v>
      </c>
      <c r="CP21" s="36">
        <f t="shared" si="31"/>
        <v>270000</v>
      </c>
      <c r="CQ21" s="36">
        <f t="shared" si="32"/>
        <v>220000</v>
      </c>
      <c r="CR21" s="36">
        <f t="shared" si="33"/>
        <v>1160000</v>
      </c>
      <c r="CS21" s="17" t="s">
        <v>39</v>
      </c>
      <c r="CT21" s="36">
        <f t="shared" si="9"/>
        <v>1270000</v>
      </c>
      <c r="CU21" s="36">
        <f t="shared" si="10"/>
        <v>2140000</v>
      </c>
      <c r="CW21" s="16">
        <v>14</v>
      </c>
      <c r="CX21" s="88"/>
      <c r="CY21" s="88"/>
      <c r="CZ21" s="88"/>
      <c r="DA21" s="88"/>
      <c r="DB21" s="32">
        <f t="shared" si="34"/>
        <v>601992</v>
      </c>
      <c r="DC21" s="32">
        <f t="shared" si="35"/>
        <v>413397</v>
      </c>
      <c r="DD21" s="32">
        <f t="shared" si="36"/>
        <v>304608</v>
      </c>
      <c r="DE21" s="32">
        <f t="shared" si="37"/>
        <v>250736</v>
      </c>
      <c r="DF21" s="32">
        <f t="shared" si="38"/>
        <v>1403097</v>
      </c>
      <c r="DG21" s="17" t="s">
        <v>39</v>
      </c>
      <c r="DH21" s="32">
        <f t="shared" si="12"/>
        <v>1520503</v>
      </c>
      <c r="DI21" s="32">
        <f t="shared" si="13"/>
        <v>2233697</v>
      </c>
    </row>
    <row r="22" spans="2:113" ht="15.75" thickBot="1" x14ac:dyDescent="0.3">
      <c r="B22" s="16">
        <v>15</v>
      </c>
      <c r="C22" s="82"/>
      <c r="D22" s="82"/>
      <c r="E22" s="82"/>
      <c r="F22" s="82"/>
      <c r="G22" s="32">
        <v>930012</v>
      </c>
      <c r="H22" s="32">
        <v>751448</v>
      </c>
      <c r="I22" s="32">
        <v>607150</v>
      </c>
      <c r="J22" s="32">
        <v>418873</v>
      </c>
      <c r="K22" s="32">
        <v>3522132</v>
      </c>
      <c r="L22" s="17" t="s">
        <v>40</v>
      </c>
      <c r="M22" s="32">
        <v>2759967</v>
      </c>
      <c r="N22" s="32">
        <v>3545900</v>
      </c>
      <c r="P22" s="16">
        <v>15</v>
      </c>
      <c r="Q22" s="82"/>
      <c r="R22" s="82"/>
      <c r="S22" s="82"/>
      <c r="T22" s="82"/>
      <c r="U22" s="32">
        <v>760000</v>
      </c>
      <c r="V22" s="32">
        <v>470000</v>
      </c>
      <c r="W22" s="32">
        <v>370000</v>
      </c>
      <c r="X22" s="32">
        <v>280000</v>
      </c>
      <c r="Y22" s="32">
        <v>1380000</v>
      </c>
      <c r="Z22" s="17" t="s">
        <v>40</v>
      </c>
      <c r="AA22" s="32">
        <v>1270000</v>
      </c>
      <c r="AB22" s="32">
        <v>2140000</v>
      </c>
      <c r="AD22" s="16">
        <v>15</v>
      </c>
      <c r="AE22" s="82"/>
      <c r="AF22" s="82"/>
      <c r="AG22" s="82"/>
      <c r="AH22" s="82"/>
      <c r="AI22" s="32">
        <v>585598</v>
      </c>
      <c r="AJ22" s="32">
        <v>361402</v>
      </c>
      <c r="AK22" s="32">
        <v>287315</v>
      </c>
      <c r="AL22" s="32">
        <v>218724</v>
      </c>
      <c r="AM22" s="32">
        <v>1064838</v>
      </c>
      <c r="AN22" s="17" t="s">
        <v>40</v>
      </c>
      <c r="AO22" s="32">
        <v>1505460</v>
      </c>
      <c r="AP22" s="32">
        <v>2195307</v>
      </c>
      <c r="AS22" s="16">
        <v>15</v>
      </c>
      <c r="AT22" s="88"/>
      <c r="AU22" s="88"/>
      <c r="AV22" s="88"/>
      <c r="AW22" s="88"/>
      <c r="AX22" s="36">
        <f t="shared" si="14"/>
        <v>758537</v>
      </c>
      <c r="AY22" s="36">
        <f t="shared" si="15"/>
        <v>527617</v>
      </c>
      <c r="AZ22" s="36">
        <f t="shared" si="16"/>
        <v>421488</v>
      </c>
      <c r="BA22" s="36">
        <f t="shared" si="17"/>
        <v>305866</v>
      </c>
      <c r="BB22" s="36">
        <f t="shared" si="18"/>
        <v>1988990</v>
      </c>
      <c r="BC22" s="17" t="s">
        <v>40</v>
      </c>
      <c r="BD22" s="36">
        <f t="shared" si="1"/>
        <v>1845142</v>
      </c>
      <c r="BE22" s="36">
        <f t="shared" si="2"/>
        <v>2627069</v>
      </c>
      <c r="BG22" s="16">
        <v>15</v>
      </c>
      <c r="BH22" s="88"/>
      <c r="BI22" s="88"/>
      <c r="BJ22" s="88"/>
      <c r="BK22" s="88"/>
      <c r="BL22" s="36">
        <f t="shared" si="19"/>
        <v>172212</v>
      </c>
      <c r="BM22" s="36">
        <f t="shared" si="20"/>
        <v>201305</v>
      </c>
      <c r="BN22" s="36">
        <f t="shared" si="21"/>
        <v>166018</v>
      </c>
      <c r="BO22" s="36">
        <f t="shared" si="22"/>
        <v>102551</v>
      </c>
      <c r="BP22" s="36">
        <f t="shared" si="23"/>
        <v>1337058</v>
      </c>
      <c r="BQ22" s="17" t="s">
        <v>40</v>
      </c>
      <c r="BR22" s="36">
        <f t="shared" si="4"/>
        <v>800961</v>
      </c>
      <c r="BS22" s="36">
        <f t="shared" si="5"/>
        <v>796211</v>
      </c>
      <c r="BU22" s="16">
        <v>15</v>
      </c>
      <c r="BV22" s="91"/>
      <c r="BW22" s="91"/>
      <c r="BX22" s="91"/>
      <c r="BY22" s="91"/>
      <c r="BZ22" s="38">
        <f t="shared" si="24"/>
        <v>0.22659473684210527</v>
      </c>
      <c r="CA22" s="38">
        <f t="shared" si="25"/>
        <v>0.42830851063829789</v>
      </c>
      <c r="CB22" s="38">
        <f t="shared" si="26"/>
        <v>0.44869729729729729</v>
      </c>
      <c r="CC22" s="38">
        <f t="shared" si="27"/>
        <v>0.36625357142857146</v>
      </c>
      <c r="CD22" s="38">
        <f t="shared" si="28"/>
        <v>0.96888260869565213</v>
      </c>
      <c r="CE22" s="17" t="s">
        <v>40</v>
      </c>
      <c r="CF22" s="38">
        <f t="shared" si="7"/>
        <v>0.53203738392252198</v>
      </c>
      <c r="CG22" s="38">
        <f t="shared" si="7"/>
        <v>0.36268776986544476</v>
      </c>
      <c r="CI22" s="16">
        <v>15</v>
      </c>
      <c r="CJ22" s="88"/>
      <c r="CK22" s="88"/>
      <c r="CL22" s="88"/>
      <c r="CM22" s="88"/>
      <c r="CN22" s="36">
        <f t="shared" si="29"/>
        <v>760000</v>
      </c>
      <c r="CO22" s="36">
        <f t="shared" si="30"/>
        <v>470000</v>
      </c>
      <c r="CP22" s="36">
        <f t="shared" si="31"/>
        <v>370000</v>
      </c>
      <c r="CQ22" s="36">
        <f t="shared" si="32"/>
        <v>280000</v>
      </c>
      <c r="CR22" s="36">
        <f t="shared" si="33"/>
        <v>1380000</v>
      </c>
      <c r="CS22" s="17" t="s">
        <v>40</v>
      </c>
      <c r="CT22" s="36">
        <f t="shared" si="9"/>
        <v>1505460</v>
      </c>
      <c r="CU22" s="36">
        <f t="shared" si="10"/>
        <v>2195307</v>
      </c>
      <c r="CW22" s="16">
        <v>15</v>
      </c>
      <c r="CX22" s="88"/>
      <c r="CY22" s="88"/>
      <c r="CZ22" s="88"/>
      <c r="DA22" s="88"/>
      <c r="DB22" s="32">
        <f t="shared" si="34"/>
        <v>745248</v>
      </c>
      <c r="DC22" s="32">
        <f t="shared" si="35"/>
        <v>503496</v>
      </c>
      <c r="DD22" s="32">
        <f t="shared" si="36"/>
        <v>401130</v>
      </c>
      <c r="DE22" s="32">
        <f t="shared" si="37"/>
        <v>294925</v>
      </c>
      <c r="DF22" s="32">
        <f t="shared" si="38"/>
        <v>1729774</v>
      </c>
      <c r="DG22" s="17" t="s">
        <v>40</v>
      </c>
      <c r="DH22" s="32">
        <f t="shared" si="12"/>
        <v>1740974</v>
      </c>
      <c r="DI22" s="32">
        <f t="shared" si="13"/>
        <v>2553947</v>
      </c>
    </row>
    <row r="23" spans="2:113" ht="15.75" thickBot="1" x14ac:dyDescent="0.3">
      <c r="B23" s="16">
        <v>16</v>
      </c>
      <c r="C23" s="82"/>
      <c r="D23" s="82"/>
      <c r="E23" s="82"/>
      <c r="F23" s="82"/>
      <c r="G23" s="32">
        <v>831395</v>
      </c>
      <c r="H23" s="32">
        <v>699458</v>
      </c>
      <c r="I23" s="32">
        <v>481852</v>
      </c>
      <c r="J23" s="32">
        <v>399213</v>
      </c>
      <c r="K23" s="32">
        <v>2645651</v>
      </c>
      <c r="L23" s="17" t="s">
        <v>41</v>
      </c>
      <c r="M23" s="32">
        <v>2190520</v>
      </c>
      <c r="N23" s="32">
        <v>2648398</v>
      </c>
      <c r="P23" s="16">
        <v>16</v>
      </c>
      <c r="Q23" s="82"/>
      <c r="R23" s="82"/>
      <c r="S23" s="82"/>
      <c r="T23" s="82"/>
      <c r="U23" s="32">
        <v>450000</v>
      </c>
      <c r="V23" s="32">
        <v>280000</v>
      </c>
      <c r="W23" s="32">
        <v>230000</v>
      </c>
      <c r="X23" s="32">
        <v>190000</v>
      </c>
      <c r="Y23" s="32">
        <v>830000</v>
      </c>
      <c r="Z23" s="17" t="s">
        <v>41</v>
      </c>
      <c r="AA23" s="32">
        <v>1130000</v>
      </c>
      <c r="AB23" s="32">
        <v>2140000</v>
      </c>
      <c r="AD23" s="16">
        <v>16</v>
      </c>
      <c r="AE23" s="82"/>
      <c r="AF23" s="82"/>
      <c r="AG23" s="82"/>
      <c r="AH23" s="82"/>
      <c r="AI23" s="32">
        <v>347186</v>
      </c>
      <c r="AJ23" s="32">
        <v>212718</v>
      </c>
      <c r="AK23" s="32">
        <v>175231</v>
      </c>
      <c r="AL23" s="32">
        <v>144052</v>
      </c>
      <c r="AM23" s="32">
        <v>636256</v>
      </c>
      <c r="AN23" s="17" t="s">
        <v>41</v>
      </c>
      <c r="AO23" s="32">
        <v>1147950</v>
      </c>
      <c r="AP23" s="32">
        <v>1963583</v>
      </c>
      <c r="AS23" s="16">
        <v>16</v>
      </c>
      <c r="AT23" s="88"/>
      <c r="AU23" s="88"/>
      <c r="AV23" s="88"/>
      <c r="AW23" s="88"/>
      <c r="AX23" s="36">
        <f t="shared" si="14"/>
        <v>542860</v>
      </c>
      <c r="AY23" s="36">
        <f t="shared" si="15"/>
        <v>397392</v>
      </c>
      <c r="AZ23" s="36">
        <f t="shared" si="16"/>
        <v>295694</v>
      </c>
      <c r="BA23" s="36">
        <f t="shared" si="17"/>
        <v>244422</v>
      </c>
      <c r="BB23" s="36">
        <f t="shared" si="18"/>
        <v>1370636</v>
      </c>
      <c r="BC23" s="17" t="s">
        <v>41</v>
      </c>
      <c r="BD23" s="36">
        <f t="shared" si="1"/>
        <v>1489490</v>
      </c>
      <c r="BE23" s="36">
        <f t="shared" si="2"/>
        <v>2250660</v>
      </c>
      <c r="BG23" s="16">
        <v>16</v>
      </c>
      <c r="BH23" s="88"/>
      <c r="BI23" s="88"/>
      <c r="BJ23" s="88"/>
      <c r="BK23" s="88"/>
      <c r="BL23" s="36">
        <f t="shared" si="19"/>
        <v>255111</v>
      </c>
      <c r="BM23" s="36">
        <f t="shared" si="20"/>
        <v>263751</v>
      </c>
      <c r="BN23" s="36">
        <f t="shared" si="21"/>
        <v>163527</v>
      </c>
      <c r="BO23" s="36">
        <f t="shared" si="22"/>
        <v>136008</v>
      </c>
      <c r="BP23" s="36">
        <f t="shared" si="23"/>
        <v>1108437</v>
      </c>
      <c r="BQ23" s="17" t="s">
        <v>41</v>
      </c>
      <c r="BR23" s="36">
        <f t="shared" si="4"/>
        <v>607176</v>
      </c>
      <c r="BS23" s="36">
        <f t="shared" si="5"/>
        <v>355566</v>
      </c>
      <c r="BU23" s="16">
        <v>16</v>
      </c>
      <c r="BV23" s="91"/>
      <c r="BW23" s="91"/>
      <c r="BX23" s="91"/>
      <c r="BY23" s="91"/>
      <c r="BZ23" s="38">
        <f t="shared" si="24"/>
        <v>0.56691333333333338</v>
      </c>
      <c r="CA23" s="38">
        <f t="shared" si="25"/>
        <v>0.94196785714285713</v>
      </c>
      <c r="CB23" s="38">
        <f t="shared" si="26"/>
        <v>0.71098695652173916</v>
      </c>
      <c r="CC23" s="38">
        <f t="shared" si="27"/>
        <v>0.71583157894736837</v>
      </c>
      <c r="CD23" s="38">
        <f t="shared" si="28"/>
        <v>1.3354662650602409</v>
      </c>
      <c r="CE23" s="17" t="s">
        <v>41</v>
      </c>
      <c r="CF23" s="38">
        <f t="shared" si="7"/>
        <v>0.52892199137593099</v>
      </c>
      <c r="CG23" s="38">
        <f t="shared" si="7"/>
        <v>0.16615233644859814</v>
      </c>
      <c r="CI23" s="16">
        <v>16</v>
      </c>
      <c r="CJ23" s="88"/>
      <c r="CK23" s="88"/>
      <c r="CL23" s="88"/>
      <c r="CM23" s="88"/>
      <c r="CN23" s="36">
        <f t="shared" si="29"/>
        <v>450000</v>
      </c>
      <c r="CO23" s="36">
        <f t="shared" si="30"/>
        <v>280000</v>
      </c>
      <c r="CP23" s="36">
        <f t="shared" si="31"/>
        <v>230000</v>
      </c>
      <c r="CQ23" s="36">
        <f t="shared" si="32"/>
        <v>190000</v>
      </c>
      <c r="CR23" s="36">
        <f t="shared" si="33"/>
        <v>830000</v>
      </c>
      <c r="CS23" s="17" t="s">
        <v>41</v>
      </c>
      <c r="CT23" s="36">
        <f t="shared" si="9"/>
        <v>1147950</v>
      </c>
      <c r="CU23" s="36">
        <f t="shared" si="10"/>
        <v>2140000</v>
      </c>
      <c r="CW23" s="16">
        <v>16</v>
      </c>
      <c r="CX23" s="88"/>
      <c r="CY23" s="88"/>
      <c r="CZ23" s="88"/>
      <c r="DA23" s="88"/>
      <c r="DB23" s="32">
        <f t="shared" si="34"/>
        <v>506439</v>
      </c>
      <c r="DC23" s="32">
        <f t="shared" si="35"/>
        <v>346663</v>
      </c>
      <c r="DD23" s="32">
        <f t="shared" si="36"/>
        <v>268793</v>
      </c>
      <c r="DE23" s="32">
        <f t="shared" si="37"/>
        <v>221901</v>
      </c>
      <c r="DF23" s="32">
        <f t="shared" si="38"/>
        <v>1117929</v>
      </c>
      <c r="DG23" s="17" t="s">
        <v>41</v>
      </c>
      <c r="DH23" s="32">
        <f t="shared" si="12"/>
        <v>1416390</v>
      </c>
      <c r="DI23" s="32">
        <f t="shared" si="13"/>
        <v>2232623</v>
      </c>
    </row>
    <row r="24" spans="2:113" ht="15.75" thickBot="1" x14ac:dyDescent="0.3">
      <c r="B24" s="16">
        <v>17</v>
      </c>
      <c r="C24" s="82"/>
      <c r="D24" s="82"/>
      <c r="E24" s="82"/>
      <c r="F24" s="82"/>
      <c r="G24" s="32">
        <v>847703</v>
      </c>
      <c r="H24" s="32">
        <v>688448</v>
      </c>
      <c r="I24" s="32">
        <v>475171</v>
      </c>
      <c r="J24" s="32">
        <v>453852</v>
      </c>
      <c r="K24" s="32">
        <v>2492132</v>
      </c>
      <c r="L24" s="17" t="s">
        <v>42</v>
      </c>
      <c r="M24" s="32">
        <v>2204445</v>
      </c>
      <c r="N24" s="32">
        <v>2784321</v>
      </c>
      <c r="P24" s="16">
        <v>17</v>
      </c>
      <c r="Q24" s="82"/>
      <c r="R24" s="82"/>
      <c r="S24" s="82"/>
      <c r="T24" s="82"/>
      <c r="U24" s="32">
        <v>510000</v>
      </c>
      <c r="V24" s="32">
        <v>310000</v>
      </c>
      <c r="W24" s="32">
        <v>250000</v>
      </c>
      <c r="X24" s="32">
        <v>200000</v>
      </c>
      <c r="Y24" s="32">
        <v>910000</v>
      </c>
      <c r="Z24" s="17" t="s">
        <v>42</v>
      </c>
      <c r="AA24" s="32">
        <v>1130000</v>
      </c>
      <c r="AB24" s="32">
        <v>2140000</v>
      </c>
      <c r="AD24" s="16">
        <v>17</v>
      </c>
      <c r="AE24" s="82"/>
      <c r="AF24" s="82"/>
      <c r="AG24" s="82"/>
      <c r="AH24" s="82"/>
      <c r="AI24" s="32">
        <v>389163</v>
      </c>
      <c r="AJ24" s="32">
        <v>236020</v>
      </c>
      <c r="AK24" s="32">
        <v>188552</v>
      </c>
      <c r="AL24" s="32">
        <v>151165</v>
      </c>
      <c r="AM24" s="32">
        <v>701352</v>
      </c>
      <c r="AN24" s="17" t="s">
        <v>42</v>
      </c>
      <c r="AO24" s="32">
        <v>1197183</v>
      </c>
      <c r="AP24" s="32">
        <v>2002611</v>
      </c>
      <c r="AS24" s="16">
        <v>17</v>
      </c>
      <c r="AT24" s="88"/>
      <c r="AU24" s="88"/>
      <c r="AV24" s="88"/>
      <c r="AW24" s="88"/>
      <c r="AX24" s="36">
        <f t="shared" si="14"/>
        <v>582289</v>
      </c>
      <c r="AY24" s="36">
        <f t="shared" si="15"/>
        <v>411489</v>
      </c>
      <c r="AZ24" s="36">
        <f t="shared" si="16"/>
        <v>304574</v>
      </c>
      <c r="BA24" s="36">
        <f t="shared" si="17"/>
        <v>268339</v>
      </c>
      <c r="BB24" s="36">
        <f t="shared" si="18"/>
        <v>1367828</v>
      </c>
      <c r="BC24" s="17" t="s">
        <v>42</v>
      </c>
      <c r="BD24" s="36">
        <f t="shared" si="1"/>
        <v>1510543</v>
      </c>
      <c r="BE24" s="36">
        <f t="shared" si="2"/>
        <v>2308977</v>
      </c>
      <c r="BG24" s="16">
        <v>17</v>
      </c>
      <c r="BH24" s="88"/>
      <c r="BI24" s="88"/>
      <c r="BJ24" s="88"/>
      <c r="BK24" s="88"/>
      <c r="BL24" s="36">
        <f t="shared" si="19"/>
        <v>237664</v>
      </c>
      <c r="BM24" s="36">
        <f t="shared" si="20"/>
        <v>242689</v>
      </c>
      <c r="BN24" s="36">
        <f t="shared" si="21"/>
        <v>150902</v>
      </c>
      <c r="BO24" s="36">
        <f t="shared" si="22"/>
        <v>162504</v>
      </c>
      <c r="BP24" s="36">
        <f t="shared" si="23"/>
        <v>979249</v>
      </c>
      <c r="BQ24" s="17" t="s">
        <v>42</v>
      </c>
      <c r="BR24" s="36">
        <f t="shared" si="4"/>
        <v>601875</v>
      </c>
      <c r="BS24" s="36">
        <f t="shared" si="5"/>
        <v>417352</v>
      </c>
      <c r="BU24" s="16">
        <v>17</v>
      </c>
      <c r="BV24" s="91"/>
      <c r="BW24" s="91"/>
      <c r="BX24" s="91"/>
      <c r="BY24" s="91"/>
      <c r="BZ24" s="38">
        <f t="shared" si="24"/>
        <v>0.46600784313725491</v>
      </c>
      <c r="CA24" s="38">
        <f t="shared" si="25"/>
        <v>0.78286774193548392</v>
      </c>
      <c r="CB24" s="38">
        <f t="shared" si="26"/>
        <v>0.60360800000000003</v>
      </c>
      <c r="CC24" s="38">
        <f t="shared" si="27"/>
        <v>0.81252000000000002</v>
      </c>
      <c r="CD24" s="38">
        <f t="shared" si="28"/>
        <v>1.0760978021978023</v>
      </c>
      <c r="CE24" s="17" t="s">
        <v>42</v>
      </c>
      <c r="CF24" s="38">
        <f t="shared" ref="CF24:CG35" si="39">BR24/CT24</f>
        <v>0.50274268846116255</v>
      </c>
      <c r="CG24" s="38">
        <f t="shared" si="39"/>
        <v>0.19502429906542057</v>
      </c>
      <c r="CI24" s="16">
        <v>17</v>
      </c>
      <c r="CJ24" s="88"/>
      <c r="CK24" s="88"/>
      <c r="CL24" s="88"/>
      <c r="CM24" s="88"/>
      <c r="CN24" s="36">
        <f t="shared" si="29"/>
        <v>510000</v>
      </c>
      <c r="CO24" s="36">
        <f t="shared" si="30"/>
        <v>310000</v>
      </c>
      <c r="CP24" s="36">
        <f t="shared" si="31"/>
        <v>250000</v>
      </c>
      <c r="CQ24" s="36">
        <f t="shared" si="32"/>
        <v>200000</v>
      </c>
      <c r="CR24" s="36">
        <f t="shared" si="33"/>
        <v>910000</v>
      </c>
      <c r="CS24" s="17" t="s">
        <v>42</v>
      </c>
      <c r="CT24" s="36">
        <f t="shared" ref="CT24:CU35" si="40">MEDIAN(M24,AA24,AO24)</f>
        <v>1197183</v>
      </c>
      <c r="CU24" s="36">
        <f t="shared" si="40"/>
        <v>2140000</v>
      </c>
      <c r="CW24" s="16">
        <v>17</v>
      </c>
      <c r="CX24" s="88"/>
      <c r="CY24" s="88"/>
      <c r="CZ24" s="88"/>
      <c r="DA24" s="88"/>
      <c r="DB24" s="32">
        <f t="shared" si="34"/>
        <v>552054</v>
      </c>
      <c r="DC24" s="32">
        <f t="shared" si="35"/>
        <v>369312</v>
      </c>
      <c r="DD24" s="32">
        <f t="shared" si="36"/>
        <v>281886</v>
      </c>
      <c r="DE24" s="32">
        <f t="shared" si="37"/>
        <v>239404</v>
      </c>
      <c r="DF24" s="32">
        <f t="shared" si="38"/>
        <v>1167301</v>
      </c>
      <c r="DG24" s="17" t="s">
        <v>42</v>
      </c>
      <c r="DH24" s="32">
        <f t="shared" ref="DH24:DI35" si="41">ROUND(GEOMEAN(M24,AA24,AO24),0)</f>
        <v>1439393</v>
      </c>
      <c r="DI24" s="32">
        <f t="shared" si="41"/>
        <v>2285125</v>
      </c>
    </row>
    <row r="25" spans="2:113" ht="15.75" thickBot="1" x14ac:dyDescent="0.3">
      <c r="B25" s="16">
        <v>18</v>
      </c>
      <c r="C25" s="82"/>
      <c r="D25" s="82"/>
      <c r="E25" s="82"/>
      <c r="F25" s="82"/>
      <c r="G25" s="32">
        <v>806746</v>
      </c>
      <c r="H25" s="32">
        <v>647809</v>
      </c>
      <c r="I25" s="32">
        <v>452873</v>
      </c>
      <c r="J25" s="32">
        <v>357213</v>
      </c>
      <c r="K25" s="32">
        <v>2408322</v>
      </c>
      <c r="L25" s="17" t="s">
        <v>43</v>
      </c>
      <c r="M25" s="32">
        <v>2044445</v>
      </c>
      <c r="N25" s="32">
        <v>2569321</v>
      </c>
      <c r="P25" s="16">
        <v>18</v>
      </c>
      <c r="Q25" s="82"/>
      <c r="R25" s="82"/>
      <c r="S25" s="82"/>
      <c r="T25" s="82"/>
      <c r="U25" s="32">
        <v>410000</v>
      </c>
      <c r="V25" s="32">
        <v>250000</v>
      </c>
      <c r="W25" s="32">
        <v>210000</v>
      </c>
      <c r="X25" s="32">
        <v>170000</v>
      </c>
      <c r="Y25" s="32">
        <v>890000</v>
      </c>
      <c r="Z25" s="17" t="s">
        <v>43</v>
      </c>
      <c r="AA25" s="32">
        <v>1130000</v>
      </c>
      <c r="AB25" s="32">
        <v>2140000</v>
      </c>
      <c r="AD25" s="16">
        <v>18</v>
      </c>
      <c r="AE25" s="82"/>
      <c r="AF25" s="82"/>
      <c r="AG25" s="82"/>
      <c r="AH25" s="82"/>
      <c r="AI25" s="32">
        <v>311673</v>
      </c>
      <c r="AJ25" s="32">
        <v>192501</v>
      </c>
      <c r="AK25" s="32">
        <v>158589</v>
      </c>
      <c r="AL25" s="32">
        <v>133325</v>
      </c>
      <c r="AM25" s="32">
        <v>687448</v>
      </c>
      <c r="AN25" s="17" t="s">
        <v>43</v>
      </c>
      <c r="AO25" s="32">
        <v>1137221</v>
      </c>
      <c r="AP25" s="32">
        <v>1763327</v>
      </c>
      <c r="AS25" s="16">
        <v>18</v>
      </c>
      <c r="AT25" s="88"/>
      <c r="AU25" s="88"/>
      <c r="AV25" s="88"/>
      <c r="AW25" s="88"/>
      <c r="AX25" s="36">
        <f t="shared" si="14"/>
        <v>509473</v>
      </c>
      <c r="AY25" s="36">
        <f t="shared" si="15"/>
        <v>363437</v>
      </c>
      <c r="AZ25" s="36">
        <f t="shared" si="16"/>
        <v>273821</v>
      </c>
      <c r="BA25" s="36">
        <f t="shared" si="17"/>
        <v>220179</v>
      </c>
      <c r="BB25" s="36">
        <f t="shared" si="18"/>
        <v>1328590</v>
      </c>
      <c r="BC25" s="17" t="s">
        <v>43</v>
      </c>
      <c r="BD25" s="36">
        <f t="shared" si="1"/>
        <v>1437222</v>
      </c>
      <c r="BE25" s="36">
        <f t="shared" si="2"/>
        <v>2157549</v>
      </c>
      <c r="BG25" s="16">
        <v>18</v>
      </c>
      <c r="BH25" s="88"/>
      <c r="BI25" s="88"/>
      <c r="BJ25" s="88"/>
      <c r="BK25" s="88"/>
      <c r="BL25" s="36">
        <f t="shared" si="19"/>
        <v>262098</v>
      </c>
      <c r="BM25" s="36">
        <f t="shared" si="20"/>
        <v>247946</v>
      </c>
      <c r="BN25" s="36">
        <f t="shared" si="21"/>
        <v>157180</v>
      </c>
      <c r="BO25" s="36">
        <f t="shared" si="22"/>
        <v>120083</v>
      </c>
      <c r="BP25" s="36">
        <f t="shared" si="23"/>
        <v>940544</v>
      </c>
      <c r="BQ25" s="17" t="s">
        <v>43</v>
      </c>
      <c r="BR25" s="36">
        <f t="shared" si="4"/>
        <v>525883</v>
      </c>
      <c r="BS25" s="36">
        <f t="shared" si="5"/>
        <v>403283</v>
      </c>
      <c r="BU25" s="16">
        <v>18</v>
      </c>
      <c r="BV25" s="91"/>
      <c r="BW25" s="91"/>
      <c r="BX25" s="91"/>
      <c r="BY25" s="91"/>
      <c r="BZ25" s="38">
        <f t="shared" si="24"/>
        <v>0.63926341463414638</v>
      </c>
      <c r="CA25" s="38">
        <f t="shared" si="25"/>
        <v>0.991784</v>
      </c>
      <c r="CB25" s="38">
        <f t="shared" si="26"/>
        <v>0.74847619047619052</v>
      </c>
      <c r="CC25" s="38">
        <f t="shared" si="27"/>
        <v>0.70637058823529408</v>
      </c>
      <c r="CD25" s="38">
        <f t="shared" si="28"/>
        <v>1.0567910112359551</v>
      </c>
      <c r="CE25" s="17" t="s">
        <v>43</v>
      </c>
      <c r="CF25" s="38">
        <f t="shared" si="39"/>
        <v>0.46242814721149189</v>
      </c>
      <c r="CG25" s="38">
        <f t="shared" si="39"/>
        <v>0.18845000000000001</v>
      </c>
      <c r="CI25" s="16">
        <v>18</v>
      </c>
      <c r="CJ25" s="88"/>
      <c r="CK25" s="88"/>
      <c r="CL25" s="88"/>
      <c r="CM25" s="88"/>
      <c r="CN25" s="36">
        <f t="shared" si="29"/>
        <v>410000</v>
      </c>
      <c r="CO25" s="36">
        <f t="shared" si="30"/>
        <v>250000</v>
      </c>
      <c r="CP25" s="36">
        <f t="shared" si="31"/>
        <v>210000</v>
      </c>
      <c r="CQ25" s="36">
        <f t="shared" si="32"/>
        <v>170000</v>
      </c>
      <c r="CR25" s="36">
        <f t="shared" si="33"/>
        <v>890000</v>
      </c>
      <c r="CS25" s="17" t="s">
        <v>43</v>
      </c>
      <c r="CT25" s="36">
        <f t="shared" si="40"/>
        <v>1137221</v>
      </c>
      <c r="CU25" s="36">
        <f t="shared" si="40"/>
        <v>2140000</v>
      </c>
      <c r="CW25" s="16">
        <v>18</v>
      </c>
      <c r="CX25" s="88"/>
      <c r="CY25" s="88"/>
      <c r="CZ25" s="88"/>
      <c r="DA25" s="88"/>
      <c r="DB25" s="32">
        <f t="shared" si="34"/>
        <v>468893</v>
      </c>
      <c r="DC25" s="32">
        <f t="shared" si="35"/>
        <v>314731</v>
      </c>
      <c r="DD25" s="32">
        <f t="shared" si="36"/>
        <v>247072</v>
      </c>
      <c r="DE25" s="32">
        <f t="shared" si="37"/>
        <v>200799</v>
      </c>
      <c r="DF25" s="32">
        <f t="shared" si="38"/>
        <v>1137928</v>
      </c>
      <c r="DG25" s="17" t="s">
        <v>43</v>
      </c>
      <c r="DH25" s="32">
        <f t="shared" si="41"/>
        <v>1379853</v>
      </c>
      <c r="DI25" s="32">
        <f t="shared" si="41"/>
        <v>2132333</v>
      </c>
    </row>
    <row r="26" spans="2:113" ht="15.75" thickBot="1" x14ac:dyDescent="0.3">
      <c r="B26" s="16">
        <v>19</v>
      </c>
      <c r="C26" s="82"/>
      <c r="D26" s="82"/>
      <c r="E26" s="82"/>
      <c r="F26" s="82"/>
      <c r="G26" s="32">
        <v>929331</v>
      </c>
      <c r="H26" s="32">
        <v>752437</v>
      </c>
      <c r="I26" s="32">
        <v>602139</v>
      </c>
      <c r="J26" s="32">
        <v>417213</v>
      </c>
      <c r="K26" s="32">
        <v>3539322</v>
      </c>
      <c r="L26" s="17" t="s">
        <v>44</v>
      </c>
      <c r="M26" s="32">
        <v>2764445</v>
      </c>
      <c r="N26" s="32">
        <v>3589321</v>
      </c>
      <c r="P26" s="16">
        <v>19</v>
      </c>
      <c r="Q26" s="82"/>
      <c r="R26" s="82"/>
      <c r="S26" s="82"/>
      <c r="T26" s="82"/>
      <c r="U26" s="32">
        <v>1160000</v>
      </c>
      <c r="V26" s="32">
        <v>560000</v>
      </c>
      <c r="W26" s="32">
        <v>410000</v>
      </c>
      <c r="X26" s="32">
        <v>270000</v>
      </c>
      <c r="Y26" s="32">
        <v>2920000</v>
      </c>
      <c r="Z26" s="17" t="s">
        <v>44</v>
      </c>
      <c r="AA26" s="32">
        <v>1270000</v>
      </c>
      <c r="AB26" s="32">
        <v>2440000</v>
      </c>
      <c r="AD26" s="16">
        <v>19</v>
      </c>
      <c r="AE26" s="82"/>
      <c r="AF26" s="82"/>
      <c r="AG26" s="82"/>
      <c r="AH26" s="82"/>
      <c r="AI26" s="32">
        <v>895891</v>
      </c>
      <c r="AJ26" s="32">
        <v>433774</v>
      </c>
      <c r="AK26" s="32">
        <v>316165</v>
      </c>
      <c r="AL26" s="32">
        <v>206978</v>
      </c>
      <c r="AM26" s="32">
        <v>2242772</v>
      </c>
      <c r="AN26" s="17" t="s">
        <v>44</v>
      </c>
      <c r="AO26" s="32">
        <v>1173794</v>
      </c>
      <c r="AP26" s="32">
        <v>2182465</v>
      </c>
      <c r="AS26" s="16">
        <v>19</v>
      </c>
      <c r="AT26" s="88"/>
      <c r="AU26" s="88"/>
      <c r="AV26" s="88"/>
      <c r="AW26" s="88"/>
      <c r="AX26" s="36">
        <f t="shared" si="14"/>
        <v>995074</v>
      </c>
      <c r="AY26" s="36">
        <f t="shared" si="15"/>
        <v>582070</v>
      </c>
      <c r="AZ26" s="36">
        <f t="shared" si="16"/>
        <v>442768</v>
      </c>
      <c r="BA26" s="36">
        <f t="shared" si="17"/>
        <v>298064</v>
      </c>
      <c r="BB26" s="36">
        <f t="shared" si="18"/>
        <v>2900698</v>
      </c>
      <c r="BC26" s="17" t="s">
        <v>44</v>
      </c>
      <c r="BD26" s="36">
        <f t="shared" si="1"/>
        <v>1736080</v>
      </c>
      <c r="BE26" s="36">
        <f t="shared" si="2"/>
        <v>2737262</v>
      </c>
      <c r="BG26" s="16">
        <v>19</v>
      </c>
      <c r="BH26" s="88"/>
      <c r="BI26" s="88"/>
      <c r="BJ26" s="88"/>
      <c r="BK26" s="88"/>
      <c r="BL26" s="36">
        <f t="shared" si="19"/>
        <v>143805</v>
      </c>
      <c r="BM26" s="36">
        <f t="shared" si="20"/>
        <v>160474</v>
      </c>
      <c r="BN26" s="36">
        <f t="shared" si="21"/>
        <v>145776</v>
      </c>
      <c r="BO26" s="36">
        <f t="shared" si="22"/>
        <v>107891</v>
      </c>
      <c r="BP26" s="36">
        <f t="shared" si="23"/>
        <v>648490</v>
      </c>
      <c r="BQ26" s="17" t="s">
        <v>44</v>
      </c>
      <c r="BR26" s="36">
        <f t="shared" si="4"/>
        <v>891889</v>
      </c>
      <c r="BS26" s="36">
        <f t="shared" si="5"/>
        <v>749056</v>
      </c>
      <c r="BU26" s="16">
        <v>19</v>
      </c>
      <c r="BV26" s="91"/>
      <c r="BW26" s="91"/>
      <c r="BX26" s="91"/>
      <c r="BY26" s="91"/>
      <c r="BZ26" s="38">
        <f t="shared" si="24"/>
        <v>0.15474034547432508</v>
      </c>
      <c r="CA26" s="38">
        <f t="shared" si="25"/>
        <v>0.28656071428571428</v>
      </c>
      <c r="CB26" s="38">
        <f t="shared" si="26"/>
        <v>0.35555121951219515</v>
      </c>
      <c r="CC26" s="38">
        <f t="shared" si="27"/>
        <v>0.39959629629629628</v>
      </c>
      <c r="CD26" s="38">
        <f t="shared" si="28"/>
        <v>0.22208561643835617</v>
      </c>
      <c r="CE26" s="17" t="s">
        <v>44</v>
      </c>
      <c r="CF26" s="38">
        <f t="shared" si="39"/>
        <v>0.70227480314960633</v>
      </c>
      <c r="CG26" s="38">
        <f t="shared" si="39"/>
        <v>0.30699016393442624</v>
      </c>
      <c r="CI26" s="16">
        <v>19</v>
      </c>
      <c r="CJ26" s="88"/>
      <c r="CK26" s="88"/>
      <c r="CL26" s="88"/>
      <c r="CM26" s="88"/>
      <c r="CN26" s="36">
        <f t="shared" si="29"/>
        <v>929331</v>
      </c>
      <c r="CO26" s="36">
        <f t="shared" si="30"/>
        <v>560000</v>
      </c>
      <c r="CP26" s="36">
        <f t="shared" si="31"/>
        <v>410000</v>
      </c>
      <c r="CQ26" s="36">
        <f t="shared" si="32"/>
        <v>270000</v>
      </c>
      <c r="CR26" s="36">
        <f t="shared" si="33"/>
        <v>2920000</v>
      </c>
      <c r="CS26" s="17" t="s">
        <v>44</v>
      </c>
      <c r="CT26" s="36">
        <f t="shared" si="40"/>
        <v>1270000</v>
      </c>
      <c r="CU26" s="36">
        <f t="shared" si="40"/>
        <v>2440000</v>
      </c>
      <c r="CW26" s="16">
        <v>19</v>
      </c>
      <c r="CX26" s="88"/>
      <c r="CY26" s="88"/>
      <c r="CZ26" s="88"/>
      <c r="DA26" s="88"/>
      <c r="DB26" s="32">
        <f t="shared" si="34"/>
        <v>988465</v>
      </c>
      <c r="DC26" s="32">
        <f t="shared" si="35"/>
        <v>567510</v>
      </c>
      <c r="DD26" s="32">
        <f t="shared" si="36"/>
        <v>427364</v>
      </c>
      <c r="DE26" s="32">
        <f t="shared" si="37"/>
        <v>285681</v>
      </c>
      <c r="DF26" s="32">
        <f t="shared" si="38"/>
        <v>2851211</v>
      </c>
      <c r="DG26" s="17" t="s">
        <v>44</v>
      </c>
      <c r="DH26" s="32">
        <f t="shared" si="41"/>
        <v>1603250</v>
      </c>
      <c r="DI26" s="32">
        <f t="shared" si="41"/>
        <v>2673723</v>
      </c>
    </row>
    <row r="27" spans="2:113" ht="15.75" thickBot="1" x14ac:dyDescent="0.3">
      <c r="B27" s="16">
        <v>20</v>
      </c>
      <c r="C27" s="82"/>
      <c r="D27" s="82"/>
      <c r="E27" s="82"/>
      <c r="F27" s="82"/>
      <c r="G27" s="32">
        <v>804405</v>
      </c>
      <c r="H27" s="32">
        <v>638809</v>
      </c>
      <c r="I27" s="32">
        <v>447873</v>
      </c>
      <c r="J27" s="32">
        <v>341894</v>
      </c>
      <c r="K27" s="32">
        <v>1396266</v>
      </c>
      <c r="L27" s="17" t="s">
        <v>45</v>
      </c>
      <c r="M27" s="32">
        <v>2007034</v>
      </c>
      <c r="N27" s="32">
        <v>2556100</v>
      </c>
      <c r="P27" s="16">
        <v>20</v>
      </c>
      <c r="Q27" s="82"/>
      <c r="R27" s="82"/>
      <c r="S27" s="82"/>
      <c r="T27" s="82"/>
      <c r="U27" s="32">
        <v>370000</v>
      </c>
      <c r="V27" s="32">
        <v>220000</v>
      </c>
      <c r="W27" s="32">
        <v>180000</v>
      </c>
      <c r="X27" s="32">
        <v>160000</v>
      </c>
      <c r="Y27" s="32">
        <v>700000</v>
      </c>
      <c r="Z27" s="17" t="s">
        <v>45</v>
      </c>
      <c r="AA27" s="32">
        <v>1130000</v>
      </c>
      <c r="AB27" s="32">
        <v>2140000</v>
      </c>
      <c r="AD27" s="16">
        <v>20</v>
      </c>
      <c r="AE27" s="82"/>
      <c r="AF27" s="82"/>
      <c r="AG27" s="82"/>
      <c r="AH27" s="82"/>
      <c r="AI27" s="32">
        <v>285382</v>
      </c>
      <c r="AJ27" s="32">
        <v>173022</v>
      </c>
      <c r="AK27" s="32">
        <v>139799</v>
      </c>
      <c r="AL27" s="32">
        <v>119526</v>
      </c>
      <c r="AM27" s="32">
        <v>534946</v>
      </c>
      <c r="AN27" s="17" t="s">
        <v>45</v>
      </c>
      <c r="AO27" s="32">
        <v>1049381</v>
      </c>
      <c r="AP27" s="32">
        <v>1707630</v>
      </c>
      <c r="AS27" s="16">
        <v>20</v>
      </c>
      <c r="AT27" s="88"/>
      <c r="AU27" s="88"/>
      <c r="AV27" s="88"/>
      <c r="AW27" s="88"/>
      <c r="AX27" s="36">
        <f t="shared" si="14"/>
        <v>486596</v>
      </c>
      <c r="AY27" s="36">
        <f t="shared" si="15"/>
        <v>343944</v>
      </c>
      <c r="AZ27" s="36">
        <f t="shared" si="16"/>
        <v>255891</v>
      </c>
      <c r="BA27" s="36">
        <f t="shared" si="17"/>
        <v>207140</v>
      </c>
      <c r="BB27" s="36">
        <f t="shared" si="18"/>
        <v>877071</v>
      </c>
      <c r="BC27" s="17" t="s">
        <v>45</v>
      </c>
      <c r="BD27" s="36">
        <f t="shared" si="1"/>
        <v>1395472</v>
      </c>
      <c r="BE27" s="36">
        <f t="shared" si="2"/>
        <v>2134577</v>
      </c>
      <c r="BG27" s="16">
        <v>20</v>
      </c>
      <c r="BH27" s="88"/>
      <c r="BI27" s="88"/>
      <c r="BJ27" s="88"/>
      <c r="BK27" s="88"/>
      <c r="BL27" s="36">
        <f t="shared" si="19"/>
        <v>278464</v>
      </c>
      <c r="BM27" s="36">
        <f t="shared" si="20"/>
        <v>256439</v>
      </c>
      <c r="BN27" s="36">
        <f t="shared" si="21"/>
        <v>167472</v>
      </c>
      <c r="BO27" s="36">
        <f t="shared" si="22"/>
        <v>118442</v>
      </c>
      <c r="BP27" s="36">
        <f t="shared" si="23"/>
        <v>457147</v>
      </c>
      <c r="BQ27" s="17" t="s">
        <v>45</v>
      </c>
      <c r="BR27" s="36">
        <f t="shared" si="4"/>
        <v>531160</v>
      </c>
      <c r="BS27" s="36">
        <f t="shared" si="5"/>
        <v>424261</v>
      </c>
      <c r="BU27" s="16">
        <v>20</v>
      </c>
      <c r="BV27" s="91"/>
      <c r="BW27" s="91"/>
      <c r="BX27" s="91"/>
      <c r="BY27" s="91"/>
      <c r="BZ27" s="38">
        <f t="shared" si="24"/>
        <v>0.75260540540540544</v>
      </c>
      <c r="CA27" s="38">
        <f t="shared" si="25"/>
        <v>1.1656318181818182</v>
      </c>
      <c r="CB27" s="38">
        <f t="shared" si="26"/>
        <v>0.9304</v>
      </c>
      <c r="CC27" s="38">
        <f t="shared" si="27"/>
        <v>0.74026250000000005</v>
      </c>
      <c r="CD27" s="38">
        <f t="shared" si="28"/>
        <v>0.65306714285714285</v>
      </c>
      <c r="CE27" s="17" t="s">
        <v>45</v>
      </c>
      <c r="CF27" s="38">
        <f t="shared" si="39"/>
        <v>0.47005309734513273</v>
      </c>
      <c r="CG27" s="38">
        <f t="shared" si="39"/>
        <v>0.19825280373831775</v>
      </c>
      <c r="CI27" s="16">
        <v>20</v>
      </c>
      <c r="CJ27" s="88"/>
      <c r="CK27" s="88"/>
      <c r="CL27" s="88"/>
      <c r="CM27" s="88"/>
      <c r="CN27" s="36">
        <f t="shared" si="29"/>
        <v>370000</v>
      </c>
      <c r="CO27" s="36">
        <f t="shared" si="30"/>
        <v>220000</v>
      </c>
      <c r="CP27" s="36">
        <f t="shared" si="31"/>
        <v>180000</v>
      </c>
      <c r="CQ27" s="36">
        <f t="shared" si="32"/>
        <v>160000</v>
      </c>
      <c r="CR27" s="36">
        <f t="shared" si="33"/>
        <v>700000</v>
      </c>
      <c r="CS27" s="17" t="s">
        <v>45</v>
      </c>
      <c r="CT27" s="36">
        <f t="shared" si="40"/>
        <v>1130000</v>
      </c>
      <c r="CU27" s="36">
        <f t="shared" si="40"/>
        <v>2140000</v>
      </c>
      <c r="CW27" s="16">
        <v>20</v>
      </c>
      <c r="CX27" s="88"/>
      <c r="CY27" s="88"/>
      <c r="CZ27" s="88"/>
      <c r="DA27" s="88"/>
      <c r="DB27" s="32">
        <f t="shared" si="34"/>
        <v>439576</v>
      </c>
      <c r="DC27" s="32">
        <f t="shared" si="35"/>
        <v>289711</v>
      </c>
      <c r="DD27" s="32">
        <f t="shared" si="36"/>
        <v>224204</v>
      </c>
      <c r="DE27" s="32">
        <f t="shared" si="37"/>
        <v>186993</v>
      </c>
      <c r="DF27" s="32">
        <f t="shared" si="38"/>
        <v>805611</v>
      </c>
      <c r="DG27" s="17" t="s">
        <v>45</v>
      </c>
      <c r="DH27" s="32">
        <f t="shared" si="41"/>
        <v>1335126</v>
      </c>
      <c r="DI27" s="32">
        <f t="shared" si="41"/>
        <v>2106017</v>
      </c>
    </row>
    <row r="28" spans="2:113" ht="15.75" thickBot="1" x14ac:dyDescent="0.3">
      <c r="B28" s="16">
        <v>21</v>
      </c>
      <c r="C28" s="82"/>
      <c r="D28" s="82"/>
      <c r="E28" s="82"/>
      <c r="F28" s="82"/>
      <c r="G28" s="32">
        <v>798075</v>
      </c>
      <c r="H28" s="32">
        <v>637479</v>
      </c>
      <c r="I28" s="32">
        <v>445543</v>
      </c>
      <c r="J28" s="32">
        <v>339564</v>
      </c>
      <c r="K28" s="32">
        <v>1395332</v>
      </c>
      <c r="L28" s="17" t="s">
        <v>46</v>
      </c>
      <c r="M28" s="32">
        <v>2005384</v>
      </c>
      <c r="N28" s="32">
        <v>2557501</v>
      </c>
      <c r="P28" s="16">
        <v>21</v>
      </c>
      <c r="Q28" s="82"/>
      <c r="R28" s="82"/>
      <c r="S28" s="82"/>
      <c r="T28" s="82"/>
      <c r="U28" s="32">
        <v>330000</v>
      </c>
      <c r="V28" s="32">
        <v>200000</v>
      </c>
      <c r="W28" s="32">
        <v>160000</v>
      </c>
      <c r="X28" s="32">
        <v>140000</v>
      </c>
      <c r="Y28" s="32">
        <v>740000</v>
      </c>
      <c r="Z28" s="17" t="s">
        <v>46</v>
      </c>
      <c r="AA28" s="32">
        <v>1130000</v>
      </c>
      <c r="AB28" s="32">
        <v>2140000</v>
      </c>
      <c r="AD28" s="16">
        <v>21</v>
      </c>
      <c r="AE28" s="82"/>
      <c r="AF28" s="82"/>
      <c r="AG28" s="82"/>
      <c r="AH28" s="82"/>
      <c r="AI28" s="32">
        <v>253612</v>
      </c>
      <c r="AJ28" s="32">
        <v>153761</v>
      </c>
      <c r="AK28" s="32">
        <v>124235</v>
      </c>
      <c r="AL28" s="32">
        <v>106220</v>
      </c>
      <c r="AM28" s="32">
        <v>566182</v>
      </c>
      <c r="AN28" s="17" t="s">
        <v>46</v>
      </c>
      <c r="AO28" s="32">
        <v>1055702</v>
      </c>
      <c r="AP28" s="32">
        <v>1919070</v>
      </c>
      <c r="AS28" s="16">
        <v>21</v>
      </c>
      <c r="AT28" s="88"/>
      <c r="AU28" s="88"/>
      <c r="AV28" s="88"/>
      <c r="AW28" s="88"/>
      <c r="AX28" s="36">
        <f t="shared" si="14"/>
        <v>460562</v>
      </c>
      <c r="AY28" s="36">
        <f t="shared" si="15"/>
        <v>330413</v>
      </c>
      <c r="AZ28" s="36">
        <f t="shared" si="16"/>
        <v>243259</v>
      </c>
      <c r="BA28" s="36">
        <f t="shared" si="17"/>
        <v>195261</v>
      </c>
      <c r="BB28" s="36">
        <f t="shared" si="18"/>
        <v>900505</v>
      </c>
      <c r="BC28" s="17" t="s">
        <v>46</v>
      </c>
      <c r="BD28" s="36">
        <f t="shared" si="1"/>
        <v>1397029</v>
      </c>
      <c r="BE28" s="36">
        <f t="shared" si="2"/>
        <v>2205524</v>
      </c>
      <c r="BG28" s="16">
        <v>21</v>
      </c>
      <c r="BH28" s="88"/>
      <c r="BI28" s="88"/>
      <c r="BJ28" s="88"/>
      <c r="BK28" s="88"/>
      <c r="BL28" s="36">
        <f t="shared" si="19"/>
        <v>294779</v>
      </c>
      <c r="BM28" s="36">
        <f t="shared" si="20"/>
        <v>266930</v>
      </c>
      <c r="BN28" s="36">
        <f t="shared" si="21"/>
        <v>176093</v>
      </c>
      <c r="BO28" s="36">
        <f t="shared" si="22"/>
        <v>126106</v>
      </c>
      <c r="BP28" s="36">
        <f t="shared" si="23"/>
        <v>437257</v>
      </c>
      <c r="BQ28" s="17" t="s">
        <v>46</v>
      </c>
      <c r="BR28" s="36">
        <f t="shared" si="4"/>
        <v>528159</v>
      </c>
      <c r="BS28" s="36">
        <f t="shared" si="5"/>
        <v>324220</v>
      </c>
      <c r="BU28" s="16">
        <v>21</v>
      </c>
      <c r="BV28" s="91"/>
      <c r="BW28" s="91"/>
      <c r="BX28" s="91"/>
      <c r="BY28" s="91"/>
      <c r="BZ28" s="38">
        <f t="shared" si="24"/>
        <v>0.89326969696969694</v>
      </c>
      <c r="CA28" s="38">
        <f t="shared" si="25"/>
        <v>1.3346499999999999</v>
      </c>
      <c r="CB28" s="38">
        <f t="shared" si="26"/>
        <v>1.1005812500000001</v>
      </c>
      <c r="CC28" s="38">
        <f t="shared" si="27"/>
        <v>0.90075714285714281</v>
      </c>
      <c r="CD28" s="38">
        <f t="shared" si="28"/>
        <v>0.59088783783783783</v>
      </c>
      <c r="CE28" s="17" t="s">
        <v>46</v>
      </c>
      <c r="CF28" s="38">
        <f t="shared" si="39"/>
        <v>0.46739734513274334</v>
      </c>
      <c r="CG28" s="38">
        <f t="shared" si="39"/>
        <v>0.15150467289719627</v>
      </c>
      <c r="CI28" s="16">
        <v>21</v>
      </c>
      <c r="CJ28" s="88"/>
      <c r="CK28" s="88"/>
      <c r="CL28" s="88"/>
      <c r="CM28" s="88"/>
      <c r="CN28" s="36">
        <f t="shared" si="29"/>
        <v>330000</v>
      </c>
      <c r="CO28" s="36">
        <f t="shared" si="30"/>
        <v>200000</v>
      </c>
      <c r="CP28" s="36">
        <f t="shared" si="31"/>
        <v>160000</v>
      </c>
      <c r="CQ28" s="36">
        <f t="shared" si="32"/>
        <v>140000</v>
      </c>
      <c r="CR28" s="36">
        <f t="shared" si="33"/>
        <v>740000</v>
      </c>
      <c r="CS28" s="17" t="s">
        <v>46</v>
      </c>
      <c r="CT28" s="36">
        <f t="shared" si="40"/>
        <v>1130000</v>
      </c>
      <c r="CU28" s="36">
        <f t="shared" si="40"/>
        <v>2140000</v>
      </c>
      <c r="CW28" s="16">
        <v>21</v>
      </c>
      <c r="CX28" s="88"/>
      <c r="CY28" s="88"/>
      <c r="CZ28" s="88"/>
      <c r="DA28" s="88"/>
      <c r="DB28" s="32">
        <f t="shared" si="34"/>
        <v>405735</v>
      </c>
      <c r="DC28" s="32">
        <f t="shared" si="35"/>
        <v>269638</v>
      </c>
      <c r="DD28" s="32">
        <f t="shared" si="36"/>
        <v>206896</v>
      </c>
      <c r="DE28" s="32">
        <f t="shared" si="37"/>
        <v>171561</v>
      </c>
      <c r="DF28" s="32">
        <f t="shared" si="38"/>
        <v>836158</v>
      </c>
      <c r="DG28" s="17" t="s">
        <v>46</v>
      </c>
      <c r="DH28" s="32">
        <f t="shared" si="41"/>
        <v>1337434</v>
      </c>
      <c r="DI28" s="32">
        <f t="shared" si="41"/>
        <v>2189980</v>
      </c>
    </row>
    <row r="29" spans="2:113" ht="15.75" thickBot="1" x14ac:dyDescent="0.3">
      <c r="B29" s="16">
        <v>22</v>
      </c>
      <c r="C29" s="82"/>
      <c r="D29" s="82"/>
      <c r="E29" s="82"/>
      <c r="F29" s="82"/>
      <c r="G29" s="32">
        <v>1136278</v>
      </c>
      <c r="H29" s="32">
        <v>812756</v>
      </c>
      <c r="I29" s="32">
        <v>781767</v>
      </c>
      <c r="J29" s="32">
        <v>516490</v>
      </c>
      <c r="K29" s="32">
        <v>2831920</v>
      </c>
      <c r="L29" s="17" t="s">
        <v>47</v>
      </c>
      <c r="M29" s="32">
        <v>2356063</v>
      </c>
      <c r="N29" s="32">
        <v>2842116</v>
      </c>
      <c r="P29" s="16">
        <v>22</v>
      </c>
      <c r="Q29" s="82"/>
      <c r="R29" s="82"/>
      <c r="S29" s="82"/>
      <c r="T29" s="82"/>
      <c r="U29" s="32">
        <v>690000</v>
      </c>
      <c r="V29" s="32">
        <v>440000</v>
      </c>
      <c r="W29" s="32">
        <v>360000</v>
      </c>
      <c r="X29" s="32">
        <v>270000</v>
      </c>
      <c r="Y29" s="32">
        <v>1290000</v>
      </c>
      <c r="Z29" s="17" t="s">
        <v>47</v>
      </c>
      <c r="AA29" s="32">
        <v>1130000</v>
      </c>
      <c r="AB29" s="32">
        <v>2140000</v>
      </c>
      <c r="AD29" s="16">
        <v>22</v>
      </c>
      <c r="AE29" s="82"/>
      <c r="AF29" s="82"/>
      <c r="AG29" s="82"/>
      <c r="AH29" s="82"/>
      <c r="AI29" s="32">
        <v>532874</v>
      </c>
      <c r="AJ29" s="32">
        <v>336690</v>
      </c>
      <c r="AK29" s="32">
        <v>276528</v>
      </c>
      <c r="AL29" s="32">
        <v>207824</v>
      </c>
      <c r="AM29" s="32">
        <v>988776</v>
      </c>
      <c r="AN29" s="17" t="s">
        <v>47</v>
      </c>
      <c r="AO29" s="32">
        <v>591756</v>
      </c>
      <c r="AP29" s="32">
        <v>1034819</v>
      </c>
      <c r="AS29" s="16">
        <v>22</v>
      </c>
      <c r="AT29" s="88"/>
      <c r="AU29" s="88"/>
      <c r="AV29" s="88"/>
      <c r="AW29" s="88"/>
      <c r="AX29" s="36">
        <f t="shared" si="14"/>
        <v>786384</v>
      </c>
      <c r="AY29" s="36">
        <f t="shared" si="15"/>
        <v>529815</v>
      </c>
      <c r="AZ29" s="36">
        <f t="shared" si="16"/>
        <v>472765</v>
      </c>
      <c r="BA29" s="36">
        <f t="shared" si="17"/>
        <v>331438</v>
      </c>
      <c r="BB29" s="36">
        <f t="shared" si="18"/>
        <v>1703565</v>
      </c>
      <c r="BC29" s="17" t="s">
        <v>47</v>
      </c>
      <c r="BD29" s="36">
        <f t="shared" si="1"/>
        <v>1359273</v>
      </c>
      <c r="BE29" s="36">
        <f t="shared" si="2"/>
        <v>2005645</v>
      </c>
      <c r="BG29" s="16">
        <v>22</v>
      </c>
      <c r="BH29" s="88"/>
      <c r="BI29" s="88"/>
      <c r="BJ29" s="88"/>
      <c r="BK29" s="88"/>
      <c r="BL29" s="36">
        <f t="shared" si="19"/>
        <v>313036</v>
      </c>
      <c r="BM29" s="36">
        <f t="shared" si="20"/>
        <v>250419</v>
      </c>
      <c r="BN29" s="36">
        <f t="shared" si="21"/>
        <v>270839</v>
      </c>
      <c r="BO29" s="36">
        <f t="shared" si="22"/>
        <v>163247</v>
      </c>
      <c r="BP29" s="36">
        <f t="shared" si="23"/>
        <v>988722</v>
      </c>
      <c r="BQ29" s="17" t="s">
        <v>47</v>
      </c>
      <c r="BR29" s="36">
        <f t="shared" si="4"/>
        <v>904223</v>
      </c>
      <c r="BS29" s="36">
        <f t="shared" si="5"/>
        <v>911109</v>
      </c>
      <c r="BU29" s="16">
        <v>22</v>
      </c>
      <c r="BV29" s="91"/>
      <c r="BW29" s="91"/>
      <c r="BX29" s="91"/>
      <c r="BY29" s="91"/>
      <c r="BZ29" s="38">
        <f t="shared" si="24"/>
        <v>0.45367536231884059</v>
      </c>
      <c r="CA29" s="38">
        <f t="shared" si="25"/>
        <v>0.56913409090909095</v>
      </c>
      <c r="CB29" s="38">
        <f t="shared" si="26"/>
        <v>0.7523305555555555</v>
      </c>
      <c r="CC29" s="38">
        <f t="shared" si="27"/>
        <v>0.60461851851851856</v>
      </c>
      <c r="CD29" s="38">
        <f t="shared" si="28"/>
        <v>0.76645116279069769</v>
      </c>
      <c r="CE29" s="17" t="s">
        <v>47</v>
      </c>
      <c r="CF29" s="38">
        <f t="shared" si="39"/>
        <v>0.80019734513274332</v>
      </c>
      <c r="CG29" s="38">
        <f t="shared" si="39"/>
        <v>0.42575186915887853</v>
      </c>
      <c r="CI29" s="16">
        <v>22</v>
      </c>
      <c r="CJ29" s="88"/>
      <c r="CK29" s="88"/>
      <c r="CL29" s="88"/>
      <c r="CM29" s="88"/>
      <c r="CN29" s="36">
        <f t="shared" si="29"/>
        <v>690000</v>
      </c>
      <c r="CO29" s="36">
        <f t="shared" si="30"/>
        <v>440000</v>
      </c>
      <c r="CP29" s="36">
        <f t="shared" si="31"/>
        <v>360000</v>
      </c>
      <c r="CQ29" s="36">
        <f t="shared" si="32"/>
        <v>270000</v>
      </c>
      <c r="CR29" s="36">
        <f t="shared" si="33"/>
        <v>1290000</v>
      </c>
      <c r="CS29" s="17" t="s">
        <v>47</v>
      </c>
      <c r="CT29" s="36">
        <f t="shared" si="40"/>
        <v>1130000</v>
      </c>
      <c r="CU29" s="36">
        <f t="shared" si="40"/>
        <v>2140000</v>
      </c>
      <c r="CW29" s="16">
        <v>22</v>
      </c>
      <c r="CX29" s="88"/>
      <c r="CY29" s="88"/>
      <c r="CZ29" s="88"/>
      <c r="DA29" s="88"/>
      <c r="DB29" s="32">
        <f t="shared" si="34"/>
        <v>747572</v>
      </c>
      <c r="DC29" s="32">
        <f t="shared" si="35"/>
        <v>493796</v>
      </c>
      <c r="DD29" s="32">
        <f t="shared" si="36"/>
        <v>426946</v>
      </c>
      <c r="DE29" s="32">
        <f t="shared" si="37"/>
        <v>307166</v>
      </c>
      <c r="DF29" s="32">
        <f t="shared" si="38"/>
        <v>1534344</v>
      </c>
      <c r="DG29" s="17" t="s">
        <v>47</v>
      </c>
      <c r="DH29" s="32">
        <f t="shared" si="41"/>
        <v>1163597</v>
      </c>
      <c r="DI29" s="32">
        <f t="shared" si="41"/>
        <v>1846319</v>
      </c>
    </row>
    <row r="30" spans="2:113" ht="15.75" thickBot="1" x14ac:dyDescent="0.3">
      <c r="B30" s="16">
        <v>23</v>
      </c>
      <c r="C30" s="82"/>
      <c r="D30" s="82"/>
      <c r="E30" s="82"/>
      <c r="F30" s="82"/>
      <c r="G30" s="32">
        <v>806021</v>
      </c>
      <c r="H30" s="32">
        <v>643809</v>
      </c>
      <c r="I30" s="32">
        <v>451532</v>
      </c>
      <c r="J30" s="32">
        <v>353490</v>
      </c>
      <c r="K30" s="32">
        <v>1407641</v>
      </c>
      <c r="L30" s="17" t="s">
        <v>48</v>
      </c>
      <c r="M30" s="32">
        <v>2031865</v>
      </c>
      <c r="N30" s="32">
        <v>2566430</v>
      </c>
      <c r="P30" s="16">
        <v>23</v>
      </c>
      <c r="Q30" s="82"/>
      <c r="R30" s="82"/>
      <c r="S30" s="82"/>
      <c r="T30" s="82"/>
      <c r="U30" s="32">
        <v>420000</v>
      </c>
      <c r="V30" s="32">
        <v>260000</v>
      </c>
      <c r="W30" s="32">
        <v>210000</v>
      </c>
      <c r="X30" s="32">
        <v>180000</v>
      </c>
      <c r="Y30" s="32">
        <v>800000</v>
      </c>
      <c r="Z30" s="17" t="s">
        <v>48</v>
      </c>
      <c r="AA30" s="32">
        <v>1130000</v>
      </c>
      <c r="AB30" s="32">
        <v>2140000</v>
      </c>
      <c r="AD30" s="16">
        <v>23</v>
      </c>
      <c r="AE30" s="82"/>
      <c r="AF30" s="82"/>
      <c r="AG30" s="82"/>
      <c r="AH30" s="82"/>
      <c r="AI30" s="32">
        <v>322579</v>
      </c>
      <c r="AJ30" s="32">
        <v>197232</v>
      </c>
      <c r="AK30" s="32">
        <v>161246</v>
      </c>
      <c r="AL30" s="32">
        <v>136753</v>
      </c>
      <c r="AM30" s="32">
        <v>618070</v>
      </c>
      <c r="AN30" s="17" t="s">
        <v>48</v>
      </c>
      <c r="AO30" s="32">
        <v>1038672</v>
      </c>
      <c r="AP30" s="32">
        <v>1689068</v>
      </c>
      <c r="AS30" s="16">
        <v>23</v>
      </c>
      <c r="AT30" s="88"/>
      <c r="AU30" s="88"/>
      <c r="AV30" s="88"/>
      <c r="AW30" s="88"/>
      <c r="AX30" s="36">
        <f t="shared" si="14"/>
        <v>516200</v>
      </c>
      <c r="AY30" s="36">
        <f t="shared" si="15"/>
        <v>367014</v>
      </c>
      <c r="AZ30" s="36">
        <f t="shared" si="16"/>
        <v>274259</v>
      </c>
      <c r="BA30" s="36">
        <f t="shared" si="17"/>
        <v>223414</v>
      </c>
      <c r="BB30" s="36">
        <f t="shared" si="18"/>
        <v>941904</v>
      </c>
      <c r="BC30" s="17" t="s">
        <v>48</v>
      </c>
      <c r="BD30" s="36">
        <f t="shared" si="1"/>
        <v>1400179</v>
      </c>
      <c r="BE30" s="36">
        <f t="shared" si="2"/>
        <v>2131833</v>
      </c>
      <c r="BG30" s="16">
        <v>23</v>
      </c>
      <c r="BH30" s="88"/>
      <c r="BI30" s="88"/>
      <c r="BJ30" s="88"/>
      <c r="BK30" s="88"/>
      <c r="BL30" s="36">
        <f t="shared" si="19"/>
        <v>255675</v>
      </c>
      <c r="BM30" s="36">
        <f t="shared" si="20"/>
        <v>241758</v>
      </c>
      <c r="BN30" s="36">
        <f t="shared" si="21"/>
        <v>155446</v>
      </c>
      <c r="BO30" s="36">
        <f t="shared" si="22"/>
        <v>114705</v>
      </c>
      <c r="BP30" s="36">
        <f t="shared" si="23"/>
        <v>413471</v>
      </c>
      <c r="BQ30" s="17" t="s">
        <v>48</v>
      </c>
      <c r="BR30" s="36">
        <f t="shared" si="4"/>
        <v>548959</v>
      </c>
      <c r="BS30" s="36">
        <f t="shared" si="5"/>
        <v>438738</v>
      </c>
      <c r="BU30" s="16">
        <v>23</v>
      </c>
      <c r="BV30" s="91"/>
      <c r="BW30" s="91"/>
      <c r="BX30" s="91"/>
      <c r="BY30" s="91"/>
      <c r="BZ30" s="38">
        <f t="shared" si="24"/>
        <v>0.60875000000000001</v>
      </c>
      <c r="CA30" s="38">
        <f t="shared" si="25"/>
        <v>0.9298384615384615</v>
      </c>
      <c r="CB30" s="38">
        <f t="shared" si="26"/>
        <v>0.74021904761904767</v>
      </c>
      <c r="CC30" s="38">
        <f t="shared" si="27"/>
        <v>0.63724999999999998</v>
      </c>
      <c r="CD30" s="38">
        <f t="shared" si="28"/>
        <v>0.51683875000000001</v>
      </c>
      <c r="CE30" s="17" t="s">
        <v>48</v>
      </c>
      <c r="CF30" s="38">
        <f t="shared" si="39"/>
        <v>0.48580442477876107</v>
      </c>
      <c r="CG30" s="38">
        <f t="shared" si="39"/>
        <v>0.2050177570093458</v>
      </c>
      <c r="CI30" s="16">
        <v>23</v>
      </c>
      <c r="CJ30" s="88"/>
      <c r="CK30" s="88"/>
      <c r="CL30" s="88"/>
      <c r="CM30" s="88"/>
      <c r="CN30" s="36">
        <f t="shared" si="29"/>
        <v>420000</v>
      </c>
      <c r="CO30" s="36">
        <f t="shared" si="30"/>
        <v>260000</v>
      </c>
      <c r="CP30" s="36">
        <f t="shared" si="31"/>
        <v>210000</v>
      </c>
      <c r="CQ30" s="36">
        <f t="shared" si="32"/>
        <v>180000</v>
      </c>
      <c r="CR30" s="36">
        <f t="shared" si="33"/>
        <v>800000</v>
      </c>
      <c r="CS30" s="17" t="s">
        <v>48</v>
      </c>
      <c r="CT30" s="36">
        <f t="shared" si="40"/>
        <v>1130000</v>
      </c>
      <c r="CU30" s="36">
        <f t="shared" si="40"/>
        <v>2140000</v>
      </c>
      <c r="CW30" s="16">
        <v>23</v>
      </c>
      <c r="CX30" s="88"/>
      <c r="CY30" s="88"/>
      <c r="CZ30" s="88"/>
      <c r="DA30" s="88"/>
      <c r="DB30" s="32">
        <f t="shared" si="34"/>
        <v>477981</v>
      </c>
      <c r="DC30" s="32">
        <f t="shared" si="35"/>
        <v>320801</v>
      </c>
      <c r="DD30" s="32">
        <f t="shared" si="36"/>
        <v>248198</v>
      </c>
      <c r="DE30" s="32">
        <f t="shared" si="37"/>
        <v>205682</v>
      </c>
      <c r="DF30" s="32">
        <f t="shared" si="38"/>
        <v>886217</v>
      </c>
      <c r="DG30" s="17" t="s">
        <v>48</v>
      </c>
      <c r="DH30" s="32">
        <f t="shared" si="41"/>
        <v>1336033</v>
      </c>
      <c r="DI30" s="32">
        <f t="shared" si="41"/>
        <v>2101181</v>
      </c>
    </row>
    <row r="31" spans="2:113" ht="15.75" thickBot="1" x14ac:dyDescent="0.3">
      <c r="B31" s="16">
        <v>24</v>
      </c>
      <c r="C31" s="82"/>
      <c r="D31" s="82"/>
      <c r="E31" s="82"/>
      <c r="F31" s="82"/>
      <c r="G31" s="32">
        <v>831395</v>
      </c>
      <c r="H31" s="32">
        <v>702809</v>
      </c>
      <c r="I31" s="32">
        <v>495830</v>
      </c>
      <c r="J31" s="32">
        <v>392532</v>
      </c>
      <c r="K31" s="32">
        <v>1501960</v>
      </c>
      <c r="L31" s="17" t="s">
        <v>49</v>
      </c>
      <c r="M31" s="32">
        <v>2093650</v>
      </c>
      <c r="N31" s="32">
        <v>2605339</v>
      </c>
      <c r="P31" s="16">
        <v>24</v>
      </c>
      <c r="Q31" s="82"/>
      <c r="R31" s="82"/>
      <c r="S31" s="82"/>
      <c r="T31" s="82"/>
      <c r="U31" s="32">
        <v>460000</v>
      </c>
      <c r="V31" s="32">
        <v>290000</v>
      </c>
      <c r="W31" s="32">
        <v>240000</v>
      </c>
      <c r="X31" s="32">
        <v>200000</v>
      </c>
      <c r="Y31" s="32">
        <v>830000</v>
      </c>
      <c r="Z31" s="17" t="s">
        <v>49</v>
      </c>
      <c r="AA31" s="32">
        <v>1130000</v>
      </c>
      <c r="AB31" s="32">
        <v>2140000</v>
      </c>
      <c r="AD31" s="16">
        <v>24</v>
      </c>
      <c r="AE31" s="82"/>
      <c r="AF31" s="82"/>
      <c r="AG31" s="82"/>
      <c r="AH31" s="82"/>
      <c r="AI31" s="32">
        <v>355739</v>
      </c>
      <c r="AJ31" s="32">
        <v>222508</v>
      </c>
      <c r="AK31" s="32">
        <v>181636</v>
      </c>
      <c r="AL31" s="32">
        <v>152275</v>
      </c>
      <c r="AM31" s="32">
        <v>641780</v>
      </c>
      <c r="AN31" s="17" t="s">
        <v>49</v>
      </c>
      <c r="AO31" s="32">
        <v>1188982</v>
      </c>
      <c r="AP31" s="32">
        <v>1958944</v>
      </c>
      <c r="AS31" s="16">
        <v>24</v>
      </c>
      <c r="AT31" s="88"/>
      <c r="AU31" s="88"/>
      <c r="AV31" s="88"/>
      <c r="AW31" s="88"/>
      <c r="AX31" s="36">
        <f t="shared" si="14"/>
        <v>549045</v>
      </c>
      <c r="AY31" s="36">
        <f t="shared" si="15"/>
        <v>405106</v>
      </c>
      <c r="AZ31" s="36">
        <f t="shared" si="16"/>
        <v>305822</v>
      </c>
      <c r="BA31" s="36">
        <f t="shared" si="17"/>
        <v>248269</v>
      </c>
      <c r="BB31" s="36">
        <f t="shared" si="18"/>
        <v>991247</v>
      </c>
      <c r="BC31" s="17" t="s">
        <v>49</v>
      </c>
      <c r="BD31" s="36">
        <f t="shared" si="1"/>
        <v>1470877</v>
      </c>
      <c r="BE31" s="36">
        <f t="shared" si="2"/>
        <v>2234761</v>
      </c>
      <c r="BG31" s="16">
        <v>24</v>
      </c>
      <c r="BH31" s="88"/>
      <c r="BI31" s="88"/>
      <c r="BJ31" s="88"/>
      <c r="BK31" s="88"/>
      <c r="BL31" s="36">
        <f t="shared" si="19"/>
        <v>250018</v>
      </c>
      <c r="BM31" s="36">
        <f t="shared" si="20"/>
        <v>260018</v>
      </c>
      <c r="BN31" s="36">
        <f t="shared" si="21"/>
        <v>167119</v>
      </c>
      <c r="BO31" s="36">
        <f t="shared" si="22"/>
        <v>127194</v>
      </c>
      <c r="BP31" s="36">
        <f t="shared" si="23"/>
        <v>452192</v>
      </c>
      <c r="BQ31" s="17" t="s">
        <v>49</v>
      </c>
      <c r="BR31" s="36">
        <f t="shared" si="4"/>
        <v>540143</v>
      </c>
      <c r="BS31" s="36">
        <f t="shared" si="5"/>
        <v>333454</v>
      </c>
      <c r="BU31" s="16">
        <v>24</v>
      </c>
      <c r="BV31" s="91"/>
      <c r="BW31" s="91"/>
      <c r="BX31" s="91"/>
      <c r="BY31" s="91"/>
      <c r="BZ31" s="38">
        <f t="shared" si="24"/>
        <v>0.54351739130434784</v>
      </c>
      <c r="CA31" s="38">
        <f t="shared" si="25"/>
        <v>0.89661379310344824</v>
      </c>
      <c r="CB31" s="38">
        <f t="shared" si="26"/>
        <v>0.69632916666666667</v>
      </c>
      <c r="CC31" s="38">
        <f t="shared" si="27"/>
        <v>0.63597000000000004</v>
      </c>
      <c r="CD31" s="38">
        <f t="shared" si="28"/>
        <v>0.54480963855421682</v>
      </c>
      <c r="CE31" s="17" t="s">
        <v>49</v>
      </c>
      <c r="CF31" s="38">
        <f t="shared" si="39"/>
        <v>0.45429030885244687</v>
      </c>
      <c r="CG31" s="38">
        <f t="shared" si="39"/>
        <v>0.15581962616822431</v>
      </c>
      <c r="CI31" s="16">
        <v>24</v>
      </c>
      <c r="CJ31" s="88"/>
      <c r="CK31" s="88"/>
      <c r="CL31" s="88"/>
      <c r="CM31" s="88"/>
      <c r="CN31" s="36">
        <f t="shared" si="29"/>
        <v>460000</v>
      </c>
      <c r="CO31" s="36">
        <f t="shared" si="30"/>
        <v>290000</v>
      </c>
      <c r="CP31" s="36">
        <f t="shared" si="31"/>
        <v>240000</v>
      </c>
      <c r="CQ31" s="36">
        <f t="shared" si="32"/>
        <v>200000</v>
      </c>
      <c r="CR31" s="36">
        <f t="shared" si="33"/>
        <v>830000</v>
      </c>
      <c r="CS31" s="17" t="s">
        <v>49</v>
      </c>
      <c r="CT31" s="36">
        <f t="shared" si="40"/>
        <v>1188982</v>
      </c>
      <c r="CU31" s="36">
        <f t="shared" si="40"/>
        <v>2140000</v>
      </c>
      <c r="CW31" s="16">
        <v>24</v>
      </c>
      <c r="CX31" s="88"/>
      <c r="CY31" s="88"/>
      <c r="CZ31" s="88"/>
      <c r="DA31" s="88"/>
      <c r="DB31" s="32">
        <f t="shared" si="34"/>
        <v>514319</v>
      </c>
      <c r="DC31" s="32">
        <f t="shared" si="35"/>
        <v>356610</v>
      </c>
      <c r="DD31" s="32">
        <f t="shared" si="36"/>
        <v>278558</v>
      </c>
      <c r="DE31" s="32">
        <f t="shared" si="37"/>
        <v>228654</v>
      </c>
      <c r="DF31" s="32">
        <f t="shared" si="38"/>
        <v>928341</v>
      </c>
      <c r="DG31" s="17" t="s">
        <v>49</v>
      </c>
      <c r="DH31" s="32">
        <f t="shared" si="41"/>
        <v>1411625</v>
      </c>
      <c r="DI31" s="32">
        <f t="shared" si="41"/>
        <v>2218707</v>
      </c>
    </row>
    <row r="32" spans="2:113" ht="15.75" thickBot="1" x14ac:dyDescent="0.3">
      <c r="B32" s="16">
        <v>25</v>
      </c>
      <c r="C32" s="82"/>
      <c r="D32" s="82"/>
      <c r="E32" s="82"/>
      <c r="F32" s="82"/>
      <c r="G32" s="32">
        <v>806054</v>
      </c>
      <c r="H32" s="32">
        <v>640788</v>
      </c>
      <c r="I32" s="32">
        <v>450181</v>
      </c>
      <c r="J32" s="32">
        <v>350245</v>
      </c>
      <c r="K32" s="32">
        <v>1406701</v>
      </c>
      <c r="L32" s="17" t="s">
        <v>62</v>
      </c>
      <c r="M32" s="32">
        <v>2021076</v>
      </c>
      <c r="N32" s="32">
        <v>2567900</v>
      </c>
      <c r="P32" s="16">
        <v>25</v>
      </c>
      <c r="Q32" s="82"/>
      <c r="R32" s="82"/>
      <c r="S32" s="82"/>
      <c r="T32" s="82"/>
      <c r="U32" s="32">
        <v>330000</v>
      </c>
      <c r="V32" s="32">
        <v>200000</v>
      </c>
      <c r="W32" s="32">
        <v>160000</v>
      </c>
      <c r="X32" s="32">
        <v>140000</v>
      </c>
      <c r="Y32" s="32">
        <v>730000</v>
      </c>
      <c r="Z32" s="17" t="s">
        <v>62</v>
      </c>
      <c r="AA32" s="32">
        <v>1130000</v>
      </c>
      <c r="AB32" s="32">
        <v>2140000</v>
      </c>
      <c r="AD32" s="16">
        <v>25</v>
      </c>
      <c r="AE32" s="82"/>
      <c r="AF32" s="82"/>
      <c r="AG32" s="82"/>
      <c r="AH32" s="82"/>
      <c r="AI32" s="32">
        <v>256005</v>
      </c>
      <c r="AJ32" s="32">
        <v>152435</v>
      </c>
      <c r="AK32" s="32">
        <v>125516</v>
      </c>
      <c r="AL32" s="32">
        <v>106220</v>
      </c>
      <c r="AM32" s="32">
        <v>561810</v>
      </c>
      <c r="AN32" s="17" t="s">
        <v>62</v>
      </c>
      <c r="AO32" s="32">
        <v>1038672</v>
      </c>
      <c r="AP32" s="32">
        <v>1637461</v>
      </c>
      <c r="AS32" s="16">
        <v>25</v>
      </c>
      <c r="AT32" s="88"/>
      <c r="AU32" s="88"/>
      <c r="AV32" s="88"/>
      <c r="AW32" s="88"/>
      <c r="AX32" s="36">
        <f t="shared" si="14"/>
        <v>464020</v>
      </c>
      <c r="AY32" s="36">
        <f t="shared" si="15"/>
        <v>331074</v>
      </c>
      <c r="AZ32" s="36">
        <f t="shared" si="16"/>
        <v>245232</v>
      </c>
      <c r="BA32" s="36">
        <f t="shared" si="17"/>
        <v>198822</v>
      </c>
      <c r="BB32" s="36">
        <f t="shared" si="18"/>
        <v>899504</v>
      </c>
      <c r="BC32" s="17" t="s">
        <v>62</v>
      </c>
      <c r="BD32" s="36">
        <f t="shared" si="1"/>
        <v>1396583</v>
      </c>
      <c r="BE32" s="36">
        <f t="shared" si="2"/>
        <v>2115120</v>
      </c>
      <c r="BG32" s="16">
        <v>25</v>
      </c>
      <c r="BH32" s="88"/>
      <c r="BI32" s="88"/>
      <c r="BJ32" s="88"/>
      <c r="BK32" s="88"/>
      <c r="BL32" s="36">
        <f t="shared" si="19"/>
        <v>298512</v>
      </c>
      <c r="BM32" s="36">
        <f t="shared" si="20"/>
        <v>269272</v>
      </c>
      <c r="BN32" s="36">
        <f t="shared" si="21"/>
        <v>178326</v>
      </c>
      <c r="BO32" s="36">
        <f t="shared" si="22"/>
        <v>132220</v>
      </c>
      <c r="BP32" s="36">
        <f t="shared" si="23"/>
        <v>447223</v>
      </c>
      <c r="BQ32" s="17" t="s">
        <v>62</v>
      </c>
      <c r="BR32" s="36">
        <f t="shared" si="4"/>
        <v>542751</v>
      </c>
      <c r="BS32" s="36">
        <f t="shared" si="5"/>
        <v>465718</v>
      </c>
      <c r="BU32" s="16">
        <v>25</v>
      </c>
      <c r="BV32" s="91"/>
      <c r="BW32" s="91"/>
      <c r="BX32" s="91"/>
      <c r="BY32" s="91"/>
      <c r="BZ32" s="38">
        <f t="shared" si="24"/>
        <v>0.90458181818181815</v>
      </c>
      <c r="CA32" s="38">
        <f t="shared" si="25"/>
        <v>1.34636</v>
      </c>
      <c r="CB32" s="38">
        <f t="shared" si="26"/>
        <v>1.1145375</v>
      </c>
      <c r="CC32" s="38">
        <f t="shared" si="27"/>
        <v>0.9444285714285714</v>
      </c>
      <c r="CD32" s="38">
        <f t="shared" si="28"/>
        <v>0.61263424657534249</v>
      </c>
      <c r="CE32" s="17" t="s">
        <v>62</v>
      </c>
      <c r="CF32" s="38">
        <f t="shared" si="39"/>
        <v>0.48031061946902653</v>
      </c>
      <c r="CG32" s="38">
        <f t="shared" si="39"/>
        <v>0.21762523364485981</v>
      </c>
      <c r="CI32" s="16">
        <v>25</v>
      </c>
      <c r="CJ32" s="88"/>
      <c r="CK32" s="88"/>
      <c r="CL32" s="88"/>
      <c r="CM32" s="88"/>
      <c r="CN32" s="36">
        <f t="shared" si="29"/>
        <v>330000</v>
      </c>
      <c r="CO32" s="36">
        <f t="shared" si="30"/>
        <v>200000</v>
      </c>
      <c r="CP32" s="36">
        <f t="shared" si="31"/>
        <v>160000</v>
      </c>
      <c r="CQ32" s="36">
        <f t="shared" si="32"/>
        <v>140000</v>
      </c>
      <c r="CR32" s="36">
        <f t="shared" si="33"/>
        <v>730000</v>
      </c>
      <c r="CS32" s="17" t="s">
        <v>62</v>
      </c>
      <c r="CT32" s="36">
        <f t="shared" si="40"/>
        <v>1130000</v>
      </c>
      <c r="CU32" s="36">
        <f t="shared" si="40"/>
        <v>2140000</v>
      </c>
      <c r="CW32" s="16">
        <v>25</v>
      </c>
      <c r="CX32" s="88"/>
      <c r="CY32" s="88"/>
      <c r="CZ32" s="88"/>
      <c r="DA32" s="88"/>
      <c r="DB32" s="32">
        <f t="shared" si="34"/>
        <v>408359</v>
      </c>
      <c r="DC32" s="32">
        <f t="shared" si="35"/>
        <v>269325</v>
      </c>
      <c r="DD32" s="32">
        <f t="shared" si="36"/>
        <v>208322</v>
      </c>
      <c r="DE32" s="32">
        <f t="shared" si="37"/>
        <v>173341</v>
      </c>
      <c r="DF32" s="32">
        <f t="shared" si="38"/>
        <v>832475</v>
      </c>
      <c r="DG32" s="17" t="s">
        <v>62</v>
      </c>
      <c r="DH32" s="32">
        <f t="shared" si="41"/>
        <v>1333664</v>
      </c>
      <c r="DI32" s="32">
        <f t="shared" si="41"/>
        <v>2079957</v>
      </c>
    </row>
    <row r="33" spans="2:113" ht="15.75" thickBot="1" x14ac:dyDescent="0.3">
      <c r="B33" s="16">
        <v>26</v>
      </c>
      <c r="C33" s="82"/>
      <c r="D33" s="82"/>
      <c r="E33" s="82"/>
      <c r="F33" s="82"/>
      <c r="G33" s="32">
        <v>1050672</v>
      </c>
      <c r="H33" s="32">
        <v>792097</v>
      </c>
      <c r="I33" s="32">
        <v>658799</v>
      </c>
      <c r="J33" s="32">
        <v>444181</v>
      </c>
      <c r="K33" s="32">
        <v>3564900</v>
      </c>
      <c r="L33" s="17" t="s">
        <v>50</v>
      </c>
      <c r="M33" s="32">
        <v>2790780</v>
      </c>
      <c r="N33" s="32">
        <v>3620314</v>
      </c>
      <c r="P33" s="16">
        <v>26</v>
      </c>
      <c r="Q33" s="82"/>
      <c r="R33" s="82"/>
      <c r="S33" s="82"/>
      <c r="T33" s="82"/>
      <c r="U33" s="32">
        <v>1160000</v>
      </c>
      <c r="V33" s="32">
        <v>580000</v>
      </c>
      <c r="W33" s="32">
        <v>420000</v>
      </c>
      <c r="X33" s="32">
        <v>270000</v>
      </c>
      <c r="Y33" s="32">
        <v>3620000</v>
      </c>
      <c r="Z33" s="17" t="s">
        <v>50</v>
      </c>
      <c r="AA33" s="32">
        <v>1270000</v>
      </c>
      <c r="AB33" s="32">
        <v>2440000</v>
      </c>
      <c r="AD33" s="16">
        <v>26</v>
      </c>
      <c r="AE33" s="82"/>
      <c r="AF33" s="82"/>
      <c r="AG33" s="82"/>
      <c r="AH33" s="82"/>
      <c r="AI33" s="32">
        <v>895891</v>
      </c>
      <c r="AJ33" s="32">
        <v>443824</v>
      </c>
      <c r="AK33" s="32">
        <v>321761</v>
      </c>
      <c r="AL33" s="32">
        <v>206978</v>
      </c>
      <c r="AM33" s="32">
        <v>2781816</v>
      </c>
      <c r="AN33" s="17" t="s">
        <v>50</v>
      </c>
      <c r="AO33" s="32">
        <v>628053</v>
      </c>
      <c r="AP33" s="32">
        <v>1104590</v>
      </c>
      <c r="AS33" s="16">
        <v>26</v>
      </c>
      <c r="AT33" s="88"/>
      <c r="AU33" s="88"/>
      <c r="AV33" s="88"/>
      <c r="AW33" s="88"/>
      <c r="AX33" s="36">
        <f t="shared" si="14"/>
        <v>1035521</v>
      </c>
      <c r="AY33" s="36">
        <f t="shared" si="15"/>
        <v>605307</v>
      </c>
      <c r="AZ33" s="36">
        <f t="shared" si="16"/>
        <v>466853</v>
      </c>
      <c r="BA33" s="36">
        <f t="shared" si="17"/>
        <v>307053</v>
      </c>
      <c r="BB33" s="36">
        <f t="shared" si="18"/>
        <v>3322239</v>
      </c>
      <c r="BC33" s="17" t="s">
        <v>50</v>
      </c>
      <c r="BD33" s="36">
        <f t="shared" si="1"/>
        <v>1562944</v>
      </c>
      <c r="BE33" s="36">
        <f t="shared" si="2"/>
        <v>2388301</v>
      </c>
      <c r="BG33" s="16">
        <v>26</v>
      </c>
      <c r="BH33" s="88"/>
      <c r="BI33" s="88"/>
      <c r="BJ33" s="88"/>
      <c r="BK33" s="88"/>
      <c r="BL33" s="36">
        <f t="shared" si="19"/>
        <v>132705</v>
      </c>
      <c r="BM33" s="36">
        <f t="shared" si="20"/>
        <v>175510</v>
      </c>
      <c r="BN33" s="36">
        <f t="shared" si="21"/>
        <v>173335</v>
      </c>
      <c r="BO33" s="36">
        <f t="shared" si="22"/>
        <v>122866</v>
      </c>
      <c r="BP33" s="36">
        <f t="shared" si="23"/>
        <v>468830</v>
      </c>
      <c r="BQ33" s="17" t="s">
        <v>50</v>
      </c>
      <c r="BR33" s="36">
        <f t="shared" si="4"/>
        <v>1110725</v>
      </c>
      <c r="BS33" s="36">
        <f t="shared" si="5"/>
        <v>1258659</v>
      </c>
      <c r="BU33" s="16">
        <v>26</v>
      </c>
      <c r="BV33" s="91"/>
      <c r="BW33" s="91"/>
      <c r="BX33" s="91"/>
      <c r="BY33" s="91"/>
      <c r="BZ33" s="38">
        <f t="shared" si="24"/>
        <v>0.12630487916304994</v>
      </c>
      <c r="CA33" s="38">
        <f t="shared" si="25"/>
        <v>0.30260344827586205</v>
      </c>
      <c r="CB33" s="38">
        <f t="shared" si="26"/>
        <v>0.41270238095238093</v>
      </c>
      <c r="CC33" s="38">
        <f t="shared" si="27"/>
        <v>0.45505925925925927</v>
      </c>
      <c r="CD33" s="38">
        <f t="shared" si="28"/>
        <v>0.13151280540828636</v>
      </c>
      <c r="CE33" s="17" t="s">
        <v>50</v>
      </c>
      <c r="CF33" s="38">
        <f t="shared" si="39"/>
        <v>0.87458661417322836</v>
      </c>
      <c r="CG33" s="38">
        <f t="shared" si="39"/>
        <v>0.51584385245901643</v>
      </c>
      <c r="CI33" s="16">
        <v>26</v>
      </c>
      <c r="CJ33" s="88"/>
      <c r="CK33" s="88"/>
      <c r="CL33" s="88"/>
      <c r="CM33" s="88"/>
      <c r="CN33" s="36">
        <f t="shared" si="29"/>
        <v>1050672</v>
      </c>
      <c r="CO33" s="36">
        <f t="shared" si="30"/>
        <v>580000</v>
      </c>
      <c r="CP33" s="36">
        <f t="shared" si="31"/>
        <v>420000</v>
      </c>
      <c r="CQ33" s="36">
        <f t="shared" si="32"/>
        <v>270000</v>
      </c>
      <c r="CR33" s="36">
        <f t="shared" si="33"/>
        <v>3564900</v>
      </c>
      <c r="CS33" s="17" t="s">
        <v>50</v>
      </c>
      <c r="CT33" s="36">
        <f t="shared" si="40"/>
        <v>1270000</v>
      </c>
      <c r="CU33" s="36">
        <f t="shared" si="40"/>
        <v>2440000</v>
      </c>
      <c r="CW33" s="16">
        <v>26</v>
      </c>
      <c r="CX33" s="88"/>
      <c r="CY33" s="88"/>
      <c r="CZ33" s="88"/>
      <c r="DA33" s="88"/>
      <c r="DB33" s="32">
        <f t="shared" si="34"/>
        <v>1029738</v>
      </c>
      <c r="DC33" s="32">
        <f t="shared" si="35"/>
        <v>588580</v>
      </c>
      <c r="DD33" s="32">
        <f t="shared" si="36"/>
        <v>446524</v>
      </c>
      <c r="DE33" s="32">
        <f t="shared" si="37"/>
        <v>291709</v>
      </c>
      <c r="DF33" s="32">
        <f t="shared" si="38"/>
        <v>3298841</v>
      </c>
      <c r="DG33" s="17" t="s">
        <v>50</v>
      </c>
      <c r="DH33" s="32">
        <f t="shared" si="41"/>
        <v>1305695</v>
      </c>
      <c r="DI33" s="32">
        <f t="shared" si="41"/>
        <v>2136875</v>
      </c>
    </row>
    <row r="34" spans="2:113" ht="15.75" thickBot="1" x14ac:dyDescent="0.3">
      <c r="B34" s="16">
        <v>27</v>
      </c>
      <c r="C34" s="82"/>
      <c r="D34" s="82"/>
      <c r="E34" s="82"/>
      <c r="F34" s="82"/>
      <c r="G34" s="32">
        <v>1050672</v>
      </c>
      <c r="H34" s="32">
        <v>792756</v>
      </c>
      <c r="I34" s="32">
        <v>658458</v>
      </c>
      <c r="J34" s="32">
        <v>444841</v>
      </c>
      <c r="K34" s="32">
        <v>3565560</v>
      </c>
      <c r="L34" s="17" t="s">
        <v>51</v>
      </c>
      <c r="M34" s="32">
        <v>2793778</v>
      </c>
      <c r="N34" s="32">
        <v>3623114</v>
      </c>
      <c r="P34" s="16">
        <v>27</v>
      </c>
      <c r="Q34" s="82"/>
      <c r="R34" s="82"/>
      <c r="S34" s="82"/>
      <c r="T34" s="82"/>
      <c r="U34" s="32">
        <v>1160000</v>
      </c>
      <c r="V34" s="32">
        <v>580000</v>
      </c>
      <c r="W34" s="32">
        <v>420000</v>
      </c>
      <c r="X34" s="32">
        <v>270000</v>
      </c>
      <c r="Y34" s="32">
        <v>3620000</v>
      </c>
      <c r="Z34" s="17" t="s">
        <v>51</v>
      </c>
      <c r="AA34" s="32">
        <v>1270000</v>
      </c>
      <c r="AB34" s="32">
        <v>2440000</v>
      </c>
      <c r="AD34" s="16">
        <v>27</v>
      </c>
      <c r="AE34" s="82"/>
      <c r="AF34" s="82"/>
      <c r="AG34" s="82"/>
      <c r="AH34" s="82"/>
      <c r="AI34" s="32">
        <v>895891</v>
      </c>
      <c r="AJ34" s="32">
        <v>443824</v>
      </c>
      <c r="AK34" s="32">
        <v>321761</v>
      </c>
      <c r="AL34" s="32">
        <v>206978</v>
      </c>
      <c r="AM34" s="32">
        <v>2781816</v>
      </c>
      <c r="AN34" s="17" t="s">
        <v>51</v>
      </c>
      <c r="AO34" s="32">
        <v>628053</v>
      </c>
      <c r="AP34" s="32">
        <v>1104590</v>
      </c>
      <c r="AS34" s="16">
        <v>27</v>
      </c>
      <c r="AT34" s="88"/>
      <c r="AU34" s="88"/>
      <c r="AV34" s="88"/>
      <c r="AW34" s="88"/>
      <c r="AX34" s="36">
        <f t="shared" si="14"/>
        <v>1035521</v>
      </c>
      <c r="AY34" s="36">
        <f t="shared" si="15"/>
        <v>605527</v>
      </c>
      <c r="AZ34" s="36">
        <f t="shared" si="16"/>
        <v>466740</v>
      </c>
      <c r="BA34" s="36">
        <f t="shared" si="17"/>
        <v>307273</v>
      </c>
      <c r="BB34" s="36">
        <f t="shared" si="18"/>
        <v>3322459</v>
      </c>
      <c r="BC34" s="17" t="s">
        <v>51</v>
      </c>
      <c r="BD34" s="36">
        <f t="shared" si="1"/>
        <v>1563944</v>
      </c>
      <c r="BE34" s="36">
        <f t="shared" si="2"/>
        <v>2389235</v>
      </c>
      <c r="BG34" s="16">
        <v>27</v>
      </c>
      <c r="BH34" s="88"/>
      <c r="BI34" s="88"/>
      <c r="BJ34" s="88"/>
      <c r="BK34" s="88"/>
      <c r="BL34" s="36">
        <f t="shared" si="19"/>
        <v>132705</v>
      </c>
      <c r="BM34" s="36">
        <f t="shared" si="20"/>
        <v>175861</v>
      </c>
      <c r="BN34" s="36">
        <f t="shared" si="21"/>
        <v>173146</v>
      </c>
      <c r="BO34" s="36">
        <f t="shared" si="22"/>
        <v>123234</v>
      </c>
      <c r="BP34" s="36">
        <f t="shared" si="23"/>
        <v>469001</v>
      </c>
      <c r="BQ34" s="17" t="s">
        <v>51</v>
      </c>
      <c r="BR34" s="36">
        <f t="shared" si="4"/>
        <v>1112382</v>
      </c>
      <c r="BS34" s="36">
        <f t="shared" si="5"/>
        <v>1260029</v>
      </c>
      <c r="BU34" s="16">
        <v>27</v>
      </c>
      <c r="BV34" s="91"/>
      <c r="BW34" s="91"/>
      <c r="BX34" s="91"/>
      <c r="BY34" s="91"/>
      <c r="BZ34" s="38">
        <f t="shared" si="24"/>
        <v>0.12630487916304994</v>
      </c>
      <c r="CA34" s="38">
        <f t="shared" si="25"/>
        <v>0.30320862068965515</v>
      </c>
      <c r="CB34" s="38">
        <f t="shared" si="26"/>
        <v>0.41225238095238093</v>
      </c>
      <c r="CC34" s="38">
        <f t="shared" si="27"/>
        <v>0.45642222222222223</v>
      </c>
      <c r="CD34" s="38">
        <f t="shared" si="28"/>
        <v>0.13153642064640617</v>
      </c>
      <c r="CE34" s="17" t="s">
        <v>51</v>
      </c>
      <c r="CF34" s="38">
        <f t="shared" si="39"/>
        <v>0.8758913385826772</v>
      </c>
      <c r="CG34" s="38">
        <f t="shared" si="39"/>
        <v>0.5164053278688524</v>
      </c>
      <c r="CI34" s="16">
        <v>27</v>
      </c>
      <c r="CJ34" s="88"/>
      <c r="CK34" s="88"/>
      <c r="CL34" s="88"/>
      <c r="CM34" s="88"/>
      <c r="CN34" s="36">
        <f t="shared" si="29"/>
        <v>1050672</v>
      </c>
      <c r="CO34" s="36">
        <f t="shared" si="30"/>
        <v>580000</v>
      </c>
      <c r="CP34" s="36">
        <f t="shared" si="31"/>
        <v>420000</v>
      </c>
      <c r="CQ34" s="36">
        <f t="shared" si="32"/>
        <v>270000</v>
      </c>
      <c r="CR34" s="36">
        <f t="shared" si="33"/>
        <v>3565560</v>
      </c>
      <c r="CS34" s="17" t="s">
        <v>51</v>
      </c>
      <c r="CT34" s="36">
        <f t="shared" si="40"/>
        <v>1270000</v>
      </c>
      <c r="CU34" s="36">
        <f t="shared" si="40"/>
        <v>2440000</v>
      </c>
      <c r="CW34" s="16">
        <v>27</v>
      </c>
      <c r="CX34" s="88"/>
      <c r="CY34" s="88"/>
      <c r="CZ34" s="88"/>
      <c r="DA34" s="88"/>
      <c r="DB34" s="32">
        <f t="shared" si="34"/>
        <v>1029738</v>
      </c>
      <c r="DC34" s="32">
        <f t="shared" si="35"/>
        <v>588743</v>
      </c>
      <c r="DD34" s="32">
        <f t="shared" si="36"/>
        <v>446447</v>
      </c>
      <c r="DE34" s="32">
        <f t="shared" si="37"/>
        <v>291853</v>
      </c>
      <c r="DF34" s="32">
        <f t="shared" si="38"/>
        <v>3299045</v>
      </c>
      <c r="DG34" s="17" t="s">
        <v>51</v>
      </c>
      <c r="DH34" s="32">
        <f t="shared" si="41"/>
        <v>1306163</v>
      </c>
      <c r="DI34" s="32">
        <f t="shared" si="41"/>
        <v>2137425</v>
      </c>
    </row>
    <row r="35" spans="2:113" ht="15.75" thickBot="1" x14ac:dyDescent="0.3">
      <c r="B35" s="16">
        <v>28</v>
      </c>
      <c r="C35" s="83"/>
      <c r="D35" s="83"/>
      <c r="E35" s="83"/>
      <c r="F35" s="83"/>
      <c r="G35" s="84" t="s">
        <v>63</v>
      </c>
      <c r="H35" s="85"/>
      <c r="I35" s="85"/>
      <c r="J35" s="85"/>
      <c r="K35" s="86"/>
      <c r="L35" s="17" t="s">
        <v>64</v>
      </c>
      <c r="M35" s="32">
        <v>2143998</v>
      </c>
      <c r="N35" s="32">
        <v>2647290</v>
      </c>
      <c r="P35" s="16">
        <v>28</v>
      </c>
      <c r="Q35" s="83"/>
      <c r="R35" s="83"/>
      <c r="S35" s="83"/>
      <c r="T35" s="83"/>
      <c r="U35" s="84" t="s">
        <v>63</v>
      </c>
      <c r="V35" s="85"/>
      <c r="W35" s="85"/>
      <c r="X35" s="85"/>
      <c r="Y35" s="86"/>
      <c r="Z35" s="17" t="s">
        <v>64</v>
      </c>
      <c r="AA35" s="32">
        <v>1270000</v>
      </c>
      <c r="AB35" s="32">
        <v>2440000</v>
      </c>
      <c r="AD35" s="16">
        <v>28</v>
      </c>
      <c r="AE35" s="83"/>
      <c r="AF35" s="83"/>
      <c r="AG35" s="83"/>
      <c r="AH35" s="83"/>
      <c r="AI35" s="84" t="s">
        <v>63</v>
      </c>
      <c r="AJ35" s="85"/>
      <c r="AK35" s="85"/>
      <c r="AL35" s="85"/>
      <c r="AM35" s="86"/>
      <c r="AN35" s="17" t="s">
        <v>64</v>
      </c>
      <c r="AO35" s="32">
        <v>1114550</v>
      </c>
      <c r="AP35" s="32">
        <v>1623940</v>
      </c>
      <c r="AS35" s="16">
        <v>28</v>
      </c>
      <c r="AT35" s="89"/>
      <c r="AU35" s="89"/>
      <c r="AV35" s="89"/>
      <c r="AW35" s="89"/>
      <c r="AX35" s="84" t="s">
        <v>63</v>
      </c>
      <c r="AY35" s="85"/>
      <c r="AZ35" s="85"/>
      <c r="BA35" s="85"/>
      <c r="BB35" s="86"/>
      <c r="BC35" s="17" t="s">
        <v>64</v>
      </c>
      <c r="BD35" s="36">
        <f t="shared" si="1"/>
        <v>1509516</v>
      </c>
      <c r="BE35" s="36">
        <f t="shared" si="2"/>
        <v>2237077</v>
      </c>
      <c r="BG35" s="16">
        <v>28</v>
      </c>
      <c r="BH35" s="89"/>
      <c r="BI35" s="89"/>
      <c r="BJ35" s="89"/>
      <c r="BK35" s="89"/>
      <c r="BL35" s="84" t="s">
        <v>63</v>
      </c>
      <c r="BM35" s="85"/>
      <c r="BN35" s="85"/>
      <c r="BO35" s="85"/>
      <c r="BP35" s="86"/>
      <c r="BQ35" s="17" t="s">
        <v>64</v>
      </c>
      <c r="BR35" s="36">
        <f t="shared" si="4"/>
        <v>554948</v>
      </c>
      <c r="BS35" s="36">
        <f t="shared" si="5"/>
        <v>541013</v>
      </c>
      <c r="BU35" s="16">
        <v>28</v>
      </c>
      <c r="BV35" s="92"/>
      <c r="BW35" s="92"/>
      <c r="BX35" s="92"/>
      <c r="BY35" s="92"/>
      <c r="BZ35" s="84" t="s">
        <v>63</v>
      </c>
      <c r="CA35" s="85"/>
      <c r="CB35" s="85"/>
      <c r="CC35" s="85"/>
      <c r="CD35" s="86"/>
      <c r="CE35" s="17" t="s">
        <v>64</v>
      </c>
      <c r="CF35" s="38">
        <f>BR35/CT35</f>
        <v>0.43696692913385826</v>
      </c>
      <c r="CG35" s="38">
        <f t="shared" si="39"/>
        <v>0.22172663934426229</v>
      </c>
      <c r="CI35" s="16">
        <v>28</v>
      </c>
      <c r="CJ35" s="89"/>
      <c r="CK35" s="89"/>
      <c r="CL35" s="89"/>
      <c r="CM35" s="89"/>
      <c r="CN35" s="84" t="s">
        <v>63</v>
      </c>
      <c r="CO35" s="85"/>
      <c r="CP35" s="85"/>
      <c r="CQ35" s="85"/>
      <c r="CR35" s="86"/>
      <c r="CS35" s="17" t="s">
        <v>64</v>
      </c>
      <c r="CT35" s="36">
        <f t="shared" si="40"/>
        <v>1270000</v>
      </c>
      <c r="CU35" s="36">
        <f t="shared" si="40"/>
        <v>2440000</v>
      </c>
      <c r="CW35" s="16">
        <v>28</v>
      </c>
      <c r="CX35" s="89"/>
      <c r="CY35" s="89"/>
      <c r="CZ35" s="89"/>
      <c r="DA35" s="89"/>
      <c r="DB35" s="84" t="s">
        <v>63</v>
      </c>
      <c r="DC35" s="85"/>
      <c r="DD35" s="85"/>
      <c r="DE35" s="85"/>
      <c r="DF35" s="86"/>
      <c r="DG35" s="17" t="s">
        <v>64</v>
      </c>
      <c r="DH35" s="32">
        <f t="shared" si="41"/>
        <v>1447802</v>
      </c>
      <c r="DI35" s="32">
        <f t="shared" si="41"/>
        <v>2189040</v>
      </c>
    </row>
  </sheetData>
  <mergeCells count="156">
    <mergeCell ref="AD3:AP3"/>
    <mergeCell ref="B3:N3"/>
    <mergeCell ref="P3:AB3"/>
    <mergeCell ref="B1:D1"/>
    <mergeCell ref="DE6:DE7"/>
    <mergeCell ref="DF6:DF7"/>
    <mergeCell ref="DG6:DG7"/>
    <mergeCell ref="DH6:DI6"/>
    <mergeCell ref="CX8:CX35"/>
    <mergeCell ref="CY8:CY35"/>
    <mergeCell ref="CZ8:CZ35"/>
    <mergeCell ref="DA8:DA35"/>
    <mergeCell ref="DB35:DF35"/>
    <mergeCell ref="CW4:DI4"/>
    <mergeCell ref="CW5:CW7"/>
    <mergeCell ref="CX5:DA5"/>
    <mergeCell ref="DB5:DF5"/>
    <mergeCell ref="DG5:DI5"/>
    <mergeCell ref="CX6:CY6"/>
    <mergeCell ref="CZ6:DA6"/>
    <mergeCell ref="DB6:DB7"/>
    <mergeCell ref="DC6:DC7"/>
    <mergeCell ref="DD6:DD7"/>
    <mergeCell ref="CQ6:CQ7"/>
    <mergeCell ref="CJ8:CJ35"/>
    <mergeCell ref="CK8:CK35"/>
    <mergeCell ref="CL8:CL35"/>
    <mergeCell ref="CM8:CM35"/>
    <mergeCell ref="CR6:CR7"/>
    <mergeCell ref="CS6:CS7"/>
    <mergeCell ref="CT6:CU6"/>
    <mergeCell ref="CN35:CR35"/>
    <mergeCell ref="CI4:CU4"/>
    <mergeCell ref="CI5:CI7"/>
    <mergeCell ref="CJ5:CM5"/>
    <mergeCell ref="CN5:CR5"/>
    <mergeCell ref="CS5:CU5"/>
    <mergeCell ref="CJ6:CK6"/>
    <mergeCell ref="CL6:CM6"/>
    <mergeCell ref="CN6:CN7"/>
    <mergeCell ref="CO6:CO7"/>
    <mergeCell ref="CP6:CP7"/>
    <mergeCell ref="BH8:BH35"/>
    <mergeCell ref="BI8:BI35"/>
    <mergeCell ref="BJ8:BJ35"/>
    <mergeCell ref="BK8:BK35"/>
    <mergeCell ref="BL35:BP35"/>
    <mergeCell ref="BU4:CG4"/>
    <mergeCell ref="BU5:BU7"/>
    <mergeCell ref="BV5:BY5"/>
    <mergeCell ref="BZ5:CD5"/>
    <mergeCell ref="CE5:CG5"/>
    <mergeCell ref="BV6:BW6"/>
    <mergeCell ref="BX6:BY6"/>
    <mergeCell ref="BZ6:BZ7"/>
    <mergeCell ref="CA6:CA7"/>
    <mergeCell ref="CB6:CB7"/>
    <mergeCell ref="CC6:CC7"/>
    <mergeCell ref="CD6:CD7"/>
    <mergeCell ref="CE6:CE7"/>
    <mergeCell ref="CF6:CG6"/>
    <mergeCell ref="BV8:BV35"/>
    <mergeCell ref="BW8:BW35"/>
    <mergeCell ref="BX8:BX35"/>
    <mergeCell ref="BY8:BY35"/>
    <mergeCell ref="BZ35:CD35"/>
    <mergeCell ref="BG4:BS4"/>
    <mergeCell ref="BG5:BG7"/>
    <mergeCell ref="BH5:BK5"/>
    <mergeCell ref="BL5:BP5"/>
    <mergeCell ref="BQ5:BS5"/>
    <mergeCell ref="BH6:BI6"/>
    <mergeCell ref="BJ6:BK6"/>
    <mergeCell ref="BL6:BL7"/>
    <mergeCell ref="BM6:BM7"/>
    <mergeCell ref="BN6:BN7"/>
    <mergeCell ref="BO6:BO7"/>
    <mergeCell ref="BP6:BP7"/>
    <mergeCell ref="BQ6:BQ7"/>
    <mergeCell ref="BR6:BS6"/>
    <mergeCell ref="AE8:AE35"/>
    <mergeCell ref="AF8:AF35"/>
    <mergeCell ref="AG8:AG35"/>
    <mergeCell ref="AH8:AH35"/>
    <mergeCell ref="AI35:AM35"/>
    <mergeCell ref="AS4:BE4"/>
    <mergeCell ref="AS5:AS7"/>
    <mergeCell ref="AT5:AW5"/>
    <mergeCell ref="AX5:BB5"/>
    <mergeCell ref="BC5:BE5"/>
    <mergeCell ref="AT6:AU6"/>
    <mergeCell ref="AV6:AW6"/>
    <mergeCell ref="AX6:AX7"/>
    <mergeCell ref="AY6:AY7"/>
    <mergeCell ref="AZ6:AZ7"/>
    <mergeCell ref="BA6:BA7"/>
    <mergeCell ref="BB6:BB7"/>
    <mergeCell ref="BC6:BC7"/>
    <mergeCell ref="BD6:BE6"/>
    <mergeCell ref="AT8:AT35"/>
    <mergeCell ref="AU8:AU35"/>
    <mergeCell ref="AV8:AV35"/>
    <mergeCell ref="AW8:AW35"/>
    <mergeCell ref="AX35:BB35"/>
    <mergeCell ref="AD4:AP4"/>
    <mergeCell ref="AD5:AD7"/>
    <mergeCell ref="AE5:AH5"/>
    <mergeCell ref="AI5:AM5"/>
    <mergeCell ref="AN5:AP5"/>
    <mergeCell ref="AE6:AF6"/>
    <mergeCell ref="AG6:AH6"/>
    <mergeCell ref="AI6:AI7"/>
    <mergeCell ref="AJ6:AJ7"/>
    <mergeCell ref="AK6:AK7"/>
    <mergeCell ref="AL6:AL7"/>
    <mergeCell ref="AM6:AM7"/>
    <mergeCell ref="AN6:AN7"/>
    <mergeCell ref="AO6:AP6"/>
    <mergeCell ref="C8:C35"/>
    <mergeCell ref="D8:D35"/>
    <mergeCell ref="E8:E35"/>
    <mergeCell ref="F8:F35"/>
    <mergeCell ref="G35:K35"/>
    <mergeCell ref="P4:AB4"/>
    <mergeCell ref="P5:P7"/>
    <mergeCell ref="Q5:T5"/>
    <mergeCell ref="U5:Y5"/>
    <mergeCell ref="Z5:AB5"/>
    <mergeCell ref="Q6:R6"/>
    <mergeCell ref="S6:T6"/>
    <mergeCell ref="U6:U7"/>
    <mergeCell ref="V6:V7"/>
    <mergeCell ref="W6:W7"/>
    <mergeCell ref="X6:X7"/>
    <mergeCell ref="Y6:Y7"/>
    <mergeCell ref="Z6:Z7"/>
    <mergeCell ref="AA6:AB6"/>
    <mergeCell ref="Q8:Q35"/>
    <mergeCell ref="R8:R35"/>
    <mergeCell ref="S8:S35"/>
    <mergeCell ref="T8:T35"/>
    <mergeCell ref="U35:Y35"/>
    <mergeCell ref="B5:B7"/>
    <mergeCell ref="C5:F5"/>
    <mergeCell ref="G5:K5"/>
    <mergeCell ref="L5:N5"/>
    <mergeCell ref="C6:D6"/>
    <mergeCell ref="E6:F6"/>
    <mergeCell ref="G6:G7"/>
    <mergeCell ref="H6:H7"/>
    <mergeCell ref="B4:N4"/>
    <mergeCell ref="I6:I7"/>
    <mergeCell ref="J6:J7"/>
    <mergeCell ref="K6:K7"/>
    <mergeCell ref="L6:L7"/>
    <mergeCell ref="M6:N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4FBF1-C804-49A2-995A-A80B8E67ABCD}">
  <dimension ref="B1:DI35"/>
  <sheetViews>
    <sheetView zoomScaleNormal="100" workbookViewId="0">
      <selection activeCell="DB8" sqref="DB8"/>
    </sheetView>
  </sheetViews>
  <sheetFormatPr baseColWidth="10" defaultRowHeight="15" x14ac:dyDescent="0.25"/>
  <cols>
    <col min="1" max="1" width="3" customWidth="1"/>
    <col min="2" max="2" width="4.5703125" customWidth="1"/>
    <col min="12" max="12" width="21.5703125" bestFit="1" customWidth="1"/>
    <col min="15" max="15" width="4" customWidth="1"/>
    <col min="26" max="26" width="29.5703125" bestFit="1" customWidth="1"/>
    <col min="29" max="29" width="4.5703125" customWidth="1"/>
    <col min="40" max="40" width="29.5703125" bestFit="1" customWidth="1"/>
    <col min="43" max="43" width="3.5703125" customWidth="1"/>
    <col min="44" max="44" width="2.28515625" customWidth="1"/>
    <col min="45" max="45" width="3.28515625" bestFit="1" customWidth="1"/>
    <col min="46" max="50" width="10.7109375" bestFit="1" customWidth="1"/>
    <col min="51" max="53" width="9.5703125" bestFit="1" customWidth="1"/>
    <col min="54" max="54" width="10.7109375" bestFit="1" customWidth="1"/>
    <col min="55" max="55" width="21.5703125" bestFit="1" customWidth="1"/>
    <col min="56" max="56" width="10.7109375" bestFit="1" customWidth="1"/>
    <col min="58" max="58" width="3.140625" customWidth="1"/>
    <col min="72" max="72" width="5" customWidth="1"/>
    <col min="86" max="86" width="4.7109375" customWidth="1"/>
    <col min="100" max="100" width="5.28515625" customWidth="1"/>
  </cols>
  <sheetData>
    <row r="1" spans="2:113" x14ac:dyDescent="0.25">
      <c r="B1" s="65" t="s">
        <v>22</v>
      </c>
      <c r="C1" s="65"/>
      <c r="D1" s="65"/>
    </row>
    <row r="2" spans="2:113" ht="15.75" thickBot="1" x14ac:dyDescent="0.3">
      <c r="B2" s="34"/>
      <c r="C2" s="34"/>
      <c r="D2" s="34"/>
    </row>
    <row r="3" spans="2:113" ht="15.75" thickBot="1" x14ac:dyDescent="0.3">
      <c r="B3" s="78" t="s">
        <v>85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80"/>
      <c r="P3" s="78" t="s">
        <v>86</v>
      </c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80"/>
      <c r="AD3" s="78" t="s">
        <v>87</v>
      </c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80"/>
    </row>
    <row r="4" spans="2:113" ht="15.75" thickBot="1" x14ac:dyDescent="0.3">
      <c r="B4" s="78" t="s">
        <v>11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80"/>
      <c r="P4" s="78" t="s">
        <v>12</v>
      </c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80"/>
      <c r="AD4" s="78" t="s">
        <v>13</v>
      </c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80"/>
      <c r="AS4" s="78" t="s">
        <v>65</v>
      </c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80"/>
      <c r="BG4" s="78" t="s">
        <v>66</v>
      </c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80"/>
      <c r="BU4" s="78" t="s">
        <v>17</v>
      </c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80"/>
      <c r="CI4" s="78" t="s">
        <v>18</v>
      </c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80"/>
      <c r="CW4" s="78" t="s">
        <v>19</v>
      </c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80"/>
    </row>
    <row r="5" spans="2:113" ht="15.75" customHeight="1" thickBot="1" x14ac:dyDescent="0.3">
      <c r="B5" s="66" t="s">
        <v>52</v>
      </c>
      <c r="C5" s="69" t="s">
        <v>53</v>
      </c>
      <c r="D5" s="70"/>
      <c r="E5" s="70"/>
      <c r="F5" s="71"/>
      <c r="G5" s="72" t="s">
        <v>54</v>
      </c>
      <c r="H5" s="70"/>
      <c r="I5" s="70"/>
      <c r="J5" s="70"/>
      <c r="K5" s="71"/>
      <c r="L5" s="72" t="s">
        <v>55</v>
      </c>
      <c r="M5" s="70"/>
      <c r="N5" s="71"/>
      <c r="P5" s="66" t="s">
        <v>52</v>
      </c>
      <c r="Q5" s="69" t="s">
        <v>53</v>
      </c>
      <c r="R5" s="70"/>
      <c r="S5" s="70"/>
      <c r="T5" s="71"/>
      <c r="U5" s="72" t="s">
        <v>54</v>
      </c>
      <c r="V5" s="70"/>
      <c r="W5" s="70"/>
      <c r="X5" s="70"/>
      <c r="Y5" s="71"/>
      <c r="Z5" s="72" t="s">
        <v>55</v>
      </c>
      <c r="AA5" s="70"/>
      <c r="AB5" s="71"/>
      <c r="AD5" s="66" t="s">
        <v>52</v>
      </c>
      <c r="AE5" s="69" t="s">
        <v>53</v>
      </c>
      <c r="AF5" s="70"/>
      <c r="AG5" s="70"/>
      <c r="AH5" s="71"/>
      <c r="AI5" s="72" t="s">
        <v>54</v>
      </c>
      <c r="AJ5" s="70"/>
      <c r="AK5" s="70"/>
      <c r="AL5" s="70"/>
      <c r="AM5" s="71"/>
      <c r="AN5" s="72" t="s">
        <v>55</v>
      </c>
      <c r="AO5" s="70"/>
      <c r="AP5" s="71"/>
      <c r="AS5" s="66" t="s">
        <v>52</v>
      </c>
      <c r="AT5" s="69" t="s">
        <v>53</v>
      </c>
      <c r="AU5" s="70"/>
      <c r="AV5" s="70"/>
      <c r="AW5" s="71"/>
      <c r="AX5" s="72" t="s">
        <v>54</v>
      </c>
      <c r="AY5" s="70"/>
      <c r="AZ5" s="70"/>
      <c r="BA5" s="70"/>
      <c r="BB5" s="71"/>
      <c r="BC5" s="72" t="s">
        <v>55</v>
      </c>
      <c r="BD5" s="70"/>
      <c r="BE5" s="71"/>
      <c r="BG5" s="66" t="s">
        <v>52</v>
      </c>
      <c r="BH5" s="69" t="s">
        <v>53</v>
      </c>
      <c r="BI5" s="70"/>
      <c r="BJ5" s="70"/>
      <c r="BK5" s="71"/>
      <c r="BL5" s="72" t="s">
        <v>54</v>
      </c>
      <c r="BM5" s="70"/>
      <c r="BN5" s="70"/>
      <c r="BO5" s="70"/>
      <c r="BP5" s="71"/>
      <c r="BQ5" s="72" t="s">
        <v>55</v>
      </c>
      <c r="BR5" s="70"/>
      <c r="BS5" s="71"/>
      <c r="BU5" s="66" t="s">
        <v>52</v>
      </c>
      <c r="BV5" s="69" t="s">
        <v>53</v>
      </c>
      <c r="BW5" s="70"/>
      <c r="BX5" s="70"/>
      <c r="BY5" s="71"/>
      <c r="BZ5" s="72" t="s">
        <v>54</v>
      </c>
      <c r="CA5" s="70"/>
      <c r="CB5" s="70"/>
      <c r="CC5" s="70"/>
      <c r="CD5" s="71"/>
      <c r="CE5" s="72" t="s">
        <v>55</v>
      </c>
      <c r="CF5" s="70"/>
      <c r="CG5" s="71"/>
      <c r="CI5" s="66" t="s">
        <v>52</v>
      </c>
      <c r="CJ5" s="69" t="s">
        <v>53</v>
      </c>
      <c r="CK5" s="70"/>
      <c r="CL5" s="70"/>
      <c r="CM5" s="71"/>
      <c r="CN5" s="72" t="s">
        <v>54</v>
      </c>
      <c r="CO5" s="70"/>
      <c r="CP5" s="70"/>
      <c r="CQ5" s="70"/>
      <c r="CR5" s="71"/>
      <c r="CS5" s="72" t="s">
        <v>55</v>
      </c>
      <c r="CT5" s="70"/>
      <c r="CU5" s="71"/>
      <c r="CW5" s="66" t="s">
        <v>52</v>
      </c>
      <c r="CX5" s="69" t="s">
        <v>53</v>
      </c>
      <c r="CY5" s="70"/>
      <c r="CZ5" s="70"/>
      <c r="DA5" s="71"/>
      <c r="DB5" s="72" t="s">
        <v>54</v>
      </c>
      <c r="DC5" s="70"/>
      <c r="DD5" s="70"/>
      <c r="DE5" s="70"/>
      <c r="DF5" s="71"/>
      <c r="DG5" s="72" t="s">
        <v>55</v>
      </c>
      <c r="DH5" s="70"/>
      <c r="DI5" s="71"/>
    </row>
    <row r="6" spans="2:113" ht="15.75" customHeight="1" thickBot="1" x14ac:dyDescent="0.3">
      <c r="B6" s="67"/>
      <c r="C6" s="73" t="s">
        <v>56</v>
      </c>
      <c r="D6" s="74"/>
      <c r="E6" s="75" t="s">
        <v>57</v>
      </c>
      <c r="F6" s="74"/>
      <c r="G6" s="76" t="s">
        <v>23</v>
      </c>
      <c r="H6" s="66" t="s">
        <v>24</v>
      </c>
      <c r="I6" s="66" t="s">
        <v>25</v>
      </c>
      <c r="J6" s="66" t="s">
        <v>26</v>
      </c>
      <c r="K6" s="66" t="s">
        <v>27</v>
      </c>
      <c r="L6" s="66" t="s">
        <v>58</v>
      </c>
      <c r="M6" s="73" t="s">
        <v>59</v>
      </c>
      <c r="N6" s="74"/>
      <c r="P6" s="67"/>
      <c r="Q6" s="73" t="s">
        <v>56</v>
      </c>
      <c r="R6" s="74"/>
      <c r="S6" s="75" t="s">
        <v>57</v>
      </c>
      <c r="T6" s="74"/>
      <c r="U6" s="76" t="s">
        <v>23</v>
      </c>
      <c r="V6" s="66" t="s">
        <v>24</v>
      </c>
      <c r="W6" s="66" t="s">
        <v>25</v>
      </c>
      <c r="X6" s="66" t="s">
        <v>26</v>
      </c>
      <c r="Y6" s="66" t="s">
        <v>27</v>
      </c>
      <c r="Z6" s="66" t="s">
        <v>58</v>
      </c>
      <c r="AA6" s="73" t="s">
        <v>59</v>
      </c>
      <c r="AB6" s="74"/>
      <c r="AD6" s="67"/>
      <c r="AE6" s="73" t="s">
        <v>56</v>
      </c>
      <c r="AF6" s="74"/>
      <c r="AG6" s="75" t="s">
        <v>57</v>
      </c>
      <c r="AH6" s="74"/>
      <c r="AI6" s="76" t="s">
        <v>23</v>
      </c>
      <c r="AJ6" s="66" t="s">
        <v>24</v>
      </c>
      <c r="AK6" s="66" t="s">
        <v>25</v>
      </c>
      <c r="AL6" s="66" t="s">
        <v>26</v>
      </c>
      <c r="AM6" s="66" t="s">
        <v>27</v>
      </c>
      <c r="AN6" s="66" t="s">
        <v>58</v>
      </c>
      <c r="AO6" s="73" t="s">
        <v>59</v>
      </c>
      <c r="AP6" s="74"/>
      <c r="AS6" s="67"/>
      <c r="AT6" s="73" t="s">
        <v>56</v>
      </c>
      <c r="AU6" s="74"/>
      <c r="AV6" s="75" t="s">
        <v>57</v>
      </c>
      <c r="AW6" s="74"/>
      <c r="AX6" s="76" t="s">
        <v>23</v>
      </c>
      <c r="AY6" s="66" t="s">
        <v>24</v>
      </c>
      <c r="AZ6" s="66" t="s">
        <v>25</v>
      </c>
      <c r="BA6" s="66" t="s">
        <v>26</v>
      </c>
      <c r="BB6" s="66" t="s">
        <v>27</v>
      </c>
      <c r="BC6" s="66" t="s">
        <v>58</v>
      </c>
      <c r="BD6" s="73" t="s">
        <v>59</v>
      </c>
      <c r="BE6" s="74"/>
      <c r="BG6" s="67"/>
      <c r="BH6" s="73" t="s">
        <v>56</v>
      </c>
      <c r="BI6" s="74"/>
      <c r="BJ6" s="75" t="s">
        <v>57</v>
      </c>
      <c r="BK6" s="74"/>
      <c r="BL6" s="76" t="s">
        <v>23</v>
      </c>
      <c r="BM6" s="66" t="s">
        <v>24</v>
      </c>
      <c r="BN6" s="66" t="s">
        <v>25</v>
      </c>
      <c r="BO6" s="66" t="s">
        <v>26</v>
      </c>
      <c r="BP6" s="66" t="s">
        <v>27</v>
      </c>
      <c r="BQ6" s="66" t="s">
        <v>58</v>
      </c>
      <c r="BR6" s="73" t="s">
        <v>59</v>
      </c>
      <c r="BS6" s="74"/>
      <c r="BU6" s="67"/>
      <c r="BV6" s="73" t="s">
        <v>56</v>
      </c>
      <c r="BW6" s="74"/>
      <c r="BX6" s="75" t="s">
        <v>57</v>
      </c>
      <c r="BY6" s="74"/>
      <c r="BZ6" s="76" t="s">
        <v>23</v>
      </c>
      <c r="CA6" s="66" t="s">
        <v>24</v>
      </c>
      <c r="CB6" s="66" t="s">
        <v>25</v>
      </c>
      <c r="CC6" s="66" t="s">
        <v>26</v>
      </c>
      <c r="CD6" s="66" t="s">
        <v>27</v>
      </c>
      <c r="CE6" s="66" t="s">
        <v>58</v>
      </c>
      <c r="CF6" s="73" t="s">
        <v>59</v>
      </c>
      <c r="CG6" s="74"/>
      <c r="CI6" s="67"/>
      <c r="CJ6" s="73" t="s">
        <v>56</v>
      </c>
      <c r="CK6" s="74"/>
      <c r="CL6" s="75" t="s">
        <v>57</v>
      </c>
      <c r="CM6" s="74"/>
      <c r="CN6" s="76" t="s">
        <v>23</v>
      </c>
      <c r="CO6" s="66" t="s">
        <v>24</v>
      </c>
      <c r="CP6" s="66" t="s">
        <v>25</v>
      </c>
      <c r="CQ6" s="66" t="s">
        <v>26</v>
      </c>
      <c r="CR6" s="66" t="s">
        <v>27</v>
      </c>
      <c r="CS6" s="66" t="s">
        <v>58</v>
      </c>
      <c r="CT6" s="73" t="s">
        <v>59</v>
      </c>
      <c r="CU6" s="74"/>
      <c r="CW6" s="67"/>
      <c r="CX6" s="73" t="s">
        <v>56</v>
      </c>
      <c r="CY6" s="74"/>
      <c r="CZ6" s="75" t="s">
        <v>57</v>
      </c>
      <c r="DA6" s="74"/>
      <c r="DB6" s="76" t="s">
        <v>23</v>
      </c>
      <c r="DC6" s="66" t="s">
        <v>24</v>
      </c>
      <c r="DD6" s="66" t="s">
        <v>25</v>
      </c>
      <c r="DE6" s="66" t="s">
        <v>26</v>
      </c>
      <c r="DF6" s="66" t="s">
        <v>27</v>
      </c>
      <c r="DG6" s="66" t="s">
        <v>58</v>
      </c>
      <c r="DH6" s="73" t="s">
        <v>59</v>
      </c>
      <c r="DI6" s="74"/>
    </row>
    <row r="7" spans="2:113" ht="15.75" thickBot="1" x14ac:dyDescent="0.3">
      <c r="B7" s="68"/>
      <c r="C7" s="15" t="s">
        <v>3</v>
      </c>
      <c r="D7" s="15" t="s">
        <v>4</v>
      </c>
      <c r="E7" s="15" t="s">
        <v>3</v>
      </c>
      <c r="F7" s="15" t="s">
        <v>4</v>
      </c>
      <c r="G7" s="77"/>
      <c r="H7" s="68"/>
      <c r="I7" s="68"/>
      <c r="J7" s="68"/>
      <c r="K7" s="68"/>
      <c r="L7" s="68"/>
      <c r="M7" s="15" t="s">
        <v>3</v>
      </c>
      <c r="N7" s="15" t="s">
        <v>4</v>
      </c>
      <c r="P7" s="68"/>
      <c r="Q7" s="15" t="s">
        <v>3</v>
      </c>
      <c r="R7" s="15" t="s">
        <v>4</v>
      </c>
      <c r="S7" s="15" t="s">
        <v>3</v>
      </c>
      <c r="T7" s="15" t="s">
        <v>4</v>
      </c>
      <c r="U7" s="77"/>
      <c r="V7" s="68"/>
      <c r="W7" s="68"/>
      <c r="X7" s="68"/>
      <c r="Y7" s="68"/>
      <c r="Z7" s="68"/>
      <c r="AA7" s="15" t="s">
        <v>3</v>
      </c>
      <c r="AB7" s="15" t="s">
        <v>4</v>
      </c>
      <c r="AD7" s="68"/>
      <c r="AE7" s="15" t="s">
        <v>3</v>
      </c>
      <c r="AF7" s="15" t="s">
        <v>4</v>
      </c>
      <c r="AG7" s="15" t="s">
        <v>3</v>
      </c>
      <c r="AH7" s="15" t="s">
        <v>4</v>
      </c>
      <c r="AI7" s="77"/>
      <c r="AJ7" s="68"/>
      <c r="AK7" s="68"/>
      <c r="AL7" s="68"/>
      <c r="AM7" s="68"/>
      <c r="AN7" s="68"/>
      <c r="AO7" s="15" t="s">
        <v>3</v>
      </c>
      <c r="AP7" s="15" t="s">
        <v>4</v>
      </c>
      <c r="AS7" s="68"/>
      <c r="AT7" s="15" t="s">
        <v>3</v>
      </c>
      <c r="AU7" s="15" t="s">
        <v>4</v>
      </c>
      <c r="AV7" s="15" t="s">
        <v>3</v>
      </c>
      <c r="AW7" s="15" t="s">
        <v>4</v>
      </c>
      <c r="AX7" s="77"/>
      <c r="AY7" s="68"/>
      <c r="AZ7" s="68"/>
      <c r="BA7" s="68"/>
      <c r="BB7" s="68"/>
      <c r="BC7" s="68"/>
      <c r="BD7" s="15" t="s">
        <v>3</v>
      </c>
      <c r="BE7" s="15" t="s">
        <v>4</v>
      </c>
      <c r="BG7" s="68"/>
      <c r="BH7" s="15" t="s">
        <v>3</v>
      </c>
      <c r="BI7" s="15" t="s">
        <v>4</v>
      </c>
      <c r="BJ7" s="15" t="s">
        <v>3</v>
      </c>
      <c r="BK7" s="15" t="s">
        <v>4</v>
      </c>
      <c r="BL7" s="77"/>
      <c r="BM7" s="68"/>
      <c r="BN7" s="68"/>
      <c r="BO7" s="68"/>
      <c r="BP7" s="68"/>
      <c r="BQ7" s="68"/>
      <c r="BR7" s="15" t="s">
        <v>3</v>
      </c>
      <c r="BS7" s="15" t="s">
        <v>4</v>
      </c>
      <c r="BU7" s="68"/>
      <c r="BV7" s="15" t="s">
        <v>3</v>
      </c>
      <c r="BW7" s="15" t="s">
        <v>4</v>
      </c>
      <c r="BX7" s="15" t="s">
        <v>3</v>
      </c>
      <c r="BY7" s="15" t="s">
        <v>4</v>
      </c>
      <c r="BZ7" s="77"/>
      <c r="CA7" s="68"/>
      <c r="CB7" s="68"/>
      <c r="CC7" s="68"/>
      <c r="CD7" s="68"/>
      <c r="CE7" s="68"/>
      <c r="CF7" s="15" t="s">
        <v>3</v>
      </c>
      <c r="CG7" s="15" t="s">
        <v>4</v>
      </c>
      <c r="CI7" s="68"/>
      <c r="CJ7" s="15" t="s">
        <v>3</v>
      </c>
      <c r="CK7" s="15" t="s">
        <v>4</v>
      </c>
      <c r="CL7" s="15" t="s">
        <v>3</v>
      </c>
      <c r="CM7" s="15" t="s">
        <v>4</v>
      </c>
      <c r="CN7" s="77"/>
      <c r="CO7" s="68"/>
      <c r="CP7" s="68"/>
      <c r="CQ7" s="68"/>
      <c r="CR7" s="68"/>
      <c r="CS7" s="68"/>
      <c r="CT7" s="15" t="s">
        <v>3</v>
      </c>
      <c r="CU7" s="15" t="s">
        <v>4</v>
      </c>
      <c r="CW7" s="68"/>
      <c r="CX7" s="15" t="s">
        <v>3</v>
      </c>
      <c r="CY7" s="15" t="s">
        <v>4</v>
      </c>
      <c r="CZ7" s="15" t="s">
        <v>3</v>
      </c>
      <c r="DA7" s="15" t="s">
        <v>4</v>
      </c>
      <c r="DB7" s="77"/>
      <c r="DC7" s="68"/>
      <c r="DD7" s="68"/>
      <c r="DE7" s="68"/>
      <c r="DF7" s="68"/>
      <c r="DG7" s="68"/>
      <c r="DH7" s="15" t="s">
        <v>3</v>
      </c>
      <c r="DI7" s="15" t="s">
        <v>4</v>
      </c>
    </row>
    <row r="8" spans="2:113" ht="15.75" thickBot="1" x14ac:dyDescent="0.3">
      <c r="B8" s="16">
        <v>1</v>
      </c>
      <c r="C8" s="81">
        <v>1698300</v>
      </c>
      <c r="D8" s="81">
        <v>1899403</v>
      </c>
      <c r="E8" s="81">
        <v>1698300</v>
      </c>
      <c r="F8" s="81">
        <v>1899403</v>
      </c>
      <c r="G8" s="32">
        <v>920000</v>
      </c>
      <c r="H8" s="32">
        <v>750448</v>
      </c>
      <c r="I8" s="32">
        <v>599128</v>
      </c>
      <c r="J8" s="32">
        <v>413192</v>
      </c>
      <c r="K8" s="32">
        <v>2532340</v>
      </c>
      <c r="L8" s="17" t="s">
        <v>28</v>
      </c>
      <c r="M8" s="32">
        <v>1797860</v>
      </c>
      <c r="N8" s="32">
        <v>2337136</v>
      </c>
      <c r="P8" s="16">
        <v>1</v>
      </c>
      <c r="Q8" s="81">
        <v>680000</v>
      </c>
      <c r="R8" s="81">
        <v>1200000</v>
      </c>
      <c r="S8" s="81">
        <v>680000</v>
      </c>
      <c r="T8" s="81">
        <v>1200000</v>
      </c>
      <c r="U8" s="32">
        <v>670000</v>
      </c>
      <c r="V8" s="32">
        <v>420000</v>
      </c>
      <c r="W8" s="32">
        <v>350000</v>
      </c>
      <c r="X8" s="32">
        <v>260000</v>
      </c>
      <c r="Y8" s="32">
        <v>1440000</v>
      </c>
      <c r="Z8" s="17" t="s">
        <v>28</v>
      </c>
      <c r="AA8" s="32">
        <v>1130000</v>
      </c>
      <c r="AB8" s="32">
        <v>2140000</v>
      </c>
      <c r="AD8" s="16">
        <v>1</v>
      </c>
      <c r="AE8" s="81">
        <v>224478.90000000002</v>
      </c>
      <c r="AF8" s="81">
        <v>389852.10000000009</v>
      </c>
      <c r="AG8" s="81">
        <v>224478.90000000002</v>
      </c>
      <c r="AH8" s="81">
        <v>389852.10000000009</v>
      </c>
      <c r="AI8" s="32">
        <v>58277.25</v>
      </c>
      <c r="AJ8" s="32">
        <v>111405.5</v>
      </c>
      <c r="AK8" s="32">
        <v>36480.6</v>
      </c>
      <c r="AL8" s="32">
        <v>21251.699999999997</v>
      </c>
      <c r="AM8" s="32">
        <v>232352.09999999998</v>
      </c>
      <c r="AN8" s="17" t="s">
        <v>28</v>
      </c>
      <c r="AO8" s="32">
        <v>441452</v>
      </c>
      <c r="AP8" s="32">
        <v>441452</v>
      </c>
      <c r="AS8" s="16">
        <v>1</v>
      </c>
      <c r="AT8" s="87">
        <f t="shared" ref="AT8:BB8" si="0">ROUND(AVERAGE(C8,Q8,AE8),0)</f>
        <v>867593</v>
      </c>
      <c r="AU8" s="87">
        <f t="shared" si="0"/>
        <v>1163085</v>
      </c>
      <c r="AV8" s="87">
        <f t="shared" si="0"/>
        <v>867593</v>
      </c>
      <c r="AW8" s="87">
        <f t="shared" si="0"/>
        <v>1163085</v>
      </c>
      <c r="AX8" s="36">
        <f t="shared" si="0"/>
        <v>549426</v>
      </c>
      <c r="AY8" s="36">
        <f t="shared" si="0"/>
        <v>427285</v>
      </c>
      <c r="AZ8" s="36">
        <f t="shared" si="0"/>
        <v>328536</v>
      </c>
      <c r="BA8" s="36">
        <f t="shared" si="0"/>
        <v>231481</v>
      </c>
      <c r="BB8" s="36">
        <f t="shared" si="0"/>
        <v>1401564</v>
      </c>
      <c r="BC8" s="17" t="s">
        <v>28</v>
      </c>
      <c r="BD8" s="36">
        <f t="shared" ref="BD8:BD35" si="1">ROUND(AVERAGE(M8,AA8,AO8),0)</f>
        <v>1123104</v>
      </c>
      <c r="BE8" s="36">
        <f t="shared" ref="BE8:BE35" si="2">ROUND(AVERAGE(N8,AB8,AP8),0)</f>
        <v>1639529</v>
      </c>
      <c r="BG8" s="16">
        <v>1</v>
      </c>
      <c r="BH8" s="87">
        <f t="shared" ref="BH8:BP8" si="3">ROUND(STDEV(C8,Q8,AE8),0)</f>
        <v>754606</v>
      </c>
      <c r="BI8" s="87">
        <f t="shared" si="3"/>
        <v>755452</v>
      </c>
      <c r="BJ8" s="87">
        <f t="shared" si="3"/>
        <v>754606</v>
      </c>
      <c r="BK8" s="87">
        <f t="shared" si="3"/>
        <v>755452</v>
      </c>
      <c r="BL8" s="36">
        <f t="shared" si="3"/>
        <v>443334</v>
      </c>
      <c r="BM8" s="36">
        <f t="shared" si="3"/>
        <v>319584</v>
      </c>
      <c r="BN8" s="36">
        <f t="shared" si="3"/>
        <v>281937</v>
      </c>
      <c r="BO8" s="36">
        <f t="shared" si="3"/>
        <v>197520</v>
      </c>
      <c r="BP8" s="36">
        <f t="shared" si="3"/>
        <v>1150476</v>
      </c>
      <c r="BQ8" s="17" t="s">
        <v>28</v>
      </c>
      <c r="BR8" s="36">
        <f t="shared" ref="BR8:BR35" si="4">ROUND(STDEV(M8,AA8,AO8),0)</f>
        <v>678230</v>
      </c>
      <c r="BS8" s="36">
        <f t="shared" ref="BS8:BS35" si="5">ROUND(STDEV(N8,AB8,AP8),0)</f>
        <v>1042237</v>
      </c>
      <c r="BU8" s="16">
        <v>1</v>
      </c>
      <c r="BV8" s="90">
        <f>BH8/CJ8</f>
        <v>1.1097147058823529</v>
      </c>
      <c r="BW8" s="90">
        <f t="shared" ref="BW8:BY8" si="6">BI8/CK8</f>
        <v>0.62954333333333334</v>
      </c>
      <c r="BX8" s="90">
        <f t="shared" si="6"/>
        <v>1.1097147058823529</v>
      </c>
      <c r="BY8" s="90">
        <f t="shared" si="6"/>
        <v>0.62954333333333334</v>
      </c>
      <c r="BZ8" s="38">
        <f>BL8/CN8</f>
        <v>0.6616925373134328</v>
      </c>
      <c r="CA8" s="38">
        <f>BM8/CO8</f>
        <v>0.76091428571428577</v>
      </c>
      <c r="CB8" s="38">
        <f>BN8/CP8</f>
        <v>0.80553428571428576</v>
      </c>
      <c r="CC8" s="38">
        <f>BO8/CQ8</f>
        <v>0.75969230769230767</v>
      </c>
      <c r="CD8" s="38">
        <f>BP8/CR8</f>
        <v>0.79894166666666666</v>
      </c>
      <c r="CE8" s="17" t="s">
        <v>28</v>
      </c>
      <c r="CF8" s="38">
        <f t="shared" ref="CF8:CG23" si="7">BR8/CT8</f>
        <v>0.60020353982300889</v>
      </c>
      <c r="CG8" s="38">
        <f t="shared" si="7"/>
        <v>0.4870266355140187</v>
      </c>
      <c r="CI8" s="16">
        <v>1</v>
      </c>
      <c r="CJ8" s="87">
        <f t="shared" ref="CJ8:CR8" si="8">MEDIAN(C8,Q8,AE8)</f>
        <v>680000</v>
      </c>
      <c r="CK8" s="87">
        <f t="shared" si="8"/>
        <v>1200000</v>
      </c>
      <c r="CL8" s="87">
        <f t="shared" si="8"/>
        <v>680000</v>
      </c>
      <c r="CM8" s="87">
        <f t="shared" si="8"/>
        <v>1200000</v>
      </c>
      <c r="CN8" s="36">
        <f t="shared" si="8"/>
        <v>670000</v>
      </c>
      <c r="CO8" s="36">
        <f t="shared" si="8"/>
        <v>420000</v>
      </c>
      <c r="CP8" s="36">
        <f t="shared" si="8"/>
        <v>350000</v>
      </c>
      <c r="CQ8" s="36">
        <f t="shared" si="8"/>
        <v>260000</v>
      </c>
      <c r="CR8" s="36">
        <f t="shared" si="8"/>
        <v>1440000</v>
      </c>
      <c r="CS8" s="17" t="s">
        <v>28</v>
      </c>
      <c r="CT8" s="36">
        <f t="shared" ref="CT8:CT23" si="9">MEDIAN(M8,AA8,AO8)</f>
        <v>1130000</v>
      </c>
      <c r="CU8" s="36">
        <f t="shared" ref="CU8:CU23" si="10">MEDIAN(N8,AB8,AP8)</f>
        <v>2140000</v>
      </c>
      <c r="CW8" s="16">
        <v>1</v>
      </c>
      <c r="CX8" s="87">
        <f t="shared" ref="CX8:DF8" si="11">ROUND(GEOMEAN(C8,Q8,AE8),0)</f>
        <v>637626</v>
      </c>
      <c r="CY8" s="87">
        <f t="shared" si="11"/>
        <v>961390</v>
      </c>
      <c r="CZ8" s="87">
        <f t="shared" si="11"/>
        <v>637626</v>
      </c>
      <c r="DA8" s="87">
        <f t="shared" si="11"/>
        <v>961390</v>
      </c>
      <c r="DB8" s="32">
        <f t="shared" si="11"/>
        <v>329954</v>
      </c>
      <c r="DC8" s="32">
        <f t="shared" si="11"/>
        <v>327460</v>
      </c>
      <c r="DD8" s="32">
        <f t="shared" si="11"/>
        <v>197038</v>
      </c>
      <c r="DE8" s="32">
        <f t="shared" si="11"/>
        <v>131676</v>
      </c>
      <c r="DF8" s="32">
        <f t="shared" si="11"/>
        <v>946260</v>
      </c>
      <c r="DG8" s="17" t="s">
        <v>28</v>
      </c>
      <c r="DH8" s="32">
        <f t="shared" ref="DH8:DH23" si="12">ROUND(GEOMEAN(M8,AA8,AO8),0)</f>
        <v>964360</v>
      </c>
      <c r="DI8" s="32">
        <f t="shared" ref="DI8:DI23" si="13">ROUND(GEOMEAN(N8,AB8,AP8),0)</f>
        <v>1302148</v>
      </c>
    </row>
    <row r="9" spans="2:113" ht="15.75" thickBot="1" x14ac:dyDescent="0.3">
      <c r="B9" s="16">
        <v>2</v>
      </c>
      <c r="C9" s="82"/>
      <c r="D9" s="82"/>
      <c r="E9" s="82"/>
      <c r="F9" s="82"/>
      <c r="G9" s="32">
        <v>805724</v>
      </c>
      <c r="H9" s="32">
        <v>640458</v>
      </c>
      <c r="I9" s="32">
        <v>450852</v>
      </c>
      <c r="J9" s="32">
        <v>350554</v>
      </c>
      <c r="K9" s="32">
        <v>2406704</v>
      </c>
      <c r="L9" s="17" t="s">
        <v>29</v>
      </c>
      <c r="M9" s="32">
        <v>1415040</v>
      </c>
      <c r="N9" s="32">
        <v>1796969</v>
      </c>
      <c r="P9" s="16">
        <v>2</v>
      </c>
      <c r="Q9" s="82"/>
      <c r="R9" s="82"/>
      <c r="S9" s="82"/>
      <c r="T9" s="82"/>
      <c r="U9" s="32">
        <v>410000</v>
      </c>
      <c r="V9" s="32">
        <v>250000</v>
      </c>
      <c r="W9" s="32">
        <v>200000</v>
      </c>
      <c r="X9" s="32">
        <v>170000</v>
      </c>
      <c r="Y9" s="32">
        <v>760000</v>
      </c>
      <c r="Z9" s="17" t="s">
        <v>29</v>
      </c>
      <c r="AA9" s="32">
        <v>1130000</v>
      </c>
      <c r="AB9" s="32">
        <v>2140000</v>
      </c>
      <c r="AD9" s="16">
        <v>2</v>
      </c>
      <c r="AE9" s="82"/>
      <c r="AF9" s="82"/>
      <c r="AG9" s="82"/>
      <c r="AH9" s="82"/>
      <c r="AI9" s="32">
        <v>41579.1</v>
      </c>
      <c r="AJ9" s="32">
        <v>139826</v>
      </c>
      <c r="AK9" s="32">
        <v>21989.249999999996</v>
      </c>
      <c r="AL9" s="32">
        <v>17398.8</v>
      </c>
      <c r="AM9" s="32">
        <v>106619.84999999999</v>
      </c>
      <c r="AN9" s="17" t="s">
        <v>29</v>
      </c>
      <c r="AO9" s="32">
        <v>740076.8</v>
      </c>
      <c r="AP9" s="32">
        <v>740076.8</v>
      </c>
      <c r="AS9" s="16">
        <v>2</v>
      </c>
      <c r="AT9" s="88"/>
      <c r="AU9" s="88"/>
      <c r="AV9" s="88"/>
      <c r="AW9" s="88"/>
      <c r="AX9" s="36">
        <f t="shared" ref="AX9:AX34" si="14">ROUND(AVERAGE(G9,U9,AI9),0)</f>
        <v>419101</v>
      </c>
      <c r="AY9" s="36">
        <f t="shared" ref="AY9:AY34" si="15">ROUND(AVERAGE(H9,V9,AJ9),0)</f>
        <v>343428</v>
      </c>
      <c r="AZ9" s="36">
        <f t="shared" ref="AZ9:AZ34" si="16">ROUND(AVERAGE(I9,W9,AK9),0)</f>
        <v>224280</v>
      </c>
      <c r="BA9" s="36">
        <f t="shared" ref="BA9:BA34" si="17">ROUND(AVERAGE(J9,X9,AL9),0)</f>
        <v>179318</v>
      </c>
      <c r="BB9" s="36">
        <f t="shared" ref="BB9:BB34" si="18">ROUND(AVERAGE(K9,Y9,AM9),0)</f>
        <v>1091108</v>
      </c>
      <c r="BC9" s="17" t="s">
        <v>29</v>
      </c>
      <c r="BD9" s="36">
        <f t="shared" si="1"/>
        <v>1095039</v>
      </c>
      <c r="BE9" s="36">
        <f t="shared" si="2"/>
        <v>1559015</v>
      </c>
      <c r="BG9" s="16">
        <v>2</v>
      </c>
      <c r="BH9" s="88"/>
      <c r="BI9" s="88"/>
      <c r="BJ9" s="88"/>
      <c r="BK9" s="88"/>
      <c r="BL9" s="36">
        <f t="shared" ref="BL9:BL34" si="19">ROUND(STDEV(G9,U9,AI9),0)</f>
        <v>382154</v>
      </c>
      <c r="BM9" s="36">
        <f t="shared" ref="BM9:BM34" si="20">ROUND(STDEV(H9,V9,AJ9),0)</f>
        <v>263068</v>
      </c>
      <c r="BN9" s="36">
        <f t="shared" ref="BN9:BN34" si="21">ROUND(STDEV(I9,W9,AK9),0)</f>
        <v>215460</v>
      </c>
      <c r="BO9" s="36">
        <f t="shared" ref="BO9:BO34" si="22">ROUND(STDEV(J9,X9,AL9),0)</f>
        <v>166773</v>
      </c>
      <c r="BP9" s="36">
        <f t="shared" ref="BP9:BP34" si="23">ROUND(STDEV(K9,Y9,AM9),0)</f>
        <v>1185252</v>
      </c>
      <c r="BQ9" s="17" t="s">
        <v>29</v>
      </c>
      <c r="BR9" s="36">
        <f t="shared" si="4"/>
        <v>338837</v>
      </c>
      <c r="BS9" s="36">
        <f t="shared" si="5"/>
        <v>729666</v>
      </c>
      <c r="BU9" s="16">
        <v>2</v>
      </c>
      <c r="BV9" s="91"/>
      <c r="BW9" s="91"/>
      <c r="BX9" s="91"/>
      <c r="BY9" s="91"/>
      <c r="BZ9" s="38">
        <f t="shared" ref="BZ9:CD34" si="24">BL9/CN9</f>
        <v>0.9320829268292683</v>
      </c>
      <c r="CA9" s="38">
        <f t="shared" si="24"/>
        <v>1.0522720000000001</v>
      </c>
      <c r="CB9" s="38">
        <f t="shared" si="24"/>
        <v>1.0772999999999999</v>
      </c>
      <c r="CC9" s="38">
        <f t="shared" si="24"/>
        <v>0.98101764705882355</v>
      </c>
      <c r="CD9" s="38">
        <f t="shared" si="24"/>
        <v>1.559542105263158</v>
      </c>
      <c r="CE9" s="17" t="s">
        <v>29</v>
      </c>
      <c r="CF9" s="38">
        <f t="shared" si="7"/>
        <v>0.29985575221238936</v>
      </c>
      <c r="CG9" s="38">
        <f t="shared" si="7"/>
        <v>0.40605374939690114</v>
      </c>
      <c r="CI9" s="16">
        <v>2</v>
      </c>
      <c r="CJ9" s="88"/>
      <c r="CK9" s="88"/>
      <c r="CL9" s="88"/>
      <c r="CM9" s="88"/>
      <c r="CN9" s="36">
        <f t="shared" ref="CN9:CN34" si="25">MEDIAN(G9,U9,AI9)</f>
        <v>410000</v>
      </c>
      <c r="CO9" s="36">
        <f t="shared" ref="CO9:CO34" si="26">MEDIAN(H9,V9,AJ9)</f>
        <v>250000</v>
      </c>
      <c r="CP9" s="36">
        <f t="shared" ref="CP9:CP34" si="27">MEDIAN(I9,W9,AK9)</f>
        <v>200000</v>
      </c>
      <c r="CQ9" s="36">
        <f t="shared" ref="CQ9:CQ34" si="28">MEDIAN(J9,X9,AL9)</f>
        <v>170000</v>
      </c>
      <c r="CR9" s="36">
        <f t="shared" ref="CR9:CR34" si="29">MEDIAN(K9,Y9,AM9)</f>
        <v>760000</v>
      </c>
      <c r="CS9" s="17" t="s">
        <v>29</v>
      </c>
      <c r="CT9" s="36">
        <f t="shared" si="9"/>
        <v>1130000</v>
      </c>
      <c r="CU9" s="36">
        <f t="shared" si="10"/>
        <v>1796969</v>
      </c>
      <c r="CW9" s="16">
        <v>2</v>
      </c>
      <c r="CX9" s="88"/>
      <c r="CY9" s="88"/>
      <c r="CZ9" s="88"/>
      <c r="DA9" s="88"/>
      <c r="DB9" s="32">
        <f t="shared" ref="DB9:DB34" si="30">ROUND(GEOMEAN(G9,U9,AI9),0)</f>
        <v>239487</v>
      </c>
      <c r="DC9" s="32">
        <f t="shared" ref="DC9:DC34" si="31">ROUND(GEOMEAN(H9,V9,AJ9),0)</f>
        <v>281842</v>
      </c>
      <c r="DD9" s="32">
        <f t="shared" ref="DD9:DD34" si="32">ROUND(GEOMEAN(I9,W9,AK9),0)</f>
        <v>125629</v>
      </c>
      <c r="DE9" s="32">
        <f t="shared" ref="DE9:DE34" si="33">ROUND(GEOMEAN(J9,X9,AL9),0)</f>
        <v>101214</v>
      </c>
      <c r="DF9" s="32">
        <f t="shared" ref="DF9:DF34" si="34">ROUND(GEOMEAN(K9,Y9,AM9),0)</f>
        <v>579907</v>
      </c>
      <c r="DG9" s="17" t="s">
        <v>29</v>
      </c>
      <c r="DH9" s="32">
        <f t="shared" si="12"/>
        <v>1057730</v>
      </c>
      <c r="DI9" s="32">
        <f t="shared" si="13"/>
        <v>1417132</v>
      </c>
    </row>
    <row r="10" spans="2:113" ht="15.75" thickBot="1" x14ac:dyDescent="0.3">
      <c r="B10" s="16">
        <v>3</v>
      </c>
      <c r="C10" s="82"/>
      <c r="D10" s="82"/>
      <c r="E10" s="82"/>
      <c r="F10" s="82"/>
      <c r="G10" s="32">
        <v>929682</v>
      </c>
      <c r="H10" s="32">
        <v>752347</v>
      </c>
      <c r="I10" s="32">
        <v>601300</v>
      </c>
      <c r="J10" s="32">
        <v>417311</v>
      </c>
      <c r="K10" s="32">
        <v>3535830</v>
      </c>
      <c r="L10" s="17" t="s">
        <v>30</v>
      </c>
      <c r="M10" s="32">
        <v>1932627</v>
      </c>
      <c r="N10" s="32">
        <v>2512479</v>
      </c>
      <c r="P10" s="16">
        <v>3</v>
      </c>
      <c r="Q10" s="82"/>
      <c r="R10" s="82"/>
      <c r="S10" s="82"/>
      <c r="T10" s="82"/>
      <c r="U10" s="32">
        <v>1080000</v>
      </c>
      <c r="V10" s="32">
        <v>530000</v>
      </c>
      <c r="W10" s="32">
        <v>370000</v>
      </c>
      <c r="X10" s="32">
        <v>250000</v>
      </c>
      <c r="Y10" s="32">
        <v>3280000</v>
      </c>
      <c r="Z10" s="17" t="s">
        <v>30</v>
      </c>
      <c r="AA10" s="32">
        <v>1130000</v>
      </c>
      <c r="AB10" s="32">
        <v>2140000</v>
      </c>
      <c r="AD10" s="16">
        <v>3</v>
      </c>
      <c r="AE10" s="82"/>
      <c r="AF10" s="82"/>
      <c r="AG10" s="82"/>
      <c r="AH10" s="82"/>
      <c r="AI10" s="32">
        <v>55191.149999999994</v>
      </c>
      <c r="AJ10" s="32">
        <v>85050.400000000009</v>
      </c>
      <c r="AK10" s="32">
        <v>31970.699999999997</v>
      </c>
      <c r="AL10" s="32">
        <v>19976.399999999998</v>
      </c>
      <c r="AM10" s="32">
        <v>200583.44999999998</v>
      </c>
      <c r="AN10" s="17" t="s">
        <v>30</v>
      </c>
      <c r="AO10" s="32">
        <v>1024634.4</v>
      </c>
      <c r="AP10" s="32">
        <v>1024634.4</v>
      </c>
      <c r="AS10" s="16">
        <v>3</v>
      </c>
      <c r="AT10" s="88"/>
      <c r="AU10" s="88"/>
      <c r="AV10" s="88"/>
      <c r="AW10" s="88"/>
      <c r="AX10" s="36">
        <f t="shared" si="14"/>
        <v>688291</v>
      </c>
      <c r="AY10" s="36">
        <f t="shared" si="15"/>
        <v>455799</v>
      </c>
      <c r="AZ10" s="36">
        <f t="shared" si="16"/>
        <v>334424</v>
      </c>
      <c r="BA10" s="36">
        <f t="shared" si="17"/>
        <v>229096</v>
      </c>
      <c r="BB10" s="36">
        <f t="shared" si="18"/>
        <v>2338804</v>
      </c>
      <c r="BC10" s="17" t="s">
        <v>30</v>
      </c>
      <c r="BD10" s="36">
        <f t="shared" si="1"/>
        <v>1362420</v>
      </c>
      <c r="BE10" s="36">
        <f t="shared" si="2"/>
        <v>1892371</v>
      </c>
      <c r="BG10" s="16">
        <v>3</v>
      </c>
      <c r="BH10" s="88"/>
      <c r="BI10" s="88"/>
      <c r="BJ10" s="88"/>
      <c r="BK10" s="88"/>
      <c r="BL10" s="36">
        <f t="shared" si="19"/>
        <v>553408</v>
      </c>
      <c r="BM10" s="36">
        <f t="shared" si="20"/>
        <v>339780</v>
      </c>
      <c r="BN10" s="36">
        <f t="shared" si="21"/>
        <v>286327</v>
      </c>
      <c r="BO10" s="36">
        <f t="shared" si="22"/>
        <v>199490</v>
      </c>
      <c r="BP10" s="36">
        <f t="shared" si="23"/>
        <v>1856167</v>
      </c>
      <c r="BQ10" s="17" t="s">
        <v>30</v>
      </c>
      <c r="BR10" s="36">
        <f t="shared" si="4"/>
        <v>496616</v>
      </c>
      <c r="BS10" s="36">
        <f t="shared" si="5"/>
        <v>774216</v>
      </c>
      <c r="BU10" s="16">
        <v>3</v>
      </c>
      <c r="BV10" s="91"/>
      <c r="BW10" s="91"/>
      <c r="BX10" s="91"/>
      <c r="BY10" s="91"/>
      <c r="BZ10" s="38">
        <f t="shared" si="24"/>
        <v>0.5952659081277254</v>
      </c>
      <c r="CA10" s="38">
        <f t="shared" si="24"/>
        <v>0.64109433962264151</v>
      </c>
      <c r="CB10" s="38">
        <f t="shared" si="24"/>
        <v>0.7738567567567568</v>
      </c>
      <c r="CC10" s="38">
        <f t="shared" si="24"/>
        <v>0.79796</v>
      </c>
      <c r="CD10" s="38">
        <f t="shared" si="24"/>
        <v>0.56590457317073173</v>
      </c>
      <c r="CE10" s="17" t="s">
        <v>30</v>
      </c>
      <c r="CF10" s="38">
        <f t="shared" si="7"/>
        <v>0.43948318584070795</v>
      </c>
      <c r="CG10" s="38">
        <f t="shared" si="7"/>
        <v>0.36178317757009348</v>
      </c>
      <c r="CI10" s="16">
        <v>3</v>
      </c>
      <c r="CJ10" s="88"/>
      <c r="CK10" s="88"/>
      <c r="CL10" s="88"/>
      <c r="CM10" s="88"/>
      <c r="CN10" s="36">
        <f t="shared" si="25"/>
        <v>929682</v>
      </c>
      <c r="CO10" s="36">
        <f t="shared" si="26"/>
        <v>530000</v>
      </c>
      <c r="CP10" s="36">
        <f t="shared" si="27"/>
        <v>370000</v>
      </c>
      <c r="CQ10" s="36">
        <f t="shared" si="28"/>
        <v>250000</v>
      </c>
      <c r="CR10" s="36">
        <f t="shared" si="29"/>
        <v>3280000</v>
      </c>
      <c r="CS10" s="17" t="s">
        <v>30</v>
      </c>
      <c r="CT10" s="36">
        <f t="shared" si="9"/>
        <v>1130000</v>
      </c>
      <c r="CU10" s="36">
        <f t="shared" si="10"/>
        <v>2140000</v>
      </c>
      <c r="CW10" s="16">
        <v>3</v>
      </c>
      <c r="CX10" s="88"/>
      <c r="CY10" s="88"/>
      <c r="CZ10" s="88"/>
      <c r="DA10" s="88"/>
      <c r="DB10" s="32">
        <f t="shared" si="30"/>
        <v>381249</v>
      </c>
      <c r="DC10" s="32">
        <f t="shared" si="31"/>
        <v>323686</v>
      </c>
      <c r="DD10" s="32">
        <f t="shared" si="32"/>
        <v>192316</v>
      </c>
      <c r="DE10" s="32">
        <f t="shared" si="33"/>
        <v>127734</v>
      </c>
      <c r="DF10" s="32">
        <f t="shared" si="34"/>
        <v>1325013</v>
      </c>
      <c r="DG10" s="17" t="s">
        <v>30</v>
      </c>
      <c r="DH10" s="32">
        <f t="shared" si="12"/>
        <v>1307972</v>
      </c>
      <c r="DI10" s="32">
        <f t="shared" si="13"/>
        <v>1766153</v>
      </c>
    </row>
    <row r="11" spans="2:113" ht="15.75" thickBot="1" x14ac:dyDescent="0.3">
      <c r="B11" s="16">
        <v>4</v>
      </c>
      <c r="C11" s="82"/>
      <c r="D11" s="82"/>
      <c r="E11" s="82"/>
      <c r="F11" s="82"/>
      <c r="G11" s="32">
        <v>825065</v>
      </c>
      <c r="H11" s="32">
        <v>689128</v>
      </c>
      <c r="I11" s="32">
        <v>473192</v>
      </c>
      <c r="J11" s="32">
        <v>370884</v>
      </c>
      <c r="K11" s="32">
        <v>2483322</v>
      </c>
      <c r="L11" s="17" t="s">
        <v>31</v>
      </c>
      <c r="M11" s="32">
        <v>1414840</v>
      </c>
      <c r="N11" s="32">
        <v>2326501</v>
      </c>
      <c r="P11" s="16">
        <v>4</v>
      </c>
      <c r="Q11" s="82"/>
      <c r="R11" s="82"/>
      <c r="S11" s="82"/>
      <c r="T11" s="82"/>
      <c r="U11" s="32">
        <v>390000</v>
      </c>
      <c r="V11" s="32">
        <v>240000</v>
      </c>
      <c r="W11" s="32">
        <v>190000</v>
      </c>
      <c r="X11" s="32">
        <v>160000</v>
      </c>
      <c r="Y11" s="32">
        <v>710000</v>
      </c>
      <c r="Z11" s="17" t="s">
        <v>31</v>
      </c>
      <c r="AA11" s="32">
        <v>1130000</v>
      </c>
      <c r="AB11" s="32">
        <v>2140000</v>
      </c>
      <c r="AD11" s="16">
        <v>4</v>
      </c>
      <c r="AE11" s="82"/>
      <c r="AF11" s="82"/>
      <c r="AG11" s="82"/>
      <c r="AH11" s="82"/>
      <c r="AI11" s="32">
        <v>45004.95</v>
      </c>
      <c r="AJ11" s="32">
        <v>166949</v>
      </c>
      <c r="AK11" s="32">
        <v>26113.949999999997</v>
      </c>
      <c r="AL11" s="32">
        <v>19437.3</v>
      </c>
      <c r="AM11" s="32">
        <v>68141.25</v>
      </c>
      <c r="AN11" s="17" t="s">
        <v>31</v>
      </c>
      <c r="AO11" s="32">
        <v>832440</v>
      </c>
      <c r="AP11" s="32">
        <v>832440</v>
      </c>
      <c r="AS11" s="16">
        <v>4</v>
      </c>
      <c r="AT11" s="88"/>
      <c r="AU11" s="88"/>
      <c r="AV11" s="88"/>
      <c r="AW11" s="88"/>
      <c r="AX11" s="36">
        <f t="shared" si="14"/>
        <v>420023</v>
      </c>
      <c r="AY11" s="36">
        <f t="shared" si="15"/>
        <v>365359</v>
      </c>
      <c r="AZ11" s="36">
        <f t="shared" si="16"/>
        <v>229769</v>
      </c>
      <c r="BA11" s="36">
        <f t="shared" si="17"/>
        <v>183440</v>
      </c>
      <c r="BB11" s="36">
        <f t="shared" si="18"/>
        <v>1087154</v>
      </c>
      <c r="BC11" s="17" t="s">
        <v>31</v>
      </c>
      <c r="BD11" s="36">
        <f t="shared" si="1"/>
        <v>1125760</v>
      </c>
      <c r="BE11" s="36">
        <f t="shared" si="2"/>
        <v>1766314</v>
      </c>
      <c r="BG11" s="16">
        <v>4</v>
      </c>
      <c r="BH11" s="88"/>
      <c r="BI11" s="88"/>
      <c r="BJ11" s="88"/>
      <c r="BK11" s="88"/>
      <c r="BL11" s="36">
        <f t="shared" si="19"/>
        <v>390896</v>
      </c>
      <c r="BM11" s="36">
        <f t="shared" si="20"/>
        <v>282761</v>
      </c>
      <c r="BN11" s="36">
        <f t="shared" si="21"/>
        <v>226177</v>
      </c>
      <c r="BO11" s="36">
        <f t="shared" si="22"/>
        <v>176892</v>
      </c>
      <c r="BP11" s="36">
        <f t="shared" si="23"/>
        <v>1250983</v>
      </c>
      <c r="BQ11" s="17" t="s">
        <v>31</v>
      </c>
      <c r="BR11" s="36">
        <f t="shared" si="4"/>
        <v>291223</v>
      </c>
      <c r="BS11" s="36">
        <f t="shared" si="5"/>
        <v>814116</v>
      </c>
      <c r="BU11" s="16">
        <v>4</v>
      </c>
      <c r="BV11" s="91"/>
      <c r="BW11" s="91"/>
      <c r="BX11" s="91"/>
      <c r="BY11" s="91"/>
      <c r="BZ11" s="38">
        <f t="shared" si="24"/>
        <v>1.0022974358974359</v>
      </c>
      <c r="CA11" s="38">
        <f t="shared" si="24"/>
        <v>1.1781708333333334</v>
      </c>
      <c r="CB11" s="38">
        <f t="shared" si="24"/>
        <v>1.1904052631578947</v>
      </c>
      <c r="CC11" s="38">
        <f t="shared" si="24"/>
        <v>1.105575</v>
      </c>
      <c r="CD11" s="38">
        <f t="shared" si="24"/>
        <v>1.7619478873239436</v>
      </c>
      <c r="CE11" s="17" t="s">
        <v>31</v>
      </c>
      <c r="CF11" s="38">
        <f t="shared" si="7"/>
        <v>0.25771946902654869</v>
      </c>
      <c r="CG11" s="38">
        <f t="shared" si="7"/>
        <v>0.3804280373831776</v>
      </c>
      <c r="CI11" s="16">
        <v>4</v>
      </c>
      <c r="CJ11" s="88"/>
      <c r="CK11" s="88"/>
      <c r="CL11" s="88"/>
      <c r="CM11" s="88"/>
      <c r="CN11" s="36">
        <f t="shared" si="25"/>
        <v>390000</v>
      </c>
      <c r="CO11" s="36">
        <f t="shared" si="26"/>
        <v>240000</v>
      </c>
      <c r="CP11" s="36">
        <f t="shared" si="27"/>
        <v>190000</v>
      </c>
      <c r="CQ11" s="36">
        <f t="shared" si="28"/>
        <v>160000</v>
      </c>
      <c r="CR11" s="36">
        <f t="shared" si="29"/>
        <v>710000</v>
      </c>
      <c r="CS11" s="17" t="s">
        <v>31</v>
      </c>
      <c r="CT11" s="36">
        <f t="shared" si="9"/>
        <v>1130000</v>
      </c>
      <c r="CU11" s="36">
        <f t="shared" si="10"/>
        <v>2140000</v>
      </c>
      <c r="CW11" s="16">
        <v>4</v>
      </c>
      <c r="CX11" s="88"/>
      <c r="CY11" s="88"/>
      <c r="CZ11" s="88"/>
      <c r="DA11" s="88"/>
      <c r="DB11" s="32">
        <f t="shared" si="30"/>
        <v>243746</v>
      </c>
      <c r="DC11" s="32">
        <f t="shared" si="31"/>
        <v>302249</v>
      </c>
      <c r="DD11" s="32">
        <f t="shared" si="32"/>
        <v>132909</v>
      </c>
      <c r="DE11" s="32">
        <f t="shared" si="33"/>
        <v>104873</v>
      </c>
      <c r="DF11" s="32">
        <f t="shared" si="34"/>
        <v>493439</v>
      </c>
      <c r="DG11" s="17" t="s">
        <v>31</v>
      </c>
      <c r="DH11" s="32">
        <f t="shared" si="12"/>
        <v>1099967</v>
      </c>
      <c r="DI11" s="32">
        <f t="shared" si="13"/>
        <v>1606288</v>
      </c>
    </row>
    <row r="12" spans="2:113" ht="15.75" thickBot="1" x14ac:dyDescent="0.3">
      <c r="B12" s="16">
        <v>5</v>
      </c>
      <c r="C12" s="82"/>
      <c r="D12" s="82"/>
      <c r="E12" s="82"/>
      <c r="F12" s="82"/>
      <c r="G12" s="32">
        <v>827724</v>
      </c>
      <c r="H12" s="32">
        <v>693788</v>
      </c>
      <c r="I12" s="32">
        <v>478302</v>
      </c>
      <c r="J12" s="32">
        <v>378213</v>
      </c>
      <c r="K12" s="32">
        <v>2494641</v>
      </c>
      <c r="L12" s="17" t="s">
        <v>32</v>
      </c>
      <c r="M12" s="32">
        <v>1461398</v>
      </c>
      <c r="N12" s="32">
        <v>2330808</v>
      </c>
      <c r="P12" s="16">
        <v>5</v>
      </c>
      <c r="Q12" s="82"/>
      <c r="R12" s="82"/>
      <c r="S12" s="82"/>
      <c r="T12" s="82"/>
      <c r="U12" s="32">
        <v>420000</v>
      </c>
      <c r="V12" s="32">
        <v>260000</v>
      </c>
      <c r="W12" s="32">
        <v>210000</v>
      </c>
      <c r="X12" s="32">
        <v>180000</v>
      </c>
      <c r="Y12" s="32">
        <v>770000</v>
      </c>
      <c r="Z12" s="17" t="s">
        <v>32</v>
      </c>
      <c r="AA12" s="32">
        <v>1130000</v>
      </c>
      <c r="AB12" s="32">
        <v>2140000</v>
      </c>
      <c r="AD12" s="16">
        <v>5</v>
      </c>
      <c r="AE12" s="82"/>
      <c r="AF12" s="82"/>
      <c r="AG12" s="82"/>
      <c r="AH12" s="82"/>
      <c r="AI12" s="32">
        <v>44693.999999999993</v>
      </c>
      <c r="AJ12" s="32">
        <v>166949</v>
      </c>
      <c r="AK12" s="32">
        <v>26113.949999999997</v>
      </c>
      <c r="AL12" s="32">
        <v>19437.3</v>
      </c>
      <c r="AM12" s="32">
        <v>113995.79999999999</v>
      </c>
      <c r="AN12" s="17" t="s">
        <v>32</v>
      </c>
      <c r="AO12" s="32">
        <v>817162.4</v>
      </c>
      <c r="AP12" s="32">
        <v>817162.4</v>
      </c>
      <c r="AS12" s="16">
        <v>5</v>
      </c>
      <c r="AT12" s="88"/>
      <c r="AU12" s="88"/>
      <c r="AV12" s="88"/>
      <c r="AW12" s="88"/>
      <c r="AX12" s="36">
        <f t="shared" si="14"/>
        <v>430806</v>
      </c>
      <c r="AY12" s="36">
        <f t="shared" si="15"/>
        <v>373579</v>
      </c>
      <c r="AZ12" s="36">
        <f t="shared" si="16"/>
        <v>238139</v>
      </c>
      <c r="BA12" s="36">
        <f t="shared" si="17"/>
        <v>192550</v>
      </c>
      <c r="BB12" s="36">
        <f t="shared" si="18"/>
        <v>1126212</v>
      </c>
      <c r="BC12" s="17" t="s">
        <v>32</v>
      </c>
      <c r="BD12" s="36">
        <f t="shared" si="1"/>
        <v>1136187</v>
      </c>
      <c r="BE12" s="36">
        <f t="shared" si="2"/>
        <v>1762657</v>
      </c>
      <c r="BG12" s="16">
        <v>5</v>
      </c>
      <c r="BH12" s="88"/>
      <c r="BI12" s="88"/>
      <c r="BJ12" s="88"/>
      <c r="BK12" s="88"/>
      <c r="BL12" s="36">
        <f t="shared" si="19"/>
        <v>391627</v>
      </c>
      <c r="BM12" s="36">
        <f t="shared" si="20"/>
        <v>281185</v>
      </c>
      <c r="BN12" s="36">
        <f t="shared" si="21"/>
        <v>227403</v>
      </c>
      <c r="BO12" s="36">
        <f t="shared" si="22"/>
        <v>179717</v>
      </c>
      <c r="BP12" s="36">
        <f t="shared" si="23"/>
        <v>1229648</v>
      </c>
      <c r="BQ12" s="17" t="s">
        <v>32</v>
      </c>
      <c r="BR12" s="36">
        <f t="shared" si="4"/>
        <v>322162</v>
      </c>
      <c r="BS12" s="36">
        <f t="shared" si="5"/>
        <v>824361</v>
      </c>
      <c r="BU12" s="16">
        <v>5</v>
      </c>
      <c r="BV12" s="91"/>
      <c r="BW12" s="91"/>
      <c r="BX12" s="91"/>
      <c r="BY12" s="91"/>
      <c r="BZ12" s="38">
        <f t="shared" si="24"/>
        <v>0.93244523809523805</v>
      </c>
      <c r="CA12" s="38">
        <f t="shared" si="24"/>
        <v>1.0814807692307693</v>
      </c>
      <c r="CB12" s="38">
        <f t="shared" si="24"/>
        <v>1.0828714285714285</v>
      </c>
      <c r="CC12" s="38">
        <f t="shared" si="24"/>
        <v>0.9984277777777778</v>
      </c>
      <c r="CD12" s="38">
        <f t="shared" si="24"/>
        <v>1.5969454545454544</v>
      </c>
      <c r="CE12" s="17" t="s">
        <v>32</v>
      </c>
      <c r="CF12" s="38">
        <f t="shared" si="7"/>
        <v>0.28509911504424779</v>
      </c>
      <c r="CG12" s="38">
        <f t="shared" si="7"/>
        <v>0.38521542056074765</v>
      </c>
      <c r="CI12" s="16">
        <v>5</v>
      </c>
      <c r="CJ12" s="88"/>
      <c r="CK12" s="88"/>
      <c r="CL12" s="88"/>
      <c r="CM12" s="88"/>
      <c r="CN12" s="36">
        <f t="shared" si="25"/>
        <v>420000</v>
      </c>
      <c r="CO12" s="36">
        <f t="shared" si="26"/>
        <v>260000</v>
      </c>
      <c r="CP12" s="36">
        <f t="shared" si="27"/>
        <v>210000</v>
      </c>
      <c r="CQ12" s="36">
        <f t="shared" si="28"/>
        <v>180000</v>
      </c>
      <c r="CR12" s="36">
        <f t="shared" si="29"/>
        <v>770000</v>
      </c>
      <c r="CS12" s="17" t="s">
        <v>32</v>
      </c>
      <c r="CT12" s="36">
        <f t="shared" si="9"/>
        <v>1130000</v>
      </c>
      <c r="CU12" s="36">
        <f t="shared" si="10"/>
        <v>2140000</v>
      </c>
      <c r="CW12" s="16">
        <v>5</v>
      </c>
      <c r="CX12" s="88"/>
      <c r="CY12" s="88"/>
      <c r="CZ12" s="88"/>
      <c r="DA12" s="88"/>
      <c r="DB12" s="32">
        <f t="shared" si="30"/>
        <v>249533</v>
      </c>
      <c r="DC12" s="32">
        <f t="shared" si="31"/>
        <v>311120</v>
      </c>
      <c r="DD12" s="32">
        <f t="shared" si="32"/>
        <v>137911</v>
      </c>
      <c r="DE12" s="32">
        <f t="shared" si="33"/>
        <v>109786</v>
      </c>
      <c r="DF12" s="32">
        <f t="shared" si="34"/>
        <v>602739</v>
      </c>
      <c r="DG12" s="17" t="s">
        <v>32</v>
      </c>
      <c r="DH12" s="32">
        <f t="shared" si="12"/>
        <v>1105058</v>
      </c>
      <c r="DI12" s="32">
        <f t="shared" si="13"/>
        <v>1597385</v>
      </c>
    </row>
    <row r="13" spans="2:113" ht="15.75" thickBot="1" x14ac:dyDescent="0.3">
      <c r="B13" s="16">
        <v>6</v>
      </c>
      <c r="C13" s="82"/>
      <c r="D13" s="82"/>
      <c r="E13" s="82"/>
      <c r="F13" s="82"/>
      <c r="G13" s="32">
        <v>804395</v>
      </c>
      <c r="H13" s="32">
        <v>638799</v>
      </c>
      <c r="I13" s="32">
        <v>447532</v>
      </c>
      <c r="J13" s="32">
        <v>341883</v>
      </c>
      <c r="K13" s="32">
        <v>2396925</v>
      </c>
      <c r="L13" s="17" t="s">
        <v>33</v>
      </c>
      <c r="M13" s="32">
        <v>1405589</v>
      </c>
      <c r="N13" s="32">
        <v>2300401</v>
      </c>
      <c r="P13" s="16">
        <v>6</v>
      </c>
      <c r="Q13" s="82"/>
      <c r="R13" s="82"/>
      <c r="S13" s="82"/>
      <c r="T13" s="82"/>
      <c r="U13" s="32">
        <v>400000</v>
      </c>
      <c r="V13" s="32">
        <v>240000</v>
      </c>
      <c r="W13" s="32">
        <v>200000</v>
      </c>
      <c r="X13" s="32">
        <v>170000</v>
      </c>
      <c r="Y13" s="32">
        <v>730000</v>
      </c>
      <c r="Z13" s="17" t="s">
        <v>33</v>
      </c>
      <c r="AA13" s="32">
        <v>1130000</v>
      </c>
      <c r="AB13" s="32">
        <v>2140000</v>
      </c>
      <c r="AD13" s="16">
        <v>6</v>
      </c>
      <c r="AE13" s="82"/>
      <c r="AF13" s="82"/>
      <c r="AG13" s="82"/>
      <c r="AH13" s="82"/>
      <c r="AI13" s="32">
        <v>39581.549999999996</v>
      </c>
      <c r="AJ13" s="32">
        <v>68253.5</v>
      </c>
      <c r="AK13" s="32">
        <v>21357.449999999997</v>
      </c>
      <c r="AL13" s="32">
        <v>16718.399999999998</v>
      </c>
      <c r="AM13" s="32">
        <v>102818.7</v>
      </c>
      <c r="AN13" s="17" t="s">
        <v>33</v>
      </c>
      <c r="AO13" s="32">
        <v>749445.6</v>
      </c>
      <c r="AP13" s="32">
        <v>749445.6</v>
      </c>
      <c r="AS13" s="16">
        <v>6</v>
      </c>
      <c r="AT13" s="88"/>
      <c r="AU13" s="88"/>
      <c r="AV13" s="88"/>
      <c r="AW13" s="88"/>
      <c r="AX13" s="36">
        <f t="shared" si="14"/>
        <v>414659</v>
      </c>
      <c r="AY13" s="36">
        <f t="shared" si="15"/>
        <v>315684</v>
      </c>
      <c r="AZ13" s="36">
        <f t="shared" si="16"/>
        <v>222963</v>
      </c>
      <c r="BA13" s="36">
        <f t="shared" si="17"/>
        <v>176200</v>
      </c>
      <c r="BB13" s="36">
        <f t="shared" si="18"/>
        <v>1076581</v>
      </c>
      <c r="BC13" s="17" t="s">
        <v>33</v>
      </c>
      <c r="BD13" s="36">
        <f t="shared" si="1"/>
        <v>1095012</v>
      </c>
      <c r="BE13" s="36">
        <f t="shared" si="2"/>
        <v>1729949</v>
      </c>
      <c r="BG13" s="16">
        <v>6</v>
      </c>
      <c r="BH13" s="88"/>
      <c r="BI13" s="88"/>
      <c r="BJ13" s="88"/>
      <c r="BK13" s="88"/>
      <c r="BL13" s="36">
        <f t="shared" si="19"/>
        <v>382617</v>
      </c>
      <c r="BM13" s="36">
        <f t="shared" si="20"/>
        <v>292706</v>
      </c>
      <c r="BN13" s="36">
        <f t="shared" si="21"/>
        <v>214013</v>
      </c>
      <c r="BO13" s="36">
        <f t="shared" si="22"/>
        <v>162671</v>
      </c>
      <c r="BP13" s="36">
        <f t="shared" si="23"/>
        <v>1185673</v>
      </c>
      <c r="BQ13" s="17" t="s">
        <v>33</v>
      </c>
      <c r="BR13" s="36">
        <f t="shared" si="4"/>
        <v>329468</v>
      </c>
      <c r="BS13" s="36">
        <f t="shared" si="5"/>
        <v>852920</v>
      </c>
      <c r="BU13" s="16">
        <v>6</v>
      </c>
      <c r="BV13" s="91"/>
      <c r="BW13" s="91"/>
      <c r="BX13" s="91"/>
      <c r="BY13" s="91"/>
      <c r="BZ13" s="38">
        <f t="shared" si="24"/>
        <v>0.95654249999999996</v>
      </c>
      <c r="CA13" s="38">
        <f t="shared" si="24"/>
        <v>1.2196083333333334</v>
      </c>
      <c r="CB13" s="38">
        <f t="shared" si="24"/>
        <v>1.070065</v>
      </c>
      <c r="CC13" s="38">
        <f t="shared" si="24"/>
        <v>0.9568882352941176</v>
      </c>
      <c r="CD13" s="38">
        <f t="shared" si="24"/>
        <v>1.6242095890410959</v>
      </c>
      <c r="CE13" s="17" t="s">
        <v>33</v>
      </c>
      <c r="CF13" s="38">
        <f t="shared" si="7"/>
        <v>0.2915646017699115</v>
      </c>
      <c r="CG13" s="38">
        <f t="shared" si="7"/>
        <v>0.39856074766355143</v>
      </c>
      <c r="CI13" s="16">
        <v>6</v>
      </c>
      <c r="CJ13" s="88"/>
      <c r="CK13" s="88"/>
      <c r="CL13" s="88"/>
      <c r="CM13" s="88"/>
      <c r="CN13" s="36">
        <f t="shared" si="25"/>
        <v>400000</v>
      </c>
      <c r="CO13" s="36">
        <f t="shared" si="26"/>
        <v>240000</v>
      </c>
      <c r="CP13" s="36">
        <f t="shared" si="27"/>
        <v>200000</v>
      </c>
      <c r="CQ13" s="36">
        <f t="shared" si="28"/>
        <v>170000</v>
      </c>
      <c r="CR13" s="36">
        <f t="shared" si="29"/>
        <v>730000</v>
      </c>
      <c r="CS13" s="17" t="s">
        <v>33</v>
      </c>
      <c r="CT13" s="36">
        <f t="shared" si="9"/>
        <v>1130000</v>
      </c>
      <c r="CU13" s="36">
        <f t="shared" si="10"/>
        <v>2140000</v>
      </c>
      <c r="CW13" s="16">
        <v>6</v>
      </c>
      <c r="CX13" s="88"/>
      <c r="CY13" s="88"/>
      <c r="CZ13" s="88"/>
      <c r="DA13" s="88"/>
      <c r="DB13" s="32">
        <f t="shared" si="30"/>
        <v>233529</v>
      </c>
      <c r="DC13" s="32">
        <f t="shared" si="31"/>
        <v>218726</v>
      </c>
      <c r="DD13" s="32">
        <f t="shared" si="32"/>
        <v>124108</v>
      </c>
      <c r="DE13" s="32">
        <f t="shared" si="33"/>
        <v>99047</v>
      </c>
      <c r="DF13" s="32">
        <f t="shared" si="34"/>
        <v>564525</v>
      </c>
      <c r="DG13" s="17" t="s">
        <v>33</v>
      </c>
      <c r="DH13" s="32">
        <f t="shared" si="12"/>
        <v>1059804</v>
      </c>
      <c r="DI13" s="32">
        <f t="shared" si="13"/>
        <v>1545204</v>
      </c>
    </row>
    <row r="14" spans="2:113" ht="15.75" thickBot="1" x14ac:dyDescent="0.3">
      <c r="B14" s="16">
        <v>7</v>
      </c>
      <c r="C14" s="82"/>
      <c r="D14" s="82"/>
      <c r="E14" s="82"/>
      <c r="F14" s="82"/>
      <c r="G14" s="32">
        <v>939682</v>
      </c>
      <c r="H14" s="32">
        <v>755788</v>
      </c>
      <c r="I14" s="32">
        <v>616490</v>
      </c>
      <c r="J14" s="32">
        <v>423213</v>
      </c>
      <c r="K14" s="32">
        <v>3538834</v>
      </c>
      <c r="L14" s="17" t="s">
        <v>34</v>
      </c>
      <c r="M14" s="32">
        <v>1934081</v>
      </c>
      <c r="N14" s="32">
        <v>3248203</v>
      </c>
      <c r="P14" s="16">
        <v>7</v>
      </c>
      <c r="Q14" s="82"/>
      <c r="R14" s="82"/>
      <c r="S14" s="82"/>
      <c r="T14" s="82"/>
      <c r="U14" s="32">
        <v>480000</v>
      </c>
      <c r="V14" s="32">
        <v>290000</v>
      </c>
      <c r="W14" s="32">
        <v>230000</v>
      </c>
      <c r="X14" s="32">
        <v>200000</v>
      </c>
      <c r="Y14" s="32">
        <v>990000</v>
      </c>
      <c r="Z14" s="17" t="s">
        <v>34</v>
      </c>
      <c r="AA14" s="32">
        <v>1130000</v>
      </c>
      <c r="AB14" s="32">
        <v>2140000</v>
      </c>
      <c r="AD14" s="16">
        <v>7</v>
      </c>
      <c r="AE14" s="82"/>
      <c r="AF14" s="82"/>
      <c r="AG14" s="82"/>
      <c r="AH14" s="82"/>
      <c r="AI14" s="32">
        <v>56337.299999999988</v>
      </c>
      <c r="AJ14" s="32">
        <v>101717.5</v>
      </c>
      <c r="AK14" s="32">
        <v>30266.1</v>
      </c>
      <c r="AL14" s="32">
        <v>28634.399999999994</v>
      </c>
      <c r="AM14" s="32">
        <v>214783.64999999997</v>
      </c>
      <c r="AN14" s="17" t="s">
        <v>34</v>
      </c>
      <c r="AO14" s="32">
        <v>926422.4</v>
      </c>
      <c r="AP14" s="32">
        <v>926422.4</v>
      </c>
      <c r="AS14" s="16">
        <v>7</v>
      </c>
      <c r="AT14" s="88"/>
      <c r="AU14" s="88"/>
      <c r="AV14" s="88"/>
      <c r="AW14" s="88"/>
      <c r="AX14" s="36">
        <f t="shared" si="14"/>
        <v>492006</v>
      </c>
      <c r="AY14" s="36">
        <f t="shared" si="15"/>
        <v>382502</v>
      </c>
      <c r="AZ14" s="36">
        <f t="shared" si="16"/>
        <v>292252</v>
      </c>
      <c r="BA14" s="36">
        <f t="shared" si="17"/>
        <v>217282</v>
      </c>
      <c r="BB14" s="36">
        <f t="shared" si="18"/>
        <v>1581206</v>
      </c>
      <c r="BC14" s="17" t="s">
        <v>34</v>
      </c>
      <c r="BD14" s="36">
        <f t="shared" si="1"/>
        <v>1330168</v>
      </c>
      <c r="BE14" s="36">
        <f t="shared" si="2"/>
        <v>2104875</v>
      </c>
      <c r="BG14" s="16">
        <v>7</v>
      </c>
      <c r="BH14" s="88"/>
      <c r="BI14" s="88"/>
      <c r="BJ14" s="88"/>
      <c r="BK14" s="88"/>
      <c r="BL14" s="36">
        <f t="shared" si="19"/>
        <v>441795</v>
      </c>
      <c r="BM14" s="36">
        <f t="shared" si="20"/>
        <v>336704</v>
      </c>
      <c r="BN14" s="36">
        <f t="shared" si="21"/>
        <v>298029</v>
      </c>
      <c r="BO14" s="36">
        <f t="shared" si="22"/>
        <v>197856</v>
      </c>
      <c r="BP14" s="36">
        <f t="shared" si="23"/>
        <v>1739101</v>
      </c>
      <c r="BQ14" s="17" t="s">
        <v>34</v>
      </c>
      <c r="BR14" s="36">
        <f t="shared" si="4"/>
        <v>532817</v>
      </c>
      <c r="BS14" s="36">
        <f t="shared" si="5"/>
        <v>1161289</v>
      </c>
      <c r="BU14" s="16">
        <v>7</v>
      </c>
      <c r="BV14" s="91"/>
      <c r="BW14" s="91"/>
      <c r="BX14" s="91"/>
      <c r="BY14" s="91"/>
      <c r="BZ14" s="38">
        <f t="shared" si="24"/>
        <v>0.92040624999999998</v>
      </c>
      <c r="CA14" s="38">
        <f t="shared" si="24"/>
        <v>1.161048275862069</v>
      </c>
      <c r="CB14" s="38">
        <f t="shared" si="24"/>
        <v>1.2957782608695652</v>
      </c>
      <c r="CC14" s="38">
        <f t="shared" si="24"/>
        <v>0.98928000000000005</v>
      </c>
      <c r="CD14" s="38">
        <f t="shared" si="24"/>
        <v>1.7566676767676768</v>
      </c>
      <c r="CE14" s="17" t="s">
        <v>34</v>
      </c>
      <c r="CF14" s="38">
        <f t="shared" si="7"/>
        <v>0.47151946902654868</v>
      </c>
      <c r="CG14" s="38">
        <f t="shared" si="7"/>
        <v>0.54265841121495328</v>
      </c>
      <c r="CI14" s="16">
        <v>7</v>
      </c>
      <c r="CJ14" s="88"/>
      <c r="CK14" s="88"/>
      <c r="CL14" s="88"/>
      <c r="CM14" s="88"/>
      <c r="CN14" s="36">
        <f t="shared" si="25"/>
        <v>480000</v>
      </c>
      <c r="CO14" s="36">
        <f t="shared" si="26"/>
        <v>290000</v>
      </c>
      <c r="CP14" s="36">
        <f t="shared" si="27"/>
        <v>230000</v>
      </c>
      <c r="CQ14" s="36">
        <f t="shared" si="28"/>
        <v>200000</v>
      </c>
      <c r="CR14" s="36">
        <f t="shared" si="29"/>
        <v>990000</v>
      </c>
      <c r="CS14" s="17" t="s">
        <v>34</v>
      </c>
      <c r="CT14" s="36">
        <f t="shared" si="9"/>
        <v>1130000</v>
      </c>
      <c r="CU14" s="36">
        <f t="shared" si="10"/>
        <v>2140000</v>
      </c>
      <c r="CW14" s="16">
        <v>7</v>
      </c>
      <c r="CX14" s="88"/>
      <c r="CY14" s="88"/>
      <c r="CZ14" s="88"/>
      <c r="DA14" s="88"/>
      <c r="DB14" s="32">
        <f t="shared" si="30"/>
        <v>293995</v>
      </c>
      <c r="DC14" s="32">
        <f t="shared" si="31"/>
        <v>281448</v>
      </c>
      <c r="DD14" s="32">
        <f t="shared" si="32"/>
        <v>162506</v>
      </c>
      <c r="DE14" s="32">
        <f t="shared" si="33"/>
        <v>134326</v>
      </c>
      <c r="DF14" s="32">
        <f t="shared" si="34"/>
        <v>909562</v>
      </c>
      <c r="DG14" s="17" t="s">
        <v>34</v>
      </c>
      <c r="DH14" s="32">
        <f t="shared" si="12"/>
        <v>1265088</v>
      </c>
      <c r="DI14" s="32">
        <f t="shared" si="13"/>
        <v>1860467</v>
      </c>
    </row>
    <row r="15" spans="2:113" ht="15.75" thickBot="1" x14ac:dyDescent="0.3">
      <c r="B15" s="16">
        <v>8</v>
      </c>
      <c r="C15" s="82"/>
      <c r="D15" s="82"/>
      <c r="E15" s="82"/>
      <c r="F15" s="82"/>
      <c r="G15" s="32">
        <v>940342</v>
      </c>
      <c r="H15" s="32">
        <v>756107</v>
      </c>
      <c r="I15" s="32">
        <v>617809</v>
      </c>
      <c r="J15" s="32">
        <v>424532</v>
      </c>
      <c r="K15" s="32">
        <v>3539816</v>
      </c>
      <c r="L15" s="17" t="s">
        <v>35</v>
      </c>
      <c r="M15" s="32">
        <v>1935367</v>
      </c>
      <c r="N15" s="32">
        <v>2527610</v>
      </c>
      <c r="P15" s="16">
        <v>8</v>
      </c>
      <c r="Q15" s="82"/>
      <c r="R15" s="82"/>
      <c r="S15" s="82"/>
      <c r="T15" s="82"/>
      <c r="U15" s="32">
        <v>410000</v>
      </c>
      <c r="V15" s="32">
        <v>250000</v>
      </c>
      <c r="W15" s="32">
        <v>200000</v>
      </c>
      <c r="X15" s="32">
        <v>160000</v>
      </c>
      <c r="Y15" s="32">
        <v>750000</v>
      </c>
      <c r="Z15" s="17" t="s">
        <v>35</v>
      </c>
      <c r="AA15" s="32">
        <v>1270000</v>
      </c>
      <c r="AB15" s="32">
        <v>2440000</v>
      </c>
      <c r="AD15" s="16">
        <v>8</v>
      </c>
      <c r="AE15" s="82"/>
      <c r="AF15" s="82"/>
      <c r="AG15" s="82"/>
      <c r="AH15" s="82"/>
      <c r="AI15" s="32">
        <v>54850.95</v>
      </c>
      <c r="AJ15" s="32">
        <v>101579</v>
      </c>
      <c r="AK15" s="32">
        <v>30711.599999999999</v>
      </c>
      <c r="AL15" s="32">
        <v>19976.399999999998</v>
      </c>
      <c r="AM15" s="32">
        <v>141183.44999999998</v>
      </c>
      <c r="AN15" s="17" t="s">
        <v>35</v>
      </c>
      <c r="AO15" s="32">
        <v>798584</v>
      </c>
      <c r="AP15" s="32">
        <v>798584</v>
      </c>
      <c r="AS15" s="16">
        <v>8</v>
      </c>
      <c r="AT15" s="88"/>
      <c r="AU15" s="88"/>
      <c r="AV15" s="88"/>
      <c r="AW15" s="88"/>
      <c r="AX15" s="36">
        <f t="shared" si="14"/>
        <v>468398</v>
      </c>
      <c r="AY15" s="36">
        <f t="shared" si="15"/>
        <v>369229</v>
      </c>
      <c r="AZ15" s="36">
        <f t="shared" si="16"/>
        <v>282840</v>
      </c>
      <c r="BA15" s="36">
        <f t="shared" si="17"/>
        <v>201503</v>
      </c>
      <c r="BB15" s="36">
        <f t="shared" si="18"/>
        <v>1477000</v>
      </c>
      <c r="BC15" s="17" t="s">
        <v>35</v>
      </c>
      <c r="BD15" s="36">
        <f t="shared" si="1"/>
        <v>1334650</v>
      </c>
      <c r="BE15" s="36">
        <f t="shared" si="2"/>
        <v>1922065</v>
      </c>
      <c r="BG15" s="16">
        <v>8</v>
      </c>
      <c r="BH15" s="88"/>
      <c r="BI15" s="88"/>
      <c r="BJ15" s="88"/>
      <c r="BK15" s="88"/>
      <c r="BL15" s="36">
        <f t="shared" si="19"/>
        <v>445625</v>
      </c>
      <c r="BM15" s="36">
        <f t="shared" si="20"/>
        <v>343167</v>
      </c>
      <c r="BN15" s="36">
        <f t="shared" si="21"/>
        <v>302188</v>
      </c>
      <c r="BO15" s="36">
        <f t="shared" si="22"/>
        <v>205446</v>
      </c>
      <c r="BP15" s="36">
        <f t="shared" si="23"/>
        <v>1812201</v>
      </c>
      <c r="BQ15" s="17" t="s">
        <v>35</v>
      </c>
      <c r="BR15" s="36">
        <f t="shared" si="4"/>
        <v>571142</v>
      </c>
      <c r="BS15" s="36">
        <f t="shared" si="5"/>
        <v>973948</v>
      </c>
      <c r="BU15" s="16">
        <v>8</v>
      </c>
      <c r="BV15" s="91"/>
      <c r="BW15" s="91"/>
      <c r="BX15" s="91"/>
      <c r="BY15" s="91"/>
      <c r="BZ15" s="38">
        <f t="shared" si="24"/>
        <v>1.086890243902439</v>
      </c>
      <c r="CA15" s="38">
        <f t="shared" si="24"/>
        <v>1.372668</v>
      </c>
      <c r="CB15" s="38">
        <f t="shared" si="24"/>
        <v>1.5109399999999999</v>
      </c>
      <c r="CC15" s="38">
        <f t="shared" si="24"/>
        <v>1.2840374999999999</v>
      </c>
      <c r="CD15" s="38">
        <f t="shared" si="24"/>
        <v>2.4162680000000001</v>
      </c>
      <c r="CE15" s="17" t="s">
        <v>35</v>
      </c>
      <c r="CF15" s="38">
        <f t="shared" si="7"/>
        <v>0.44971811023622049</v>
      </c>
      <c r="CG15" s="38">
        <f t="shared" si="7"/>
        <v>0.39915901639344264</v>
      </c>
      <c r="CI15" s="16">
        <v>8</v>
      </c>
      <c r="CJ15" s="88"/>
      <c r="CK15" s="88"/>
      <c r="CL15" s="88"/>
      <c r="CM15" s="88"/>
      <c r="CN15" s="36">
        <f t="shared" si="25"/>
        <v>410000</v>
      </c>
      <c r="CO15" s="36">
        <f t="shared" si="26"/>
        <v>250000</v>
      </c>
      <c r="CP15" s="36">
        <f t="shared" si="27"/>
        <v>200000</v>
      </c>
      <c r="CQ15" s="36">
        <f t="shared" si="28"/>
        <v>160000</v>
      </c>
      <c r="CR15" s="36">
        <f t="shared" si="29"/>
        <v>750000</v>
      </c>
      <c r="CS15" s="17" t="s">
        <v>35</v>
      </c>
      <c r="CT15" s="36">
        <f t="shared" si="9"/>
        <v>1270000</v>
      </c>
      <c r="CU15" s="36">
        <f t="shared" si="10"/>
        <v>2440000</v>
      </c>
      <c r="CW15" s="16">
        <v>8</v>
      </c>
      <c r="CX15" s="88"/>
      <c r="CY15" s="88"/>
      <c r="CZ15" s="88"/>
      <c r="DA15" s="88"/>
      <c r="DB15" s="32">
        <f t="shared" si="30"/>
        <v>276536</v>
      </c>
      <c r="DC15" s="32">
        <f t="shared" si="31"/>
        <v>267779</v>
      </c>
      <c r="DD15" s="32">
        <f t="shared" si="32"/>
        <v>155978</v>
      </c>
      <c r="DE15" s="32">
        <f t="shared" si="33"/>
        <v>110709</v>
      </c>
      <c r="DF15" s="32">
        <f t="shared" si="34"/>
        <v>721011</v>
      </c>
      <c r="DG15" s="17" t="s">
        <v>35</v>
      </c>
      <c r="DH15" s="32">
        <f t="shared" si="12"/>
        <v>1252072</v>
      </c>
      <c r="DI15" s="32">
        <f t="shared" si="13"/>
        <v>1701402</v>
      </c>
    </row>
    <row r="16" spans="2:113" ht="15.75" thickBot="1" x14ac:dyDescent="0.3">
      <c r="B16" s="16">
        <v>9</v>
      </c>
      <c r="C16" s="82"/>
      <c r="D16" s="82"/>
      <c r="E16" s="82"/>
      <c r="F16" s="82"/>
      <c r="G16" s="32">
        <v>810355</v>
      </c>
      <c r="H16" s="32">
        <v>658799</v>
      </c>
      <c r="I16" s="32">
        <v>462532</v>
      </c>
      <c r="J16" s="32">
        <v>431213</v>
      </c>
      <c r="K16" s="32">
        <v>2462662</v>
      </c>
      <c r="L16" s="17" t="s">
        <v>36</v>
      </c>
      <c r="M16" s="32">
        <v>1682778</v>
      </c>
      <c r="N16" s="32">
        <v>2345388</v>
      </c>
      <c r="P16" s="16">
        <v>9</v>
      </c>
      <c r="Q16" s="82"/>
      <c r="R16" s="82"/>
      <c r="S16" s="82"/>
      <c r="T16" s="82"/>
      <c r="U16" s="32">
        <v>400000</v>
      </c>
      <c r="V16" s="32">
        <v>240000</v>
      </c>
      <c r="W16" s="32">
        <v>210000</v>
      </c>
      <c r="X16" s="32">
        <v>170000</v>
      </c>
      <c r="Y16" s="32">
        <v>870000</v>
      </c>
      <c r="Z16" s="17" t="s">
        <v>36</v>
      </c>
      <c r="AA16" s="32">
        <v>1270000</v>
      </c>
      <c r="AB16" s="32">
        <v>2440000</v>
      </c>
      <c r="AD16" s="16">
        <v>9</v>
      </c>
      <c r="AE16" s="82"/>
      <c r="AF16" s="82"/>
      <c r="AG16" s="82"/>
      <c r="AH16" s="82"/>
      <c r="AI16" s="32">
        <v>42641.1</v>
      </c>
      <c r="AJ16" s="32">
        <v>148550</v>
      </c>
      <c r="AK16" s="32">
        <v>26158.049999999996</v>
      </c>
      <c r="AL16" s="32">
        <v>18138.599999999999</v>
      </c>
      <c r="AM16" s="32">
        <v>163732.94999999998</v>
      </c>
      <c r="AN16" s="17" t="s">
        <v>36</v>
      </c>
      <c r="AO16" s="32">
        <v>816536</v>
      </c>
      <c r="AP16" s="32">
        <v>816536</v>
      </c>
      <c r="AS16" s="16">
        <v>9</v>
      </c>
      <c r="AT16" s="88"/>
      <c r="AU16" s="88"/>
      <c r="AV16" s="88"/>
      <c r="AW16" s="88"/>
      <c r="AX16" s="36">
        <f t="shared" si="14"/>
        <v>417665</v>
      </c>
      <c r="AY16" s="36">
        <f t="shared" si="15"/>
        <v>349116</v>
      </c>
      <c r="AZ16" s="36">
        <f t="shared" si="16"/>
        <v>232897</v>
      </c>
      <c r="BA16" s="36">
        <f t="shared" si="17"/>
        <v>206451</v>
      </c>
      <c r="BB16" s="36">
        <f t="shared" si="18"/>
        <v>1165465</v>
      </c>
      <c r="BC16" s="17" t="s">
        <v>36</v>
      </c>
      <c r="BD16" s="36">
        <f t="shared" si="1"/>
        <v>1256438</v>
      </c>
      <c r="BE16" s="36">
        <f t="shared" si="2"/>
        <v>1867308</v>
      </c>
      <c r="BG16" s="16">
        <v>9</v>
      </c>
      <c r="BH16" s="88"/>
      <c r="BI16" s="88"/>
      <c r="BJ16" s="88"/>
      <c r="BK16" s="88"/>
      <c r="BL16" s="36">
        <f t="shared" si="19"/>
        <v>384162</v>
      </c>
      <c r="BM16" s="36">
        <f t="shared" si="20"/>
        <v>272063</v>
      </c>
      <c r="BN16" s="36">
        <f t="shared" si="21"/>
        <v>219086</v>
      </c>
      <c r="BO16" s="36">
        <f t="shared" si="22"/>
        <v>208936</v>
      </c>
      <c r="BP16" s="36">
        <f t="shared" si="23"/>
        <v>1177601</v>
      </c>
      <c r="BQ16" s="17" t="s">
        <v>36</v>
      </c>
      <c r="BR16" s="36">
        <f t="shared" si="4"/>
        <v>433280</v>
      </c>
      <c r="BS16" s="36">
        <f t="shared" si="5"/>
        <v>911224</v>
      </c>
      <c r="BU16" s="16">
        <v>9</v>
      </c>
      <c r="BV16" s="91"/>
      <c r="BW16" s="91"/>
      <c r="BX16" s="91"/>
      <c r="BY16" s="91"/>
      <c r="BZ16" s="38">
        <f t="shared" si="24"/>
        <v>0.96040499999999995</v>
      </c>
      <c r="CA16" s="38">
        <f t="shared" si="24"/>
        <v>1.1335958333333334</v>
      </c>
      <c r="CB16" s="38">
        <f t="shared" si="24"/>
        <v>1.0432666666666666</v>
      </c>
      <c r="CC16" s="38">
        <f t="shared" si="24"/>
        <v>1.229035294117647</v>
      </c>
      <c r="CD16" s="38">
        <f t="shared" si="24"/>
        <v>1.353564367816092</v>
      </c>
      <c r="CE16" s="17" t="s">
        <v>36</v>
      </c>
      <c r="CF16" s="38">
        <f t="shared" si="7"/>
        <v>0.34116535433070866</v>
      </c>
      <c r="CG16" s="38">
        <f t="shared" si="7"/>
        <v>0.38851737964038358</v>
      </c>
      <c r="CI16" s="16">
        <v>9</v>
      </c>
      <c r="CJ16" s="88"/>
      <c r="CK16" s="88"/>
      <c r="CL16" s="88"/>
      <c r="CM16" s="88"/>
      <c r="CN16" s="36">
        <f t="shared" si="25"/>
        <v>400000</v>
      </c>
      <c r="CO16" s="36">
        <f t="shared" si="26"/>
        <v>240000</v>
      </c>
      <c r="CP16" s="36">
        <f t="shared" si="27"/>
        <v>210000</v>
      </c>
      <c r="CQ16" s="36">
        <f t="shared" si="28"/>
        <v>170000</v>
      </c>
      <c r="CR16" s="36">
        <f t="shared" si="29"/>
        <v>870000</v>
      </c>
      <c r="CS16" s="17" t="s">
        <v>36</v>
      </c>
      <c r="CT16" s="36">
        <f t="shared" si="9"/>
        <v>1270000</v>
      </c>
      <c r="CU16" s="36">
        <f t="shared" si="10"/>
        <v>2345388</v>
      </c>
      <c r="CW16" s="16">
        <v>9</v>
      </c>
      <c r="CX16" s="88"/>
      <c r="CY16" s="88"/>
      <c r="CZ16" s="88"/>
      <c r="DA16" s="88"/>
      <c r="DB16" s="32">
        <f t="shared" si="30"/>
        <v>239987</v>
      </c>
      <c r="DC16" s="32">
        <f t="shared" si="31"/>
        <v>286382</v>
      </c>
      <c r="DD16" s="32">
        <f t="shared" si="32"/>
        <v>136455</v>
      </c>
      <c r="DE16" s="32">
        <f t="shared" si="33"/>
        <v>109963</v>
      </c>
      <c r="DF16" s="32">
        <f t="shared" si="34"/>
        <v>705267</v>
      </c>
      <c r="DG16" s="17" t="s">
        <v>36</v>
      </c>
      <c r="DH16" s="32">
        <f t="shared" si="12"/>
        <v>1203932</v>
      </c>
      <c r="DI16" s="32">
        <f t="shared" si="13"/>
        <v>1671835</v>
      </c>
    </row>
    <row r="17" spans="2:113" ht="15.75" thickBot="1" x14ac:dyDescent="0.3">
      <c r="B17" s="16">
        <v>10</v>
      </c>
      <c r="C17" s="82"/>
      <c r="D17" s="82"/>
      <c r="E17" s="82"/>
      <c r="F17" s="82"/>
      <c r="G17" s="32">
        <v>897703</v>
      </c>
      <c r="H17" s="32">
        <v>750788</v>
      </c>
      <c r="I17" s="32">
        <v>484511</v>
      </c>
      <c r="J17" s="32">
        <v>401532</v>
      </c>
      <c r="K17" s="32">
        <v>2650153</v>
      </c>
      <c r="L17" s="17" t="s">
        <v>60</v>
      </c>
      <c r="M17" s="32">
        <v>1864563</v>
      </c>
      <c r="N17" s="32">
        <v>2386184</v>
      </c>
      <c r="P17" s="16">
        <v>10</v>
      </c>
      <c r="Q17" s="82"/>
      <c r="R17" s="82"/>
      <c r="S17" s="82"/>
      <c r="T17" s="82"/>
      <c r="U17" s="32">
        <v>500000</v>
      </c>
      <c r="V17" s="32">
        <v>300000</v>
      </c>
      <c r="W17" s="32">
        <v>240000</v>
      </c>
      <c r="X17" s="32">
        <v>190000</v>
      </c>
      <c r="Y17" s="32">
        <v>1000000</v>
      </c>
      <c r="Z17" s="17" t="s">
        <v>60</v>
      </c>
      <c r="AA17" s="32">
        <v>1130000</v>
      </c>
      <c r="AB17" s="32">
        <v>2140000</v>
      </c>
      <c r="AD17" s="16">
        <v>10</v>
      </c>
      <c r="AE17" s="82"/>
      <c r="AF17" s="82"/>
      <c r="AG17" s="82"/>
      <c r="AH17" s="82"/>
      <c r="AI17" s="32">
        <v>54909.899999999994</v>
      </c>
      <c r="AJ17" s="32">
        <v>194846</v>
      </c>
      <c r="AK17" s="32">
        <v>29371.949999999997</v>
      </c>
      <c r="AL17" s="32">
        <v>19372.05</v>
      </c>
      <c r="AM17" s="32">
        <v>187979.4</v>
      </c>
      <c r="AN17" s="17" t="s">
        <v>60</v>
      </c>
      <c r="AO17" s="32">
        <v>854356.8</v>
      </c>
      <c r="AP17" s="32">
        <v>854356.8</v>
      </c>
      <c r="AS17" s="16">
        <v>10</v>
      </c>
      <c r="AT17" s="88"/>
      <c r="AU17" s="88"/>
      <c r="AV17" s="88"/>
      <c r="AW17" s="88"/>
      <c r="AX17" s="36">
        <f t="shared" si="14"/>
        <v>484204</v>
      </c>
      <c r="AY17" s="36">
        <f t="shared" si="15"/>
        <v>415211</v>
      </c>
      <c r="AZ17" s="36">
        <f t="shared" si="16"/>
        <v>251294</v>
      </c>
      <c r="BA17" s="36">
        <f t="shared" si="17"/>
        <v>203635</v>
      </c>
      <c r="BB17" s="36">
        <f t="shared" si="18"/>
        <v>1279377</v>
      </c>
      <c r="BC17" s="17" t="s">
        <v>60</v>
      </c>
      <c r="BD17" s="36">
        <f t="shared" si="1"/>
        <v>1282973</v>
      </c>
      <c r="BE17" s="36">
        <f t="shared" si="2"/>
        <v>1793514</v>
      </c>
      <c r="BG17" s="16">
        <v>10</v>
      </c>
      <c r="BH17" s="88"/>
      <c r="BI17" s="88"/>
      <c r="BJ17" s="88"/>
      <c r="BK17" s="88"/>
      <c r="BL17" s="36">
        <f t="shared" si="19"/>
        <v>421619</v>
      </c>
      <c r="BM17" s="36">
        <f t="shared" si="20"/>
        <v>295336</v>
      </c>
      <c r="BN17" s="36">
        <f t="shared" si="21"/>
        <v>227780</v>
      </c>
      <c r="BO17" s="36">
        <f t="shared" si="22"/>
        <v>191444</v>
      </c>
      <c r="BP17" s="36">
        <f t="shared" si="23"/>
        <v>1254637</v>
      </c>
      <c r="BQ17" s="17" t="s">
        <v>60</v>
      </c>
      <c r="BR17" s="36">
        <f t="shared" si="4"/>
        <v>522187</v>
      </c>
      <c r="BS17" s="36">
        <f t="shared" si="5"/>
        <v>822595</v>
      </c>
      <c r="BU17" s="16">
        <v>10</v>
      </c>
      <c r="BV17" s="91"/>
      <c r="BW17" s="91"/>
      <c r="BX17" s="91"/>
      <c r="BY17" s="91"/>
      <c r="BZ17" s="38">
        <f t="shared" si="24"/>
        <v>0.84323800000000004</v>
      </c>
      <c r="CA17" s="38">
        <f t="shared" si="24"/>
        <v>0.98445333333333329</v>
      </c>
      <c r="CB17" s="38">
        <f t="shared" si="24"/>
        <v>0.94908333333333328</v>
      </c>
      <c r="CC17" s="38">
        <f t="shared" si="24"/>
        <v>1.0076000000000001</v>
      </c>
      <c r="CD17" s="38">
        <f t="shared" si="24"/>
        <v>1.254637</v>
      </c>
      <c r="CE17" s="17" t="s">
        <v>60</v>
      </c>
      <c r="CF17" s="38">
        <f t="shared" si="7"/>
        <v>0.46211238938053095</v>
      </c>
      <c r="CG17" s="38">
        <f t="shared" si="7"/>
        <v>0.38439018691588783</v>
      </c>
      <c r="CI17" s="16">
        <v>10</v>
      </c>
      <c r="CJ17" s="88"/>
      <c r="CK17" s="88"/>
      <c r="CL17" s="88"/>
      <c r="CM17" s="88"/>
      <c r="CN17" s="36">
        <f t="shared" si="25"/>
        <v>500000</v>
      </c>
      <c r="CO17" s="36">
        <f t="shared" si="26"/>
        <v>300000</v>
      </c>
      <c r="CP17" s="36">
        <f t="shared" si="27"/>
        <v>240000</v>
      </c>
      <c r="CQ17" s="36">
        <f t="shared" si="28"/>
        <v>190000</v>
      </c>
      <c r="CR17" s="36">
        <f t="shared" si="29"/>
        <v>1000000</v>
      </c>
      <c r="CS17" s="17" t="s">
        <v>60</v>
      </c>
      <c r="CT17" s="36">
        <f t="shared" si="9"/>
        <v>1130000</v>
      </c>
      <c r="CU17" s="36">
        <f t="shared" si="10"/>
        <v>2140000</v>
      </c>
      <c r="CW17" s="16">
        <v>10</v>
      </c>
      <c r="CX17" s="88"/>
      <c r="CY17" s="88"/>
      <c r="CZ17" s="88"/>
      <c r="DA17" s="88"/>
      <c r="DB17" s="32">
        <f t="shared" si="30"/>
        <v>291017</v>
      </c>
      <c r="DC17" s="32">
        <f t="shared" si="31"/>
        <v>352731</v>
      </c>
      <c r="DD17" s="32">
        <f t="shared" si="32"/>
        <v>150597</v>
      </c>
      <c r="DE17" s="32">
        <f t="shared" si="33"/>
        <v>113907</v>
      </c>
      <c r="DF17" s="32">
        <f t="shared" si="34"/>
        <v>792733</v>
      </c>
      <c r="DG17" s="17" t="s">
        <v>60</v>
      </c>
      <c r="DH17" s="32">
        <f t="shared" si="12"/>
        <v>1216461</v>
      </c>
      <c r="DI17" s="32">
        <f t="shared" si="13"/>
        <v>1634001</v>
      </c>
    </row>
    <row r="18" spans="2:113" ht="15.75" thickBot="1" x14ac:dyDescent="0.3">
      <c r="B18" s="16">
        <v>11</v>
      </c>
      <c r="C18" s="82"/>
      <c r="D18" s="82"/>
      <c r="E18" s="82"/>
      <c r="F18" s="82"/>
      <c r="G18" s="32">
        <v>931342</v>
      </c>
      <c r="H18" s="32">
        <v>753271</v>
      </c>
      <c r="I18" s="32">
        <v>609750</v>
      </c>
      <c r="J18" s="32">
        <v>420873</v>
      </c>
      <c r="K18" s="32">
        <v>3531494</v>
      </c>
      <c r="L18" s="17" t="s">
        <v>37</v>
      </c>
      <c r="M18" s="32">
        <v>1933313</v>
      </c>
      <c r="N18" s="32">
        <v>2492280</v>
      </c>
      <c r="P18" s="16">
        <v>11</v>
      </c>
      <c r="Q18" s="82"/>
      <c r="R18" s="82"/>
      <c r="S18" s="82"/>
      <c r="T18" s="82"/>
      <c r="U18" s="32">
        <v>1110000</v>
      </c>
      <c r="V18" s="32">
        <v>530000</v>
      </c>
      <c r="W18" s="32">
        <v>380000</v>
      </c>
      <c r="X18" s="32">
        <v>260000</v>
      </c>
      <c r="Y18" s="32">
        <v>2330000</v>
      </c>
      <c r="Z18" s="17" t="s">
        <v>37</v>
      </c>
      <c r="AA18" s="32">
        <v>1270000</v>
      </c>
      <c r="AB18" s="32">
        <v>2440000</v>
      </c>
      <c r="AD18" s="16">
        <v>11</v>
      </c>
      <c r="AE18" s="82"/>
      <c r="AF18" s="82"/>
      <c r="AG18" s="82"/>
      <c r="AH18" s="82"/>
      <c r="AI18" s="32">
        <v>60105.149999999994</v>
      </c>
      <c r="AJ18" s="32">
        <v>112016</v>
      </c>
      <c r="AK18" s="32">
        <v>34307.1</v>
      </c>
      <c r="AL18" s="32">
        <v>22589.1</v>
      </c>
      <c r="AM18" s="32">
        <v>151940.69999999998</v>
      </c>
      <c r="AN18" s="17" t="s">
        <v>37</v>
      </c>
      <c r="AO18" s="32">
        <v>963928</v>
      </c>
      <c r="AP18" s="32">
        <v>963928</v>
      </c>
      <c r="AS18" s="16">
        <v>11</v>
      </c>
      <c r="AT18" s="88"/>
      <c r="AU18" s="88"/>
      <c r="AV18" s="88"/>
      <c r="AW18" s="88"/>
      <c r="AX18" s="36">
        <f t="shared" si="14"/>
        <v>700482</v>
      </c>
      <c r="AY18" s="36">
        <f t="shared" si="15"/>
        <v>465096</v>
      </c>
      <c r="AZ18" s="36">
        <f t="shared" si="16"/>
        <v>341352</v>
      </c>
      <c r="BA18" s="36">
        <f t="shared" si="17"/>
        <v>234487</v>
      </c>
      <c r="BB18" s="36">
        <f t="shared" si="18"/>
        <v>2004478</v>
      </c>
      <c r="BC18" s="17" t="s">
        <v>37</v>
      </c>
      <c r="BD18" s="36">
        <f t="shared" si="1"/>
        <v>1389080</v>
      </c>
      <c r="BE18" s="36">
        <f t="shared" si="2"/>
        <v>1965403</v>
      </c>
      <c r="BG18" s="16">
        <v>11</v>
      </c>
      <c r="BH18" s="88"/>
      <c r="BI18" s="88"/>
      <c r="BJ18" s="88"/>
      <c r="BK18" s="88"/>
      <c r="BL18" s="36">
        <f t="shared" si="19"/>
        <v>561731</v>
      </c>
      <c r="BM18" s="36">
        <f t="shared" si="20"/>
        <v>325517</v>
      </c>
      <c r="BN18" s="36">
        <f t="shared" si="21"/>
        <v>289662</v>
      </c>
      <c r="BO18" s="36">
        <f t="shared" si="22"/>
        <v>200364</v>
      </c>
      <c r="BP18" s="36">
        <f t="shared" si="23"/>
        <v>1713131</v>
      </c>
      <c r="BQ18" s="17" t="s">
        <v>37</v>
      </c>
      <c r="BR18" s="36">
        <f t="shared" si="4"/>
        <v>495542</v>
      </c>
      <c r="BS18" s="36">
        <f t="shared" si="5"/>
        <v>867696</v>
      </c>
      <c r="BU18" s="16">
        <v>11</v>
      </c>
      <c r="BV18" s="91"/>
      <c r="BW18" s="91"/>
      <c r="BX18" s="91"/>
      <c r="BY18" s="91"/>
      <c r="BZ18" s="38">
        <f t="shared" si="24"/>
        <v>0.60314148830397429</v>
      </c>
      <c r="CA18" s="38">
        <f t="shared" si="24"/>
        <v>0.61418301886792448</v>
      </c>
      <c r="CB18" s="38">
        <f t="shared" si="24"/>
        <v>0.7622684210526316</v>
      </c>
      <c r="CC18" s="38">
        <f t="shared" si="24"/>
        <v>0.77063076923076923</v>
      </c>
      <c r="CD18" s="38">
        <f t="shared" si="24"/>
        <v>0.735249356223176</v>
      </c>
      <c r="CE18" s="17" t="s">
        <v>37</v>
      </c>
      <c r="CF18" s="38">
        <f t="shared" si="7"/>
        <v>0.39019055118110235</v>
      </c>
      <c r="CG18" s="38">
        <f t="shared" si="7"/>
        <v>0.35561311475409835</v>
      </c>
      <c r="CI18" s="16">
        <v>11</v>
      </c>
      <c r="CJ18" s="88"/>
      <c r="CK18" s="88"/>
      <c r="CL18" s="88"/>
      <c r="CM18" s="88"/>
      <c r="CN18" s="36">
        <f t="shared" si="25"/>
        <v>931342</v>
      </c>
      <c r="CO18" s="36">
        <f t="shared" si="26"/>
        <v>530000</v>
      </c>
      <c r="CP18" s="36">
        <f t="shared" si="27"/>
        <v>380000</v>
      </c>
      <c r="CQ18" s="36">
        <f t="shared" si="28"/>
        <v>260000</v>
      </c>
      <c r="CR18" s="36">
        <f t="shared" si="29"/>
        <v>2330000</v>
      </c>
      <c r="CS18" s="17" t="s">
        <v>37</v>
      </c>
      <c r="CT18" s="36">
        <f t="shared" si="9"/>
        <v>1270000</v>
      </c>
      <c r="CU18" s="36">
        <f t="shared" si="10"/>
        <v>2440000</v>
      </c>
      <c r="CW18" s="16">
        <v>11</v>
      </c>
      <c r="CX18" s="88"/>
      <c r="CY18" s="88"/>
      <c r="CZ18" s="88"/>
      <c r="DA18" s="88"/>
      <c r="DB18" s="32">
        <f t="shared" si="30"/>
        <v>396079</v>
      </c>
      <c r="DC18" s="32">
        <f t="shared" si="31"/>
        <v>354952</v>
      </c>
      <c r="DD18" s="32">
        <f t="shared" si="32"/>
        <v>199575</v>
      </c>
      <c r="DE18" s="32">
        <f t="shared" si="33"/>
        <v>135210</v>
      </c>
      <c r="DF18" s="32">
        <f t="shared" si="34"/>
        <v>1077282</v>
      </c>
      <c r="DG18" s="17" t="s">
        <v>37</v>
      </c>
      <c r="DH18" s="32">
        <f t="shared" si="12"/>
        <v>1332652</v>
      </c>
      <c r="DI18" s="32">
        <f t="shared" si="13"/>
        <v>1803061</v>
      </c>
    </row>
    <row r="19" spans="2:113" ht="15.75" thickBot="1" x14ac:dyDescent="0.3">
      <c r="B19" s="16">
        <v>12</v>
      </c>
      <c r="C19" s="82"/>
      <c r="D19" s="82"/>
      <c r="E19" s="82"/>
      <c r="F19" s="82"/>
      <c r="G19" s="32">
        <v>828395</v>
      </c>
      <c r="H19" s="32">
        <v>699458</v>
      </c>
      <c r="I19" s="32">
        <v>481522</v>
      </c>
      <c r="J19" s="32">
        <v>372883</v>
      </c>
      <c r="K19" s="32">
        <v>1497322</v>
      </c>
      <c r="L19" s="17" t="s">
        <v>38</v>
      </c>
      <c r="M19" s="32">
        <v>1671942</v>
      </c>
      <c r="N19" s="32">
        <v>2331798</v>
      </c>
      <c r="P19" s="16">
        <v>12</v>
      </c>
      <c r="Q19" s="82"/>
      <c r="R19" s="82"/>
      <c r="S19" s="82"/>
      <c r="T19" s="82"/>
      <c r="U19" s="32">
        <v>480000</v>
      </c>
      <c r="V19" s="32">
        <v>300000</v>
      </c>
      <c r="W19" s="32">
        <v>250000</v>
      </c>
      <c r="X19" s="32">
        <v>210000</v>
      </c>
      <c r="Y19" s="32">
        <v>1020000</v>
      </c>
      <c r="Z19" s="17" t="s">
        <v>38</v>
      </c>
      <c r="AA19" s="32">
        <v>1130000</v>
      </c>
      <c r="AB19" s="32">
        <v>2140000</v>
      </c>
      <c r="AD19" s="16">
        <v>12</v>
      </c>
      <c r="AE19" s="82"/>
      <c r="AF19" s="82"/>
      <c r="AG19" s="82"/>
      <c r="AH19" s="82"/>
      <c r="AI19" s="32">
        <v>46195.649999999994</v>
      </c>
      <c r="AJ19" s="32">
        <v>178984</v>
      </c>
      <c r="AK19" s="32">
        <v>28336.5</v>
      </c>
      <c r="AL19" s="32">
        <v>21210.3</v>
      </c>
      <c r="AM19" s="32">
        <v>178300.79999999999</v>
      </c>
      <c r="AN19" s="17" t="s">
        <v>38</v>
      </c>
      <c r="AO19" s="32">
        <v>832440</v>
      </c>
      <c r="AP19" s="32">
        <v>832440</v>
      </c>
      <c r="AS19" s="16">
        <v>12</v>
      </c>
      <c r="AT19" s="88"/>
      <c r="AU19" s="88"/>
      <c r="AV19" s="88"/>
      <c r="AW19" s="88"/>
      <c r="AX19" s="36">
        <f t="shared" si="14"/>
        <v>451530</v>
      </c>
      <c r="AY19" s="36">
        <f t="shared" si="15"/>
        <v>392814</v>
      </c>
      <c r="AZ19" s="36">
        <f t="shared" si="16"/>
        <v>253286</v>
      </c>
      <c r="BA19" s="36">
        <f t="shared" si="17"/>
        <v>201364</v>
      </c>
      <c r="BB19" s="36">
        <f t="shared" si="18"/>
        <v>898541</v>
      </c>
      <c r="BC19" s="17" t="s">
        <v>38</v>
      </c>
      <c r="BD19" s="36">
        <f t="shared" si="1"/>
        <v>1211461</v>
      </c>
      <c r="BE19" s="36">
        <f t="shared" si="2"/>
        <v>1768079</v>
      </c>
      <c r="BG19" s="16">
        <v>12</v>
      </c>
      <c r="BH19" s="88"/>
      <c r="BI19" s="88"/>
      <c r="BJ19" s="88"/>
      <c r="BK19" s="88"/>
      <c r="BL19" s="36">
        <f t="shared" si="19"/>
        <v>391876</v>
      </c>
      <c r="BM19" s="36">
        <f t="shared" si="20"/>
        <v>272368</v>
      </c>
      <c r="BN19" s="36">
        <f t="shared" si="21"/>
        <v>226611</v>
      </c>
      <c r="BO19" s="36">
        <f t="shared" si="22"/>
        <v>175995</v>
      </c>
      <c r="BP19" s="36">
        <f t="shared" si="23"/>
        <v>667846</v>
      </c>
      <c r="BQ19" s="17" t="s">
        <v>38</v>
      </c>
      <c r="BR19" s="36">
        <f t="shared" si="4"/>
        <v>425638</v>
      </c>
      <c r="BS19" s="36">
        <f t="shared" si="5"/>
        <v>815943</v>
      </c>
      <c r="BU19" s="16">
        <v>12</v>
      </c>
      <c r="BV19" s="91"/>
      <c r="BW19" s="91"/>
      <c r="BX19" s="91"/>
      <c r="BY19" s="91"/>
      <c r="BZ19" s="38">
        <f t="shared" si="24"/>
        <v>0.81640833333333329</v>
      </c>
      <c r="CA19" s="38">
        <f t="shared" si="24"/>
        <v>0.90789333333333333</v>
      </c>
      <c r="CB19" s="38">
        <f t="shared" si="24"/>
        <v>0.90644400000000003</v>
      </c>
      <c r="CC19" s="38">
        <f t="shared" si="24"/>
        <v>0.83807142857142858</v>
      </c>
      <c r="CD19" s="38">
        <f t="shared" si="24"/>
        <v>0.65475098039215684</v>
      </c>
      <c r="CE19" s="17" t="s">
        <v>38</v>
      </c>
      <c r="CF19" s="38">
        <f t="shared" si="7"/>
        <v>0.37667079646017698</v>
      </c>
      <c r="CG19" s="38">
        <f t="shared" si="7"/>
        <v>0.38128177570093458</v>
      </c>
      <c r="CI19" s="16">
        <v>12</v>
      </c>
      <c r="CJ19" s="88"/>
      <c r="CK19" s="88"/>
      <c r="CL19" s="88"/>
      <c r="CM19" s="88"/>
      <c r="CN19" s="36">
        <f t="shared" si="25"/>
        <v>480000</v>
      </c>
      <c r="CO19" s="36">
        <f t="shared" si="26"/>
        <v>300000</v>
      </c>
      <c r="CP19" s="36">
        <f t="shared" si="27"/>
        <v>250000</v>
      </c>
      <c r="CQ19" s="36">
        <f t="shared" si="28"/>
        <v>210000</v>
      </c>
      <c r="CR19" s="36">
        <f t="shared" si="29"/>
        <v>1020000</v>
      </c>
      <c r="CS19" s="17" t="s">
        <v>38</v>
      </c>
      <c r="CT19" s="36">
        <f t="shared" si="9"/>
        <v>1130000</v>
      </c>
      <c r="CU19" s="36">
        <f t="shared" si="10"/>
        <v>2140000</v>
      </c>
      <c r="CW19" s="16">
        <v>12</v>
      </c>
      <c r="CX19" s="88"/>
      <c r="CY19" s="88"/>
      <c r="CZ19" s="88"/>
      <c r="DA19" s="88"/>
      <c r="DB19" s="32">
        <f t="shared" si="30"/>
        <v>263852</v>
      </c>
      <c r="DC19" s="32">
        <f t="shared" si="31"/>
        <v>334888</v>
      </c>
      <c r="DD19" s="32">
        <f t="shared" si="32"/>
        <v>150534</v>
      </c>
      <c r="DE19" s="32">
        <f t="shared" si="33"/>
        <v>118426</v>
      </c>
      <c r="DF19" s="32">
        <f t="shared" si="34"/>
        <v>648171</v>
      </c>
      <c r="DG19" s="17" t="s">
        <v>38</v>
      </c>
      <c r="DH19" s="32">
        <f t="shared" si="12"/>
        <v>1162923</v>
      </c>
      <c r="DI19" s="32">
        <f t="shared" si="13"/>
        <v>1607506</v>
      </c>
    </row>
    <row r="20" spans="2:113" ht="15.75" thickBot="1" x14ac:dyDescent="0.3">
      <c r="B20" s="16">
        <v>13</v>
      </c>
      <c r="C20" s="82"/>
      <c r="D20" s="82"/>
      <c r="E20" s="82"/>
      <c r="F20" s="82"/>
      <c r="G20" s="32">
        <v>932065</v>
      </c>
      <c r="H20" s="32">
        <v>753767</v>
      </c>
      <c r="I20" s="32">
        <v>605469</v>
      </c>
      <c r="J20" s="32">
        <v>423852</v>
      </c>
      <c r="K20" s="32">
        <v>3532358</v>
      </c>
      <c r="L20" s="17" t="s">
        <v>61</v>
      </c>
      <c r="M20" s="32">
        <v>1940158</v>
      </c>
      <c r="N20" s="32">
        <v>2514166</v>
      </c>
      <c r="P20" s="16">
        <v>13</v>
      </c>
      <c r="Q20" s="82"/>
      <c r="R20" s="82"/>
      <c r="S20" s="82"/>
      <c r="T20" s="82"/>
      <c r="U20" s="32">
        <v>1150000</v>
      </c>
      <c r="V20" s="32">
        <v>550000</v>
      </c>
      <c r="W20" s="32">
        <v>400000</v>
      </c>
      <c r="X20" s="32">
        <v>260000</v>
      </c>
      <c r="Y20" s="32">
        <v>2800000</v>
      </c>
      <c r="Z20" s="17" t="s">
        <v>61</v>
      </c>
      <c r="AA20" s="32">
        <v>1270000</v>
      </c>
      <c r="AB20" s="32">
        <v>2440000</v>
      </c>
      <c r="AD20" s="16">
        <v>13</v>
      </c>
      <c r="AE20" s="82"/>
      <c r="AF20" s="82"/>
      <c r="AG20" s="82"/>
      <c r="AH20" s="82"/>
      <c r="AI20" s="32">
        <v>63394.2</v>
      </c>
      <c r="AJ20" s="32">
        <v>105856.19999999998</v>
      </c>
      <c r="AK20" s="32">
        <v>38087.549999999996</v>
      </c>
      <c r="AL20" s="32">
        <v>22121.999999999996</v>
      </c>
      <c r="AM20" s="32">
        <v>210604.49999999997</v>
      </c>
      <c r="AN20" s="17" t="s">
        <v>61</v>
      </c>
      <c r="AO20" s="32">
        <v>468529.6</v>
      </c>
      <c r="AP20" s="32">
        <v>468529.6</v>
      </c>
      <c r="AS20" s="16">
        <v>13</v>
      </c>
      <c r="AT20" s="88"/>
      <c r="AU20" s="88"/>
      <c r="AV20" s="88"/>
      <c r="AW20" s="88"/>
      <c r="AX20" s="36">
        <f t="shared" si="14"/>
        <v>715153</v>
      </c>
      <c r="AY20" s="36">
        <f t="shared" si="15"/>
        <v>469874</v>
      </c>
      <c r="AZ20" s="36">
        <f t="shared" si="16"/>
        <v>347852</v>
      </c>
      <c r="BA20" s="36">
        <f t="shared" si="17"/>
        <v>235325</v>
      </c>
      <c r="BB20" s="36">
        <f t="shared" si="18"/>
        <v>2180988</v>
      </c>
      <c r="BC20" s="17" t="s">
        <v>61</v>
      </c>
      <c r="BD20" s="36">
        <f t="shared" si="1"/>
        <v>1226229</v>
      </c>
      <c r="BE20" s="36">
        <f t="shared" si="2"/>
        <v>1807565</v>
      </c>
      <c r="BG20" s="16">
        <v>13</v>
      </c>
      <c r="BH20" s="88"/>
      <c r="BI20" s="88"/>
      <c r="BJ20" s="88"/>
      <c r="BK20" s="88"/>
      <c r="BL20" s="36">
        <f t="shared" si="19"/>
        <v>574862</v>
      </c>
      <c r="BM20" s="36">
        <f t="shared" si="20"/>
        <v>331304</v>
      </c>
      <c r="BN20" s="36">
        <f t="shared" si="21"/>
        <v>287263</v>
      </c>
      <c r="BO20" s="36">
        <f t="shared" si="22"/>
        <v>201999</v>
      </c>
      <c r="BP20" s="36">
        <f t="shared" si="23"/>
        <v>1745249</v>
      </c>
      <c r="BQ20" s="17" t="s">
        <v>61</v>
      </c>
      <c r="BR20" s="36">
        <f t="shared" si="4"/>
        <v>736790</v>
      </c>
      <c r="BS20" s="36">
        <f t="shared" si="5"/>
        <v>1160232</v>
      </c>
      <c r="BU20" s="16">
        <v>13</v>
      </c>
      <c r="BV20" s="91"/>
      <c r="BW20" s="91"/>
      <c r="BX20" s="91"/>
      <c r="BY20" s="91"/>
      <c r="BZ20" s="38">
        <f t="shared" si="24"/>
        <v>0.61676170653334261</v>
      </c>
      <c r="CA20" s="38">
        <f t="shared" si="24"/>
        <v>0.60237090909090907</v>
      </c>
      <c r="CB20" s="38">
        <f t="shared" si="24"/>
        <v>0.7181575</v>
      </c>
      <c r="CC20" s="38">
        <f t="shared" si="24"/>
        <v>0.77691923076923075</v>
      </c>
      <c r="CD20" s="38">
        <f t="shared" si="24"/>
        <v>0.62330321428571434</v>
      </c>
      <c r="CE20" s="17" t="s">
        <v>61</v>
      </c>
      <c r="CF20" s="38">
        <f t="shared" si="7"/>
        <v>0.58014960629921264</v>
      </c>
      <c r="CG20" s="38">
        <f t="shared" si="7"/>
        <v>0.47550491803278688</v>
      </c>
      <c r="CI20" s="16">
        <v>13</v>
      </c>
      <c r="CJ20" s="88"/>
      <c r="CK20" s="88"/>
      <c r="CL20" s="88"/>
      <c r="CM20" s="88"/>
      <c r="CN20" s="36">
        <f t="shared" si="25"/>
        <v>932065</v>
      </c>
      <c r="CO20" s="36">
        <f t="shared" si="26"/>
        <v>550000</v>
      </c>
      <c r="CP20" s="36">
        <f t="shared" si="27"/>
        <v>400000</v>
      </c>
      <c r="CQ20" s="36">
        <f t="shared" si="28"/>
        <v>260000</v>
      </c>
      <c r="CR20" s="36">
        <f t="shared" si="29"/>
        <v>2800000</v>
      </c>
      <c r="CS20" s="17" t="s">
        <v>61</v>
      </c>
      <c r="CT20" s="36">
        <f t="shared" si="9"/>
        <v>1270000</v>
      </c>
      <c r="CU20" s="36">
        <f t="shared" si="10"/>
        <v>2440000</v>
      </c>
      <c r="CW20" s="16">
        <v>13</v>
      </c>
      <c r="CX20" s="88"/>
      <c r="CY20" s="88"/>
      <c r="CZ20" s="88"/>
      <c r="DA20" s="88"/>
      <c r="DB20" s="32">
        <f t="shared" si="30"/>
        <v>408067</v>
      </c>
      <c r="DC20" s="32">
        <f t="shared" si="31"/>
        <v>352727</v>
      </c>
      <c r="DD20" s="32">
        <f t="shared" si="32"/>
        <v>209722</v>
      </c>
      <c r="DE20" s="32">
        <f t="shared" si="33"/>
        <v>134587</v>
      </c>
      <c r="DF20" s="32">
        <f t="shared" si="34"/>
        <v>1277115</v>
      </c>
      <c r="DG20" s="17" t="s">
        <v>61</v>
      </c>
      <c r="DH20" s="32">
        <f t="shared" si="12"/>
        <v>1049041</v>
      </c>
      <c r="DI20" s="32">
        <f t="shared" si="13"/>
        <v>1421806</v>
      </c>
    </row>
    <row r="21" spans="2:113" ht="15.75" thickBot="1" x14ac:dyDescent="0.3">
      <c r="B21" s="16">
        <v>14</v>
      </c>
      <c r="C21" s="82"/>
      <c r="D21" s="82"/>
      <c r="E21" s="82"/>
      <c r="F21" s="82"/>
      <c r="G21" s="32">
        <v>899022</v>
      </c>
      <c r="H21" s="32">
        <v>760107</v>
      </c>
      <c r="I21" s="32">
        <v>495830</v>
      </c>
      <c r="J21" s="32">
        <v>427605</v>
      </c>
      <c r="K21" s="32">
        <v>2663409</v>
      </c>
      <c r="L21" s="17" t="s">
        <v>39</v>
      </c>
      <c r="M21" s="32">
        <v>1606221</v>
      </c>
      <c r="N21" s="32">
        <v>2396070</v>
      </c>
      <c r="P21" s="16">
        <v>14</v>
      </c>
      <c r="Q21" s="82"/>
      <c r="R21" s="82"/>
      <c r="S21" s="82"/>
      <c r="T21" s="82"/>
      <c r="U21" s="32">
        <v>550000</v>
      </c>
      <c r="V21" s="32">
        <v>340000</v>
      </c>
      <c r="W21" s="32">
        <v>270000</v>
      </c>
      <c r="X21" s="32">
        <v>210000</v>
      </c>
      <c r="Y21" s="32">
        <v>1020000</v>
      </c>
      <c r="Z21" s="17" t="s">
        <v>39</v>
      </c>
      <c r="AA21" s="32">
        <v>1270000</v>
      </c>
      <c r="AB21" s="32">
        <v>2440000</v>
      </c>
      <c r="AD21" s="16">
        <v>14</v>
      </c>
      <c r="AE21" s="82"/>
      <c r="AF21" s="82"/>
      <c r="AG21" s="82"/>
      <c r="AH21" s="82"/>
      <c r="AI21" s="32">
        <v>57562.2</v>
      </c>
      <c r="AJ21" s="32">
        <v>108219.5</v>
      </c>
      <c r="AK21" s="32">
        <v>32804.1</v>
      </c>
      <c r="AL21" s="32">
        <v>21831.749999999996</v>
      </c>
      <c r="AM21" s="32">
        <v>200489.84999999998</v>
      </c>
      <c r="AN21" s="17" t="s">
        <v>39</v>
      </c>
      <c r="AO21" s="32">
        <v>866140.8</v>
      </c>
      <c r="AP21" s="32">
        <v>866140.8</v>
      </c>
      <c r="AS21" s="16">
        <v>14</v>
      </c>
      <c r="AT21" s="88"/>
      <c r="AU21" s="88"/>
      <c r="AV21" s="88"/>
      <c r="AW21" s="88"/>
      <c r="AX21" s="36">
        <f t="shared" si="14"/>
        <v>502195</v>
      </c>
      <c r="AY21" s="36">
        <f t="shared" si="15"/>
        <v>402776</v>
      </c>
      <c r="AZ21" s="36">
        <f t="shared" si="16"/>
        <v>266211</v>
      </c>
      <c r="BA21" s="36">
        <f t="shared" si="17"/>
        <v>219812</v>
      </c>
      <c r="BB21" s="36">
        <f t="shared" si="18"/>
        <v>1294633</v>
      </c>
      <c r="BC21" s="17" t="s">
        <v>39</v>
      </c>
      <c r="BD21" s="36">
        <f t="shared" si="1"/>
        <v>1247454</v>
      </c>
      <c r="BE21" s="36">
        <f t="shared" si="2"/>
        <v>1900737</v>
      </c>
      <c r="BG21" s="16">
        <v>14</v>
      </c>
      <c r="BH21" s="88"/>
      <c r="BI21" s="88"/>
      <c r="BJ21" s="88"/>
      <c r="BK21" s="88"/>
      <c r="BL21" s="36">
        <f t="shared" si="19"/>
        <v>422762</v>
      </c>
      <c r="BM21" s="36">
        <f t="shared" si="20"/>
        <v>330447</v>
      </c>
      <c r="BN21" s="36">
        <f t="shared" si="21"/>
        <v>231536</v>
      </c>
      <c r="BO21" s="36">
        <f t="shared" si="22"/>
        <v>203065</v>
      </c>
      <c r="BP21" s="36">
        <f t="shared" si="23"/>
        <v>1254217</v>
      </c>
      <c r="BQ21" s="17" t="s">
        <v>39</v>
      </c>
      <c r="BR21" s="36">
        <f t="shared" si="4"/>
        <v>370555</v>
      </c>
      <c r="BS21" s="36">
        <f t="shared" si="5"/>
        <v>896256</v>
      </c>
      <c r="BU21" s="16">
        <v>14</v>
      </c>
      <c r="BV21" s="91"/>
      <c r="BW21" s="91"/>
      <c r="BX21" s="91"/>
      <c r="BY21" s="91"/>
      <c r="BZ21" s="38">
        <f t="shared" si="24"/>
        <v>0.7686581818181818</v>
      </c>
      <c r="CA21" s="38">
        <f t="shared" si="24"/>
        <v>0.97190294117647058</v>
      </c>
      <c r="CB21" s="38">
        <f t="shared" si="24"/>
        <v>0.85754074074074071</v>
      </c>
      <c r="CC21" s="38">
        <f t="shared" si="24"/>
        <v>0.96697619047619043</v>
      </c>
      <c r="CD21" s="38">
        <f t="shared" si="24"/>
        <v>1.2296245098039216</v>
      </c>
      <c r="CE21" s="17" t="s">
        <v>39</v>
      </c>
      <c r="CF21" s="38">
        <f t="shared" si="7"/>
        <v>0.29177559055118113</v>
      </c>
      <c r="CG21" s="38">
        <f t="shared" si="7"/>
        <v>0.3740525109867408</v>
      </c>
      <c r="CI21" s="16">
        <v>14</v>
      </c>
      <c r="CJ21" s="88"/>
      <c r="CK21" s="88"/>
      <c r="CL21" s="88"/>
      <c r="CM21" s="88"/>
      <c r="CN21" s="36">
        <f t="shared" si="25"/>
        <v>550000</v>
      </c>
      <c r="CO21" s="36">
        <f t="shared" si="26"/>
        <v>340000</v>
      </c>
      <c r="CP21" s="36">
        <f t="shared" si="27"/>
        <v>270000</v>
      </c>
      <c r="CQ21" s="36">
        <f t="shared" si="28"/>
        <v>210000</v>
      </c>
      <c r="CR21" s="36">
        <f t="shared" si="29"/>
        <v>1020000</v>
      </c>
      <c r="CS21" s="17" t="s">
        <v>39</v>
      </c>
      <c r="CT21" s="36">
        <f t="shared" si="9"/>
        <v>1270000</v>
      </c>
      <c r="CU21" s="36">
        <f t="shared" si="10"/>
        <v>2396070</v>
      </c>
      <c r="CW21" s="16">
        <v>14</v>
      </c>
      <c r="CX21" s="88"/>
      <c r="CY21" s="88"/>
      <c r="CZ21" s="88"/>
      <c r="DA21" s="88"/>
      <c r="DB21" s="32">
        <f t="shared" si="30"/>
        <v>305321</v>
      </c>
      <c r="DC21" s="32">
        <f t="shared" si="31"/>
        <v>303543</v>
      </c>
      <c r="DD21" s="32">
        <f t="shared" si="32"/>
        <v>163760</v>
      </c>
      <c r="DE21" s="32">
        <f t="shared" si="33"/>
        <v>125156</v>
      </c>
      <c r="DF21" s="32">
        <f t="shared" si="34"/>
        <v>816664</v>
      </c>
      <c r="DG21" s="17" t="s">
        <v>39</v>
      </c>
      <c r="DH21" s="32">
        <f t="shared" si="12"/>
        <v>1208924</v>
      </c>
      <c r="DI21" s="32">
        <f t="shared" si="13"/>
        <v>1717220</v>
      </c>
    </row>
    <row r="22" spans="2:113" ht="15.75" thickBot="1" x14ac:dyDescent="0.3">
      <c r="B22" s="16">
        <v>15</v>
      </c>
      <c r="C22" s="82"/>
      <c r="D22" s="82"/>
      <c r="E22" s="82"/>
      <c r="F22" s="82"/>
      <c r="G22" s="32">
        <v>930012</v>
      </c>
      <c r="H22" s="32">
        <v>751448</v>
      </c>
      <c r="I22" s="32">
        <v>607150</v>
      </c>
      <c r="J22" s="32">
        <v>418873</v>
      </c>
      <c r="K22" s="32">
        <v>3522132</v>
      </c>
      <c r="L22" s="17" t="s">
        <v>40</v>
      </c>
      <c r="M22" s="32">
        <v>1931977</v>
      </c>
      <c r="N22" s="32">
        <v>3191310</v>
      </c>
      <c r="P22" s="16">
        <v>15</v>
      </c>
      <c r="Q22" s="82"/>
      <c r="R22" s="82"/>
      <c r="S22" s="82"/>
      <c r="T22" s="82"/>
      <c r="U22" s="32">
        <v>750000</v>
      </c>
      <c r="V22" s="32">
        <v>460000</v>
      </c>
      <c r="W22" s="32">
        <v>370000</v>
      </c>
      <c r="X22" s="32">
        <v>280000</v>
      </c>
      <c r="Y22" s="32">
        <v>1210000</v>
      </c>
      <c r="Z22" s="17" t="s">
        <v>40</v>
      </c>
      <c r="AA22" s="32">
        <v>1270000</v>
      </c>
      <c r="AB22" s="32">
        <v>2440000</v>
      </c>
      <c r="AD22" s="16">
        <v>15</v>
      </c>
      <c r="AE22" s="82"/>
      <c r="AF22" s="82"/>
      <c r="AG22" s="82"/>
      <c r="AH22" s="82"/>
      <c r="AI22" s="32">
        <v>54499.95</v>
      </c>
      <c r="AJ22" s="32">
        <v>95389.2</v>
      </c>
      <c r="AK22" s="32">
        <v>32096.25</v>
      </c>
      <c r="AL22" s="32">
        <v>19745.55</v>
      </c>
      <c r="AM22" s="32">
        <v>135810.9</v>
      </c>
      <c r="AN22" s="17" t="s">
        <v>40</v>
      </c>
      <c r="AO22" s="32">
        <v>1081348</v>
      </c>
      <c r="AP22" s="32">
        <v>1081348</v>
      </c>
      <c r="AS22" s="16">
        <v>15</v>
      </c>
      <c r="AT22" s="88"/>
      <c r="AU22" s="88"/>
      <c r="AV22" s="88"/>
      <c r="AW22" s="88"/>
      <c r="AX22" s="36">
        <f t="shared" si="14"/>
        <v>578171</v>
      </c>
      <c r="AY22" s="36">
        <f t="shared" si="15"/>
        <v>435612</v>
      </c>
      <c r="AZ22" s="36">
        <f t="shared" si="16"/>
        <v>336415</v>
      </c>
      <c r="BA22" s="36">
        <f t="shared" si="17"/>
        <v>239540</v>
      </c>
      <c r="BB22" s="36">
        <f t="shared" si="18"/>
        <v>1622648</v>
      </c>
      <c r="BC22" s="17" t="s">
        <v>40</v>
      </c>
      <c r="BD22" s="36">
        <f t="shared" si="1"/>
        <v>1427775</v>
      </c>
      <c r="BE22" s="36">
        <f t="shared" si="2"/>
        <v>2237553</v>
      </c>
      <c r="BG22" s="16">
        <v>15</v>
      </c>
      <c r="BH22" s="88"/>
      <c r="BI22" s="88"/>
      <c r="BJ22" s="88"/>
      <c r="BK22" s="88"/>
      <c r="BL22" s="36">
        <f t="shared" si="19"/>
        <v>462357</v>
      </c>
      <c r="BM22" s="36">
        <f t="shared" si="20"/>
        <v>328709</v>
      </c>
      <c r="BN22" s="36">
        <f t="shared" si="21"/>
        <v>288994</v>
      </c>
      <c r="BO22" s="36">
        <f t="shared" si="22"/>
        <v>202617</v>
      </c>
      <c r="BP22" s="36">
        <f t="shared" si="23"/>
        <v>1730463</v>
      </c>
      <c r="BQ22" s="17" t="s">
        <v>40</v>
      </c>
      <c r="BR22" s="36">
        <f t="shared" si="4"/>
        <v>446724</v>
      </c>
      <c r="BS22" s="36">
        <f t="shared" si="5"/>
        <v>1069450</v>
      </c>
      <c r="BU22" s="16">
        <v>15</v>
      </c>
      <c r="BV22" s="91"/>
      <c r="BW22" s="91"/>
      <c r="BX22" s="91"/>
      <c r="BY22" s="91"/>
      <c r="BZ22" s="38">
        <f t="shared" si="24"/>
        <v>0.61647600000000002</v>
      </c>
      <c r="CA22" s="38">
        <f t="shared" si="24"/>
        <v>0.71458478260869562</v>
      </c>
      <c r="CB22" s="38">
        <f t="shared" si="24"/>
        <v>0.78106486486486482</v>
      </c>
      <c r="CC22" s="38">
        <f t="shared" si="24"/>
        <v>0.72363214285714283</v>
      </c>
      <c r="CD22" s="38">
        <f t="shared" si="24"/>
        <v>1.4301347107438016</v>
      </c>
      <c r="CE22" s="17" t="s">
        <v>40</v>
      </c>
      <c r="CF22" s="38">
        <f t="shared" si="7"/>
        <v>0.3517511811023622</v>
      </c>
      <c r="CG22" s="38">
        <f t="shared" si="7"/>
        <v>0.43829918032786885</v>
      </c>
      <c r="CI22" s="16">
        <v>15</v>
      </c>
      <c r="CJ22" s="88"/>
      <c r="CK22" s="88"/>
      <c r="CL22" s="88"/>
      <c r="CM22" s="88"/>
      <c r="CN22" s="36">
        <f t="shared" si="25"/>
        <v>750000</v>
      </c>
      <c r="CO22" s="36">
        <f t="shared" si="26"/>
        <v>460000</v>
      </c>
      <c r="CP22" s="36">
        <f t="shared" si="27"/>
        <v>370000</v>
      </c>
      <c r="CQ22" s="36">
        <f t="shared" si="28"/>
        <v>280000</v>
      </c>
      <c r="CR22" s="36">
        <f t="shared" si="29"/>
        <v>1210000</v>
      </c>
      <c r="CS22" s="17" t="s">
        <v>40</v>
      </c>
      <c r="CT22" s="36">
        <f t="shared" si="9"/>
        <v>1270000</v>
      </c>
      <c r="CU22" s="36">
        <f t="shared" si="10"/>
        <v>2440000</v>
      </c>
      <c r="CW22" s="16">
        <v>15</v>
      </c>
      <c r="CX22" s="88"/>
      <c r="CY22" s="88"/>
      <c r="CZ22" s="88"/>
      <c r="DA22" s="88"/>
      <c r="DB22" s="32">
        <f t="shared" si="30"/>
        <v>336239</v>
      </c>
      <c r="DC22" s="32">
        <f t="shared" si="31"/>
        <v>320665</v>
      </c>
      <c r="DD22" s="32">
        <f t="shared" si="32"/>
        <v>193190</v>
      </c>
      <c r="DE22" s="32">
        <f t="shared" si="33"/>
        <v>132303</v>
      </c>
      <c r="DF22" s="32">
        <f t="shared" si="34"/>
        <v>833378</v>
      </c>
      <c r="DG22" s="17" t="s">
        <v>40</v>
      </c>
      <c r="DH22" s="32">
        <f t="shared" si="12"/>
        <v>1384386</v>
      </c>
      <c r="DI22" s="32">
        <f t="shared" si="13"/>
        <v>2034424</v>
      </c>
    </row>
    <row r="23" spans="2:113" ht="15.75" thickBot="1" x14ac:dyDescent="0.3">
      <c r="B23" s="16">
        <v>16</v>
      </c>
      <c r="C23" s="82"/>
      <c r="D23" s="82"/>
      <c r="E23" s="82"/>
      <c r="F23" s="82"/>
      <c r="G23" s="32">
        <v>831395</v>
      </c>
      <c r="H23" s="32">
        <v>699458</v>
      </c>
      <c r="I23" s="32">
        <v>481852</v>
      </c>
      <c r="J23" s="32">
        <v>399213</v>
      </c>
      <c r="K23" s="32">
        <v>2645651</v>
      </c>
      <c r="L23" s="17" t="s">
        <v>41</v>
      </c>
      <c r="M23" s="32">
        <v>1752416</v>
      </c>
      <c r="N23" s="32">
        <v>2383558</v>
      </c>
      <c r="P23" s="16">
        <v>16</v>
      </c>
      <c r="Q23" s="82"/>
      <c r="R23" s="82"/>
      <c r="S23" s="82"/>
      <c r="T23" s="82"/>
      <c r="U23" s="32">
        <v>440000</v>
      </c>
      <c r="V23" s="32">
        <v>270000</v>
      </c>
      <c r="W23" s="32">
        <v>220000</v>
      </c>
      <c r="X23" s="32">
        <v>180000</v>
      </c>
      <c r="Y23" s="32">
        <v>810000</v>
      </c>
      <c r="Z23" s="17" t="s">
        <v>41</v>
      </c>
      <c r="AA23" s="32">
        <v>1130000</v>
      </c>
      <c r="AB23" s="32">
        <v>2140000</v>
      </c>
      <c r="AD23" s="16">
        <v>16</v>
      </c>
      <c r="AE23" s="82"/>
      <c r="AF23" s="82"/>
      <c r="AG23" s="82"/>
      <c r="AH23" s="82"/>
      <c r="AI23" s="32">
        <v>46346.399999999994</v>
      </c>
      <c r="AJ23" s="32">
        <v>166949</v>
      </c>
      <c r="AK23" s="32">
        <v>26299.35</v>
      </c>
      <c r="AL23" s="32">
        <v>19493.999999999996</v>
      </c>
      <c r="AM23" s="32">
        <v>116964.44999999998</v>
      </c>
      <c r="AN23" s="17" t="s">
        <v>41</v>
      </c>
      <c r="AO23" s="32">
        <v>824872</v>
      </c>
      <c r="AP23" s="32">
        <v>824872</v>
      </c>
      <c r="AS23" s="16">
        <v>16</v>
      </c>
      <c r="AT23" s="88"/>
      <c r="AU23" s="88"/>
      <c r="AV23" s="88"/>
      <c r="AW23" s="88"/>
      <c r="AX23" s="36">
        <f t="shared" si="14"/>
        <v>439247</v>
      </c>
      <c r="AY23" s="36">
        <f t="shared" si="15"/>
        <v>378802</v>
      </c>
      <c r="AZ23" s="36">
        <f t="shared" si="16"/>
        <v>242717</v>
      </c>
      <c r="BA23" s="36">
        <f t="shared" si="17"/>
        <v>199569</v>
      </c>
      <c r="BB23" s="36">
        <f t="shared" si="18"/>
        <v>1190872</v>
      </c>
      <c r="BC23" s="17" t="s">
        <v>41</v>
      </c>
      <c r="BD23" s="36">
        <f t="shared" si="1"/>
        <v>1235763</v>
      </c>
      <c r="BE23" s="36">
        <f t="shared" si="2"/>
        <v>1782810</v>
      </c>
      <c r="BG23" s="16">
        <v>16</v>
      </c>
      <c r="BH23" s="88"/>
      <c r="BI23" s="88"/>
      <c r="BJ23" s="88"/>
      <c r="BK23" s="88"/>
      <c r="BL23" s="36">
        <f t="shared" si="19"/>
        <v>392525</v>
      </c>
      <c r="BM23" s="36">
        <f t="shared" si="20"/>
        <v>282436</v>
      </c>
      <c r="BN23" s="36">
        <f t="shared" si="21"/>
        <v>228624</v>
      </c>
      <c r="BO23" s="36">
        <f t="shared" si="22"/>
        <v>190614</v>
      </c>
      <c r="BP23" s="36">
        <f t="shared" si="23"/>
        <v>1306660</v>
      </c>
      <c r="BQ23" s="17" t="s">
        <v>41</v>
      </c>
      <c r="BR23" s="36">
        <f t="shared" si="4"/>
        <v>472730</v>
      </c>
      <c r="BS23" s="36">
        <f t="shared" si="5"/>
        <v>838489</v>
      </c>
      <c r="BU23" s="16">
        <v>16</v>
      </c>
      <c r="BV23" s="91"/>
      <c r="BW23" s="91"/>
      <c r="BX23" s="91"/>
      <c r="BY23" s="91"/>
      <c r="BZ23" s="38">
        <f t="shared" si="24"/>
        <v>0.89210227272727272</v>
      </c>
      <c r="CA23" s="38">
        <f t="shared" si="24"/>
        <v>1.0460592592592592</v>
      </c>
      <c r="CB23" s="38">
        <f t="shared" si="24"/>
        <v>1.0391999999999999</v>
      </c>
      <c r="CC23" s="38">
        <f t="shared" si="24"/>
        <v>1.0589666666666666</v>
      </c>
      <c r="CD23" s="38">
        <f t="shared" si="24"/>
        <v>1.6131604938271604</v>
      </c>
      <c r="CE23" s="17" t="s">
        <v>41</v>
      </c>
      <c r="CF23" s="38">
        <f t="shared" si="7"/>
        <v>0.41834513274336282</v>
      </c>
      <c r="CG23" s="38">
        <f t="shared" si="7"/>
        <v>0.39181728971962615</v>
      </c>
      <c r="CI23" s="16">
        <v>16</v>
      </c>
      <c r="CJ23" s="88"/>
      <c r="CK23" s="88"/>
      <c r="CL23" s="88"/>
      <c r="CM23" s="88"/>
      <c r="CN23" s="36">
        <f t="shared" si="25"/>
        <v>440000</v>
      </c>
      <c r="CO23" s="36">
        <f t="shared" si="26"/>
        <v>270000</v>
      </c>
      <c r="CP23" s="36">
        <f t="shared" si="27"/>
        <v>220000</v>
      </c>
      <c r="CQ23" s="36">
        <f t="shared" si="28"/>
        <v>180000</v>
      </c>
      <c r="CR23" s="36">
        <f t="shared" si="29"/>
        <v>810000</v>
      </c>
      <c r="CS23" s="17" t="s">
        <v>41</v>
      </c>
      <c r="CT23" s="36">
        <f t="shared" si="9"/>
        <v>1130000</v>
      </c>
      <c r="CU23" s="36">
        <f t="shared" si="10"/>
        <v>2140000</v>
      </c>
      <c r="CW23" s="16">
        <v>16</v>
      </c>
      <c r="CX23" s="88"/>
      <c r="CY23" s="88"/>
      <c r="CZ23" s="88"/>
      <c r="DA23" s="88"/>
      <c r="DB23" s="32">
        <f t="shared" si="30"/>
        <v>256897</v>
      </c>
      <c r="DC23" s="32">
        <f t="shared" si="31"/>
        <v>315915</v>
      </c>
      <c r="DD23" s="32">
        <f t="shared" si="32"/>
        <v>140743</v>
      </c>
      <c r="DE23" s="32">
        <f t="shared" si="33"/>
        <v>111890</v>
      </c>
      <c r="DF23" s="32">
        <f t="shared" si="34"/>
        <v>630508</v>
      </c>
      <c r="DG23" s="17" t="s">
        <v>41</v>
      </c>
      <c r="DH23" s="32">
        <f t="shared" si="12"/>
        <v>1177698</v>
      </c>
      <c r="DI23" s="32">
        <f t="shared" si="13"/>
        <v>1614391</v>
      </c>
    </row>
    <row r="24" spans="2:113" ht="15.75" thickBot="1" x14ac:dyDescent="0.3">
      <c r="B24" s="16">
        <v>17</v>
      </c>
      <c r="C24" s="82"/>
      <c r="D24" s="82"/>
      <c r="E24" s="82"/>
      <c r="F24" s="82"/>
      <c r="G24" s="32">
        <v>847703</v>
      </c>
      <c r="H24" s="32">
        <v>688448</v>
      </c>
      <c r="I24" s="32">
        <v>475171</v>
      </c>
      <c r="J24" s="32">
        <v>453852</v>
      </c>
      <c r="K24" s="32">
        <v>2492132</v>
      </c>
      <c r="L24" s="17" t="s">
        <v>42</v>
      </c>
      <c r="M24" s="32">
        <v>1984001</v>
      </c>
      <c r="N24" s="32">
        <v>2505889</v>
      </c>
      <c r="P24" s="16">
        <v>17</v>
      </c>
      <c r="Q24" s="82"/>
      <c r="R24" s="82"/>
      <c r="S24" s="82"/>
      <c r="T24" s="82"/>
      <c r="U24" s="32">
        <v>500000</v>
      </c>
      <c r="V24" s="32">
        <v>300000</v>
      </c>
      <c r="W24" s="32">
        <v>240000</v>
      </c>
      <c r="X24" s="32">
        <v>190000</v>
      </c>
      <c r="Y24" s="32">
        <v>900000</v>
      </c>
      <c r="Z24" s="17" t="s">
        <v>42</v>
      </c>
      <c r="AA24" s="32">
        <v>1130000</v>
      </c>
      <c r="AB24" s="32">
        <v>2140000</v>
      </c>
      <c r="AD24" s="16">
        <v>17</v>
      </c>
      <c r="AE24" s="82"/>
      <c r="AF24" s="82"/>
      <c r="AG24" s="82"/>
      <c r="AH24" s="82"/>
      <c r="AI24" s="32">
        <v>60607.349999999991</v>
      </c>
      <c r="AJ24" s="32">
        <v>210076</v>
      </c>
      <c r="AK24" s="32">
        <v>31312.35</v>
      </c>
      <c r="AL24" s="32">
        <v>20650.05</v>
      </c>
      <c r="AM24" s="32">
        <v>149974.65</v>
      </c>
      <c r="AN24" s="17" t="s">
        <v>42</v>
      </c>
      <c r="AO24" s="32">
        <v>861417.6</v>
      </c>
      <c r="AP24" s="32">
        <v>861417.6</v>
      </c>
      <c r="AS24" s="16">
        <v>17</v>
      </c>
      <c r="AT24" s="88"/>
      <c r="AU24" s="88"/>
      <c r="AV24" s="88"/>
      <c r="AW24" s="88"/>
      <c r="AX24" s="36">
        <f t="shared" si="14"/>
        <v>469437</v>
      </c>
      <c r="AY24" s="36">
        <f t="shared" si="15"/>
        <v>399508</v>
      </c>
      <c r="AZ24" s="36">
        <f t="shared" si="16"/>
        <v>248828</v>
      </c>
      <c r="BA24" s="36">
        <f t="shared" si="17"/>
        <v>221501</v>
      </c>
      <c r="BB24" s="36">
        <f t="shared" si="18"/>
        <v>1180702</v>
      </c>
      <c r="BC24" s="17" t="s">
        <v>42</v>
      </c>
      <c r="BD24" s="36">
        <f t="shared" si="1"/>
        <v>1325140</v>
      </c>
      <c r="BE24" s="36">
        <f t="shared" si="2"/>
        <v>1835769</v>
      </c>
      <c r="BG24" s="16">
        <v>17</v>
      </c>
      <c r="BH24" s="88"/>
      <c r="BI24" s="88"/>
      <c r="BJ24" s="88"/>
      <c r="BK24" s="88"/>
      <c r="BL24" s="36">
        <f t="shared" si="19"/>
        <v>394437</v>
      </c>
      <c r="BM24" s="36">
        <f t="shared" si="20"/>
        <v>254237</v>
      </c>
      <c r="BN24" s="36">
        <f t="shared" si="21"/>
        <v>222061</v>
      </c>
      <c r="BO24" s="36">
        <f t="shared" si="22"/>
        <v>218312</v>
      </c>
      <c r="BP24" s="36">
        <f t="shared" si="23"/>
        <v>1196044</v>
      </c>
      <c r="BQ24" s="17" t="s">
        <v>42</v>
      </c>
      <c r="BR24" s="36">
        <f t="shared" si="4"/>
        <v>586181</v>
      </c>
      <c r="BS24" s="36">
        <f t="shared" si="5"/>
        <v>863417</v>
      </c>
      <c r="BU24" s="16">
        <v>17</v>
      </c>
      <c r="BV24" s="91"/>
      <c r="BW24" s="91"/>
      <c r="BX24" s="91"/>
      <c r="BY24" s="91"/>
      <c r="BZ24" s="38">
        <f t="shared" si="24"/>
        <v>0.78887399999999996</v>
      </c>
      <c r="CA24" s="38">
        <f t="shared" si="24"/>
        <v>0.84745666666666664</v>
      </c>
      <c r="CB24" s="38">
        <f t="shared" si="24"/>
        <v>0.92525416666666671</v>
      </c>
      <c r="CC24" s="38">
        <f t="shared" si="24"/>
        <v>1.1490105263157895</v>
      </c>
      <c r="CD24" s="38">
        <f t="shared" si="24"/>
        <v>1.3289377777777778</v>
      </c>
      <c r="CE24" s="17" t="s">
        <v>42</v>
      </c>
      <c r="CF24" s="38">
        <f t="shared" ref="CF24:CG35" si="35">BR24/CT24</f>
        <v>0.51874424778761064</v>
      </c>
      <c r="CG24" s="38">
        <f t="shared" si="35"/>
        <v>0.40346588785046728</v>
      </c>
      <c r="CI24" s="16">
        <v>17</v>
      </c>
      <c r="CJ24" s="88"/>
      <c r="CK24" s="88"/>
      <c r="CL24" s="88"/>
      <c r="CM24" s="88"/>
      <c r="CN24" s="36">
        <f t="shared" si="25"/>
        <v>500000</v>
      </c>
      <c r="CO24" s="36">
        <f t="shared" si="26"/>
        <v>300000</v>
      </c>
      <c r="CP24" s="36">
        <f t="shared" si="27"/>
        <v>240000</v>
      </c>
      <c r="CQ24" s="36">
        <f t="shared" si="28"/>
        <v>190000</v>
      </c>
      <c r="CR24" s="36">
        <f t="shared" si="29"/>
        <v>900000</v>
      </c>
      <c r="CS24" s="17" t="s">
        <v>42</v>
      </c>
      <c r="CT24" s="36">
        <f t="shared" ref="CT24:CU35" si="36">MEDIAN(M24,AA24,AO24)</f>
        <v>1130000</v>
      </c>
      <c r="CU24" s="36">
        <f t="shared" si="36"/>
        <v>2140000</v>
      </c>
      <c r="CW24" s="16">
        <v>17</v>
      </c>
      <c r="CX24" s="88"/>
      <c r="CY24" s="88"/>
      <c r="CZ24" s="88"/>
      <c r="DA24" s="88"/>
      <c r="DB24" s="32">
        <f t="shared" si="30"/>
        <v>295062</v>
      </c>
      <c r="DC24" s="32">
        <f t="shared" si="31"/>
        <v>351390</v>
      </c>
      <c r="DD24" s="32">
        <f t="shared" si="32"/>
        <v>152848</v>
      </c>
      <c r="DE24" s="32">
        <f t="shared" si="33"/>
        <v>121208</v>
      </c>
      <c r="DF24" s="32">
        <f t="shared" si="34"/>
        <v>695468</v>
      </c>
      <c r="DG24" s="17" t="s">
        <v>42</v>
      </c>
      <c r="DH24" s="32">
        <f t="shared" ref="DH24:DI35" si="37">ROUND(GEOMEAN(M24,AA24,AO24),0)</f>
        <v>1245312</v>
      </c>
      <c r="DI24" s="32">
        <f t="shared" si="37"/>
        <v>1665443</v>
      </c>
    </row>
    <row r="25" spans="2:113" ht="15.75" thickBot="1" x14ac:dyDescent="0.3">
      <c r="B25" s="16">
        <v>18</v>
      </c>
      <c r="C25" s="82"/>
      <c r="D25" s="82"/>
      <c r="E25" s="82"/>
      <c r="F25" s="82"/>
      <c r="G25" s="32">
        <v>806746</v>
      </c>
      <c r="H25" s="32">
        <v>647809</v>
      </c>
      <c r="I25" s="32">
        <v>452873</v>
      </c>
      <c r="J25" s="32">
        <v>357213</v>
      </c>
      <c r="K25" s="32">
        <v>2408322</v>
      </c>
      <c r="L25" s="17" t="s">
        <v>43</v>
      </c>
      <c r="M25" s="32">
        <v>1635556</v>
      </c>
      <c r="N25" s="32">
        <v>2312389</v>
      </c>
      <c r="P25" s="16">
        <v>18</v>
      </c>
      <c r="Q25" s="82"/>
      <c r="R25" s="82"/>
      <c r="S25" s="82"/>
      <c r="T25" s="82"/>
      <c r="U25" s="32">
        <v>400000</v>
      </c>
      <c r="V25" s="32">
        <v>250000</v>
      </c>
      <c r="W25" s="32">
        <v>200000</v>
      </c>
      <c r="X25" s="32">
        <v>170000</v>
      </c>
      <c r="Y25" s="32">
        <v>880000</v>
      </c>
      <c r="Z25" s="17" t="s">
        <v>43</v>
      </c>
      <c r="AA25" s="32">
        <v>1130000</v>
      </c>
      <c r="AB25" s="32">
        <v>2140000</v>
      </c>
      <c r="AD25" s="16">
        <v>18</v>
      </c>
      <c r="AE25" s="82"/>
      <c r="AF25" s="82"/>
      <c r="AG25" s="82"/>
      <c r="AH25" s="82"/>
      <c r="AI25" s="32">
        <v>42137.549999999996</v>
      </c>
      <c r="AJ25" s="32">
        <v>156225</v>
      </c>
      <c r="AK25" s="32">
        <v>24778.35</v>
      </c>
      <c r="AL25" s="32">
        <v>18926.999999999996</v>
      </c>
      <c r="AM25" s="32">
        <v>181048.05</v>
      </c>
      <c r="AN25" s="17" t="s">
        <v>43</v>
      </c>
      <c r="AO25" s="32">
        <v>817162.4</v>
      </c>
      <c r="AP25" s="32">
        <v>817162.4</v>
      </c>
      <c r="AS25" s="16">
        <v>18</v>
      </c>
      <c r="AT25" s="88"/>
      <c r="AU25" s="88"/>
      <c r="AV25" s="88"/>
      <c r="AW25" s="88"/>
      <c r="AX25" s="36">
        <f t="shared" si="14"/>
        <v>416295</v>
      </c>
      <c r="AY25" s="36">
        <f t="shared" si="15"/>
        <v>351345</v>
      </c>
      <c r="AZ25" s="36">
        <f t="shared" si="16"/>
        <v>225884</v>
      </c>
      <c r="BA25" s="36">
        <f t="shared" si="17"/>
        <v>182047</v>
      </c>
      <c r="BB25" s="36">
        <f t="shared" si="18"/>
        <v>1156457</v>
      </c>
      <c r="BC25" s="17" t="s">
        <v>43</v>
      </c>
      <c r="BD25" s="36">
        <f t="shared" si="1"/>
        <v>1194239</v>
      </c>
      <c r="BE25" s="36">
        <f t="shared" si="2"/>
        <v>1756517</v>
      </c>
      <c r="BG25" s="16">
        <v>18</v>
      </c>
      <c r="BH25" s="88"/>
      <c r="BI25" s="88"/>
      <c r="BJ25" s="88"/>
      <c r="BK25" s="88"/>
      <c r="BL25" s="36">
        <f t="shared" si="19"/>
        <v>382565</v>
      </c>
      <c r="BM25" s="36">
        <f t="shared" si="20"/>
        <v>260992</v>
      </c>
      <c r="BN25" s="36">
        <f t="shared" si="21"/>
        <v>215218</v>
      </c>
      <c r="BO25" s="36">
        <f t="shared" si="22"/>
        <v>169464</v>
      </c>
      <c r="BP25" s="36">
        <f t="shared" si="23"/>
        <v>1139082</v>
      </c>
      <c r="BQ25" s="17" t="s">
        <v>43</v>
      </c>
      <c r="BR25" s="36">
        <f t="shared" si="4"/>
        <v>412961</v>
      </c>
      <c r="BS25" s="36">
        <f t="shared" si="5"/>
        <v>818059</v>
      </c>
      <c r="BU25" s="16">
        <v>18</v>
      </c>
      <c r="BV25" s="91"/>
      <c r="BW25" s="91"/>
      <c r="BX25" s="91"/>
      <c r="BY25" s="91"/>
      <c r="BZ25" s="38">
        <f t="shared" si="24"/>
        <v>0.9564125</v>
      </c>
      <c r="CA25" s="38">
        <f t="shared" si="24"/>
        <v>1.043968</v>
      </c>
      <c r="CB25" s="38">
        <f t="shared" si="24"/>
        <v>1.07609</v>
      </c>
      <c r="CC25" s="38">
        <f t="shared" si="24"/>
        <v>0.99684705882352942</v>
      </c>
      <c r="CD25" s="38">
        <f t="shared" si="24"/>
        <v>1.2944113636363637</v>
      </c>
      <c r="CE25" s="17" t="s">
        <v>43</v>
      </c>
      <c r="CF25" s="38">
        <f t="shared" si="35"/>
        <v>0.36545221238938053</v>
      </c>
      <c r="CG25" s="38">
        <f t="shared" si="35"/>
        <v>0.38227056074766352</v>
      </c>
      <c r="CI25" s="16">
        <v>18</v>
      </c>
      <c r="CJ25" s="88"/>
      <c r="CK25" s="88"/>
      <c r="CL25" s="88"/>
      <c r="CM25" s="88"/>
      <c r="CN25" s="36">
        <f t="shared" si="25"/>
        <v>400000</v>
      </c>
      <c r="CO25" s="36">
        <f t="shared" si="26"/>
        <v>250000</v>
      </c>
      <c r="CP25" s="36">
        <f t="shared" si="27"/>
        <v>200000</v>
      </c>
      <c r="CQ25" s="36">
        <f t="shared" si="28"/>
        <v>170000</v>
      </c>
      <c r="CR25" s="36">
        <f t="shared" si="29"/>
        <v>880000</v>
      </c>
      <c r="CS25" s="17" t="s">
        <v>43</v>
      </c>
      <c r="CT25" s="36">
        <f t="shared" si="36"/>
        <v>1130000</v>
      </c>
      <c r="CU25" s="36">
        <f t="shared" si="36"/>
        <v>2140000</v>
      </c>
      <c r="CW25" s="16">
        <v>18</v>
      </c>
      <c r="CX25" s="88"/>
      <c r="CY25" s="88"/>
      <c r="CZ25" s="88"/>
      <c r="DA25" s="88"/>
      <c r="DB25" s="32">
        <f t="shared" si="30"/>
        <v>238683</v>
      </c>
      <c r="DC25" s="32">
        <f t="shared" si="31"/>
        <v>293571</v>
      </c>
      <c r="DD25" s="32">
        <f t="shared" si="32"/>
        <v>130926</v>
      </c>
      <c r="DE25" s="32">
        <f t="shared" si="33"/>
        <v>104750</v>
      </c>
      <c r="DF25" s="32">
        <f t="shared" si="34"/>
        <v>726659</v>
      </c>
      <c r="DG25" s="17" t="s">
        <v>43</v>
      </c>
      <c r="DH25" s="32">
        <f t="shared" si="37"/>
        <v>1147319</v>
      </c>
      <c r="DI25" s="32">
        <f t="shared" si="37"/>
        <v>1593166</v>
      </c>
    </row>
    <row r="26" spans="2:113" ht="15.75" thickBot="1" x14ac:dyDescent="0.3">
      <c r="B26" s="16">
        <v>19</v>
      </c>
      <c r="C26" s="82"/>
      <c r="D26" s="82"/>
      <c r="E26" s="82"/>
      <c r="F26" s="82"/>
      <c r="G26" s="32">
        <v>929331</v>
      </c>
      <c r="H26" s="32">
        <v>752437</v>
      </c>
      <c r="I26" s="32">
        <v>602139</v>
      </c>
      <c r="J26" s="32">
        <v>417213</v>
      </c>
      <c r="K26" s="32">
        <v>3539322</v>
      </c>
      <c r="L26" s="17" t="s">
        <v>44</v>
      </c>
      <c r="M26" s="32">
        <v>1935112</v>
      </c>
      <c r="N26" s="32">
        <v>2512525</v>
      </c>
      <c r="P26" s="16">
        <v>19</v>
      </c>
      <c r="Q26" s="82"/>
      <c r="R26" s="82"/>
      <c r="S26" s="82"/>
      <c r="T26" s="82"/>
      <c r="U26" s="32">
        <v>1140000</v>
      </c>
      <c r="V26" s="32">
        <v>550000</v>
      </c>
      <c r="W26" s="32">
        <v>400000</v>
      </c>
      <c r="X26" s="32">
        <v>260000</v>
      </c>
      <c r="Y26" s="32">
        <v>2380000</v>
      </c>
      <c r="Z26" s="17" t="s">
        <v>44</v>
      </c>
      <c r="AA26" s="32">
        <v>1270000</v>
      </c>
      <c r="AB26" s="32">
        <v>2440000</v>
      </c>
      <c r="AD26" s="16">
        <v>19</v>
      </c>
      <c r="AE26" s="82"/>
      <c r="AF26" s="82"/>
      <c r="AG26" s="82"/>
      <c r="AH26" s="82"/>
      <c r="AI26" s="32">
        <v>61776.45</v>
      </c>
      <c r="AJ26" s="32">
        <v>116101.5</v>
      </c>
      <c r="AK26" s="32">
        <v>37485.449999999997</v>
      </c>
      <c r="AL26" s="32">
        <v>22196.699999999997</v>
      </c>
      <c r="AM26" s="32">
        <v>157287.59999999998</v>
      </c>
      <c r="AN26" s="17" t="s">
        <v>44</v>
      </c>
      <c r="AO26" s="32">
        <v>842068.8</v>
      </c>
      <c r="AP26" s="32">
        <v>842068.8</v>
      </c>
      <c r="AS26" s="16">
        <v>19</v>
      </c>
      <c r="AT26" s="88"/>
      <c r="AU26" s="88"/>
      <c r="AV26" s="88"/>
      <c r="AW26" s="88"/>
      <c r="AX26" s="36">
        <f t="shared" si="14"/>
        <v>710369</v>
      </c>
      <c r="AY26" s="36">
        <f t="shared" si="15"/>
        <v>472846</v>
      </c>
      <c r="AZ26" s="36">
        <f t="shared" si="16"/>
        <v>346541</v>
      </c>
      <c r="BA26" s="36">
        <f t="shared" si="17"/>
        <v>233137</v>
      </c>
      <c r="BB26" s="36">
        <f t="shared" si="18"/>
        <v>2025537</v>
      </c>
      <c r="BC26" s="17" t="s">
        <v>44</v>
      </c>
      <c r="BD26" s="36">
        <f t="shared" si="1"/>
        <v>1349060</v>
      </c>
      <c r="BE26" s="36">
        <f t="shared" si="2"/>
        <v>1931531</v>
      </c>
      <c r="BG26" s="16">
        <v>19</v>
      </c>
      <c r="BH26" s="88"/>
      <c r="BI26" s="88"/>
      <c r="BJ26" s="88"/>
      <c r="BK26" s="88"/>
      <c r="BL26" s="36">
        <f t="shared" si="19"/>
        <v>571489</v>
      </c>
      <c r="BM26" s="36">
        <f t="shared" si="20"/>
        <v>325108</v>
      </c>
      <c r="BN26" s="36">
        <f t="shared" si="21"/>
        <v>286097</v>
      </c>
      <c r="BO26" s="36">
        <f t="shared" si="22"/>
        <v>198874</v>
      </c>
      <c r="BP26" s="36">
        <f t="shared" si="23"/>
        <v>1718654</v>
      </c>
      <c r="BQ26" s="17" t="s">
        <v>44</v>
      </c>
      <c r="BR26" s="36">
        <f t="shared" si="4"/>
        <v>550794</v>
      </c>
      <c r="BS26" s="36">
        <f t="shared" si="5"/>
        <v>944199</v>
      </c>
      <c r="BU26" s="16">
        <v>19</v>
      </c>
      <c r="BV26" s="91"/>
      <c r="BW26" s="91"/>
      <c r="BX26" s="91"/>
      <c r="BY26" s="91"/>
      <c r="BZ26" s="38">
        <f t="shared" si="24"/>
        <v>0.6149466659349575</v>
      </c>
      <c r="CA26" s="38">
        <f t="shared" si="24"/>
        <v>0.5911054545454546</v>
      </c>
      <c r="CB26" s="38">
        <f t="shared" si="24"/>
        <v>0.7152425</v>
      </c>
      <c r="CC26" s="38">
        <f t="shared" si="24"/>
        <v>0.76490000000000002</v>
      </c>
      <c r="CD26" s="38">
        <f t="shared" si="24"/>
        <v>0.72212352941176472</v>
      </c>
      <c r="CE26" s="17" t="s">
        <v>44</v>
      </c>
      <c r="CF26" s="38">
        <f t="shared" si="35"/>
        <v>0.43369606299212599</v>
      </c>
      <c r="CG26" s="38">
        <f t="shared" si="35"/>
        <v>0.38696680327868854</v>
      </c>
      <c r="CI26" s="16">
        <v>19</v>
      </c>
      <c r="CJ26" s="88"/>
      <c r="CK26" s="88"/>
      <c r="CL26" s="88"/>
      <c r="CM26" s="88"/>
      <c r="CN26" s="36">
        <f t="shared" si="25"/>
        <v>929331</v>
      </c>
      <c r="CO26" s="36">
        <f t="shared" si="26"/>
        <v>550000</v>
      </c>
      <c r="CP26" s="36">
        <f t="shared" si="27"/>
        <v>400000</v>
      </c>
      <c r="CQ26" s="36">
        <f t="shared" si="28"/>
        <v>260000</v>
      </c>
      <c r="CR26" s="36">
        <f t="shared" si="29"/>
        <v>2380000</v>
      </c>
      <c r="CS26" s="17" t="s">
        <v>44</v>
      </c>
      <c r="CT26" s="36">
        <f t="shared" si="36"/>
        <v>1270000</v>
      </c>
      <c r="CU26" s="36">
        <f t="shared" si="36"/>
        <v>2440000</v>
      </c>
      <c r="CW26" s="16">
        <v>19</v>
      </c>
      <c r="CX26" s="88"/>
      <c r="CY26" s="88"/>
      <c r="CZ26" s="88"/>
      <c r="DA26" s="88"/>
      <c r="DB26" s="32">
        <f t="shared" si="30"/>
        <v>402995</v>
      </c>
      <c r="DC26" s="32">
        <f t="shared" si="31"/>
        <v>363544</v>
      </c>
      <c r="DD26" s="32">
        <f t="shared" si="32"/>
        <v>208228</v>
      </c>
      <c r="DE26" s="32">
        <f t="shared" si="33"/>
        <v>134031</v>
      </c>
      <c r="DF26" s="32">
        <f t="shared" si="34"/>
        <v>1098324</v>
      </c>
      <c r="DG26" s="17" t="s">
        <v>44</v>
      </c>
      <c r="DH26" s="32">
        <f t="shared" si="37"/>
        <v>1274341</v>
      </c>
      <c r="DI26" s="32">
        <f t="shared" si="37"/>
        <v>1728287</v>
      </c>
    </row>
    <row r="27" spans="2:113" ht="15.75" thickBot="1" x14ac:dyDescent="0.3">
      <c r="B27" s="16">
        <v>20</v>
      </c>
      <c r="C27" s="82"/>
      <c r="D27" s="82"/>
      <c r="E27" s="82"/>
      <c r="F27" s="82"/>
      <c r="G27" s="32">
        <v>804405</v>
      </c>
      <c r="H27" s="32">
        <v>638809</v>
      </c>
      <c r="I27" s="32">
        <v>447873</v>
      </c>
      <c r="J27" s="32">
        <v>341894</v>
      </c>
      <c r="K27" s="32">
        <v>2396266</v>
      </c>
      <c r="L27" s="17" t="s">
        <v>45</v>
      </c>
      <c r="M27" s="32">
        <v>1605627</v>
      </c>
      <c r="N27" s="32">
        <v>2300490</v>
      </c>
      <c r="P27" s="16">
        <v>20</v>
      </c>
      <c r="Q27" s="82"/>
      <c r="R27" s="82"/>
      <c r="S27" s="82"/>
      <c r="T27" s="82"/>
      <c r="U27" s="32">
        <v>370000</v>
      </c>
      <c r="V27" s="32">
        <v>220000</v>
      </c>
      <c r="W27" s="32">
        <v>180000</v>
      </c>
      <c r="X27" s="32">
        <v>150000</v>
      </c>
      <c r="Y27" s="32">
        <v>680000</v>
      </c>
      <c r="Z27" s="17" t="s">
        <v>45</v>
      </c>
      <c r="AA27" s="32">
        <v>1130000</v>
      </c>
      <c r="AB27" s="32">
        <v>2140000</v>
      </c>
      <c r="AD27" s="16">
        <v>20</v>
      </c>
      <c r="AE27" s="82"/>
      <c r="AF27" s="82"/>
      <c r="AG27" s="82"/>
      <c r="AH27" s="82"/>
      <c r="AI27" s="32">
        <v>40390.199999999997</v>
      </c>
      <c r="AJ27" s="32">
        <v>142239</v>
      </c>
      <c r="AK27" s="32">
        <v>21710.699999999997</v>
      </c>
      <c r="AL27" s="32">
        <v>17409.149999999998</v>
      </c>
      <c r="AM27" s="32">
        <v>111097.79999999999</v>
      </c>
      <c r="AN27" s="17" t="s">
        <v>45</v>
      </c>
      <c r="AO27" s="32">
        <v>749445.6</v>
      </c>
      <c r="AP27" s="32">
        <v>749445.6</v>
      </c>
      <c r="AS27" s="16">
        <v>20</v>
      </c>
      <c r="AT27" s="88"/>
      <c r="AU27" s="88"/>
      <c r="AV27" s="88"/>
      <c r="AW27" s="88"/>
      <c r="AX27" s="36">
        <f t="shared" si="14"/>
        <v>404932</v>
      </c>
      <c r="AY27" s="36">
        <f t="shared" si="15"/>
        <v>333683</v>
      </c>
      <c r="AZ27" s="36">
        <f t="shared" si="16"/>
        <v>216528</v>
      </c>
      <c r="BA27" s="36">
        <f t="shared" si="17"/>
        <v>169768</v>
      </c>
      <c r="BB27" s="36">
        <f t="shared" si="18"/>
        <v>1062455</v>
      </c>
      <c r="BC27" s="17" t="s">
        <v>45</v>
      </c>
      <c r="BD27" s="36">
        <f t="shared" si="1"/>
        <v>1161691</v>
      </c>
      <c r="BE27" s="36">
        <f t="shared" si="2"/>
        <v>1729979</v>
      </c>
      <c r="BG27" s="16">
        <v>20</v>
      </c>
      <c r="BH27" s="88"/>
      <c r="BI27" s="88"/>
      <c r="BJ27" s="88"/>
      <c r="BK27" s="88"/>
      <c r="BL27" s="36">
        <f t="shared" si="19"/>
        <v>383203</v>
      </c>
      <c r="BM27" s="36">
        <f t="shared" si="20"/>
        <v>267092</v>
      </c>
      <c r="BN27" s="36">
        <f t="shared" si="21"/>
        <v>215417</v>
      </c>
      <c r="BO27" s="36">
        <f t="shared" si="22"/>
        <v>163143</v>
      </c>
      <c r="BP27" s="36">
        <f t="shared" si="23"/>
        <v>1189623</v>
      </c>
      <c r="BQ27" s="17" t="s">
        <v>45</v>
      </c>
      <c r="BR27" s="36">
        <f t="shared" si="4"/>
        <v>428970</v>
      </c>
      <c r="BS27" s="36">
        <f t="shared" si="5"/>
        <v>852950</v>
      </c>
      <c r="BU27" s="16">
        <v>20</v>
      </c>
      <c r="BV27" s="91"/>
      <c r="BW27" s="91"/>
      <c r="BX27" s="91"/>
      <c r="BY27" s="91"/>
      <c r="BZ27" s="38">
        <f t="shared" si="24"/>
        <v>1.0356837837837838</v>
      </c>
      <c r="CA27" s="38">
        <f t="shared" si="24"/>
        <v>1.2140545454545455</v>
      </c>
      <c r="CB27" s="38">
        <f t="shared" si="24"/>
        <v>1.1967611111111112</v>
      </c>
      <c r="CC27" s="38">
        <f t="shared" si="24"/>
        <v>1.08762</v>
      </c>
      <c r="CD27" s="38">
        <f t="shared" si="24"/>
        <v>1.7494455882352942</v>
      </c>
      <c r="CE27" s="17" t="s">
        <v>45</v>
      </c>
      <c r="CF27" s="38">
        <f t="shared" si="35"/>
        <v>0.37961946902654869</v>
      </c>
      <c r="CG27" s="38">
        <f t="shared" si="35"/>
        <v>0.39857476635514016</v>
      </c>
      <c r="CI27" s="16">
        <v>20</v>
      </c>
      <c r="CJ27" s="88"/>
      <c r="CK27" s="88"/>
      <c r="CL27" s="88"/>
      <c r="CM27" s="88"/>
      <c r="CN27" s="36">
        <f t="shared" si="25"/>
        <v>370000</v>
      </c>
      <c r="CO27" s="36">
        <f t="shared" si="26"/>
        <v>220000</v>
      </c>
      <c r="CP27" s="36">
        <f t="shared" si="27"/>
        <v>180000</v>
      </c>
      <c r="CQ27" s="36">
        <f t="shared" si="28"/>
        <v>150000</v>
      </c>
      <c r="CR27" s="36">
        <f t="shared" si="29"/>
        <v>680000</v>
      </c>
      <c r="CS27" s="17" t="s">
        <v>45</v>
      </c>
      <c r="CT27" s="36">
        <f t="shared" si="36"/>
        <v>1130000</v>
      </c>
      <c r="CU27" s="36">
        <f t="shared" si="36"/>
        <v>2140000</v>
      </c>
      <c r="CW27" s="16">
        <v>20</v>
      </c>
      <c r="CX27" s="88"/>
      <c r="CY27" s="88"/>
      <c r="CZ27" s="88"/>
      <c r="DA27" s="88"/>
      <c r="DB27" s="32">
        <f t="shared" si="30"/>
        <v>229078</v>
      </c>
      <c r="DC27" s="32">
        <f t="shared" si="31"/>
        <v>271396</v>
      </c>
      <c r="DD27" s="32">
        <f t="shared" si="32"/>
        <v>120513</v>
      </c>
      <c r="DE27" s="32">
        <f t="shared" si="33"/>
        <v>96291</v>
      </c>
      <c r="DF27" s="32">
        <f t="shared" si="34"/>
        <v>565696</v>
      </c>
      <c r="DG27" s="17" t="s">
        <v>45</v>
      </c>
      <c r="DH27" s="32">
        <f t="shared" si="37"/>
        <v>1107867</v>
      </c>
      <c r="DI27" s="32">
        <f t="shared" si="37"/>
        <v>1545224</v>
      </c>
    </row>
    <row r="28" spans="2:113" ht="15.75" thickBot="1" x14ac:dyDescent="0.3">
      <c r="B28" s="16">
        <v>21</v>
      </c>
      <c r="C28" s="82"/>
      <c r="D28" s="82"/>
      <c r="E28" s="82"/>
      <c r="F28" s="82"/>
      <c r="G28" s="32">
        <v>798075</v>
      </c>
      <c r="H28" s="32">
        <v>637479</v>
      </c>
      <c r="I28" s="32">
        <v>445543</v>
      </c>
      <c r="J28" s="32">
        <v>339564</v>
      </c>
      <c r="K28" s="32">
        <v>2395332</v>
      </c>
      <c r="L28" s="17" t="s">
        <v>46</v>
      </c>
      <c r="M28" s="32">
        <v>1604307</v>
      </c>
      <c r="N28" s="32">
        <v>2301751</v>
      </c>
      <c r="P28" s="16">
        <v>21</v>
      </c>
      <c r="Q28" s="82"/>
      <c r="R28" s="82"/>
      <c r="S28" s="82"/>
      <c r="T28" s="82"/>
      <c r="U28" s="32">
        <v>320000</v>
      </c>
      <c r="V28" s="32">
        <v>200000</v>
      </c>
      <c r="W28" s="32">
        <v>160000</v>
      </c>
      <c r="X28" s="32">
        <v>140000</v>
      </c>
      <c r="Y28" s="32">
        <v>720000</v>
      </c>
      <c r="Z28" s="17" t="s">
        <v>46</v>
      </c>
      <c r="AA28" s="32">
        <v>1130000</v>
      </c>
      <c r="AB28" s="32">
        <v>2140000</v>
      </c>
      <c r="AD28" s="16">
        <v>21</v>
      </c>
      <c r="AE28" s="82"/>
      <c r="AF28" s="82"/>
      <c r="AG28" s="82"/>
      <c r="AH28" s="82"/>
      <c r="AI28" s="32">
        <v>40390.199999999997</v>
      </c>
      <c r="AJ28" s="32">
        <v>141894</v>
      </c>
      <c r="AK28" s="32">
        <v>21710.699999999997</v>
      </c>
      <c r="AL28" s="32">
        <v>17581.949999999997</v>
      </c>
      <c r="AM28" s="32">
        <v>179607.59999999998</v>
      </c>
      <c r="AN28" s="17" t="s">
        <v>46</v>
      </c>
      <c r="AO28" s="32">
        <v>758586.4</v>
      </c>
      <c r="AP28" s="32">
        <v>758586.4</v>
      </c>
      <c r="AS28" s="16">
        <v>21</v>
      </c>
      <c r="AT28" s="88"/>
      <c r="AU28" s="88"/>
      <c r="AV28" s="88"/>
      <c r="AW28" s="88"/>
      <c r="AX28" s="36">
        <f t="shared" si="14"/>
        <v>386155</v>
      </c>
      <c r="AY28" s="36">
        <f t="shared" si="15"/>
        <v>326458</v>
      </c>
      <c r="AZ28" s="36">
        <f t="shared" si="16"/>
        <v>209085</v>
      </c>
      <c r="BA28" s="36">
        <f t="shared" si="17"/>
        <v>165715</v>
      </c>
      <c r="BB28" s="36">
        <f t="shared" si="18"/>
        <v>1098313</v>
      </c>
      <c r="BC28" s="17" t="s">
        <v>46</v>
      </c>
      <c r="BD28" s="36">
        <f t="shared" si="1"/>
        <v>1164298</v>
      </c>
      <c r="BE28" s="36">
        <f t="shared" si="2"/>
        <v>1733446</v>
      </c>
      <c r="BG28" s="16">
        <v>21</v>
      </c>
      <c r="BH28" s="88"/>
      <c r="BI28" s="88"/>
      <c r="BJ28" s="88"/>
      <c r="BK28" s="88"/>
      <c r="BL28" s="36">
        <f t="shared" si="19"/>
        <v>383150</v>
      </c>
      <c r="BM28" s="36">
        <f t="shared" si="20"/>
        <v>270915</v>
      </c>
      <c r="BN28" s="36">
        <f t="shared" si="21"/>
        <v>216138</v>
      </c>
      <c r="BO28" s="36">
        <f t="shared" si="22"/>
        <v>162524</v>
      </c>
      <c r="BP28" s="36">
        <f t="shared" si="23"/>
        <v>1155292</v>
      </c>
      <c r="BQ28" s="17" t="s">
        <v>46</v>
      </c>
      <c r="BR28" s="36">
        <f t="shared" si="4"/>
        <v>423902</v>
      </c>
      <c r="BS28" s="36">
        <f t="shared" si="5"/>
        <v>848118</v>
      </c>
      <c r="BU28" s="16">
        <v>21</v>
      </c>
      <c r="BV28" s="91"/>
      <c r="BW28" s="91"/>
      <c r="BX28" s="91"/>
      <c r="BY28" s="91"/>
      <c r="BZ28" s="38">
        <f t="shared" si="24"/>
        <v>1.1973437499999999</v>
      </c>
      <c r="CA28" s="38">
        <f t="shared" si="24"/>
        <v>1.3545750000000001</v>
      </c>
      <c r="CB28" s="38">
        <f t="shared" si="24"/>
        <v>1.3508625000000001</v>
      </c>
      <c r="CC28" s="38">
        <f t="shared" si="24"/>
        <v>1.1608857142857143</v>
      </c>
      <c r="CD28" s="38">
        <f t="shared" si="24"/>
        <v>1.6045722222222223</v>
      </c>
      <c r="CE28" s="17" t="s">
        <v>46</v>
      </c>
      <c r="CF28" s="38">
        <f t="shared" si="35"/>
        <v>0.37513451327433628</v>
      </c>
      <c r="CG28" s="38">
        <f t="shared" si="35"/>
        <v>0.39631682242990657</v>
      </c>
      <c r="CI28" s="16">
        <v>21</v>
      </c>
      <c r="CJ28" s="88"/>
      <c r="CK28" s="88"/>
      <c r="CL28" s="88"/>
      <c r="CM28" s="88"/>
      <c r="CN28" s="36">
        <f t="shared" si="25"/>
        <v>320000</v>
      </c>
      <c r="CO28" s="36">
        <f t="shared" si="26"/>
        <v>200000</v>
      </c>
      <c r="CP28" s="36">
        <f t="shared" si="27"/>
        <v>160000</v>
      </c>
      <c r="CQ28" s="36">
        <f t="shared" si="28"/>
        <v>140000</v>
      </c>
      <c r="CR28" s="36">
        <f t="shared" si="29"/>
        <v>720000</v>
      </c>
      <c r="CS28" s="17" t="s">
        <v>46</v>
      </c>
      <c r="CT28" s="36">
        <f t="shared" si="36"/>
        <v>1130000</v>
      </c>
      <c r="CU28" s="36">
        <f t="shared" si="36"/>
        <v>2140000</v>
      </c>
      <c r="CW28" s="16">
        <v>21</v>
      </c>
      <c r="CX28" s="88"/>
      <c r="CY28" s="88"/>
      <c r="CZ28" s="88"/>
      <c r="DA28" s="88"/>
      <c r="DB28" s="32">
        <f t="shared" si="30"/>
        <v>217682</v>
      </c>
      <c r="DC28" s="32">
        <f t="shared" si="31"/>
        <v>262515</v>
      </c>
      <c r="DD28" s="32">
        <f t="shared" si="32"/>
        <v>115672</v>
      </c>
      <c r="DE28" s="32">
        <f t="shared" si="33"/>
        <v>94197</v>
      </c>
      <c r="DF28" s="32">
        <f t="shared" si="34"/>
        <v>676614</v>
      </c>
      <c r="DG28" s="17" t="s">
        <v>46</v>
      </c>
      <c r="DH28" s="32">
        <f t="shared" si="37"/>
        <v>1112048</v>
      </c>
      <c r="DI28" s="32">
        <f t="shared" si="37"/>
        <v>1551764</v>
      </c>
    </row>
    <row r="29" spans="2:113" ht="15.75" thickBot="1" x14ac:dyDescent="0.3">
      <c r="B29" s="16">
        <v>22</v>
      </c>
      <c r="C29" s="82"/>
      <c r="D29" s="82"/>
      <c r="E29" s="82"/>
      <c r="F29" s="82"/>
      <c r="G29" s="32">
        <v>1136278</v>
      </c>
      <c r="H29" s="32">
        <v>812756</v>
      </c>
      <c r="I29" s="32">
        <v>781767</v>
      </c>
      <c r="J29" s="32">
        <v>516490</v>
      </c>
      <c r="K29" s="32">
        <v>2831920</v>
      </c>
      <c r="L29" s="17" t="s">
        <v>47</v>
      </c>
      <c r="M29" s="32">
        <v>1649244</v>
      </c>
      <c r="N29" s="32">
        <v>1989481</v>
      </c>
      <c r="P29" s="16">
        <v>22</v>
      </c>
      <c r="Q29" s="82"/>
      <c r="R29" s="82"/>
      <c r="S29" s="82"/>
      <c r="T29" s="82"/>
      <c r="U29" s="32">
        <v>680000</v>
      </c>
      <c r="V29" s="32">
        <v>430000</v>
      </c>
      <c r="W29" s="32">
        <v>350000</v>
      </c>
      <c r="X29" s="32">
        <v>270000</v>
      </c>
      <c r="Y29" s="32">
        <v>1260000</v>
      </c>
      <c r="Z29" s="17" t="s">
        <v>47</v>
      </c>
      <c r="AA29" s="32">
        <v>1130000</v>
      </c>
      <c r="AB29" s="32">
        <v>2140000</v>
      </c>
      <c r="AD29" s="16">
        <v>22</v>
      </c>
      <c r="AE29" s="82"/>
      <c r="AF29" s="82"/>
      <c r="AG29" s="82"/>
      <c r="AH29" s="82"/>
      <c r="AI29" s="32">
        <v>60411.599999999991</v>
      </c>
      <c r="AJ29" s="32">
        <v>119324</v>
      </c>
      <c r="AK29" s="32">
        <v>38132.1</v>
      </c>
      <c r="AL29" s="32">
        <v>22281.749999999996</v>
      </c>
      <c r="AM29" s="32">
        <v>157499.54999999999</v>
      </c>
      <c r="AN29" s="17" t="s">
        <v>47</v>
      </c>
      <c r="AO29" s="32">
        <v>441452</v>
      </c>
      <c r="AP29" s="32">
        <v>441452</v>
      </c>
      <c r="AS29" s="16">
        <v>22</v>
      </c>
      <c r="AT29" s="88"/>
      <c r="AU29" s="88"/>
      <c r="AV29" s="88"/>
      <c r="AW29" s="88"/>
      <c r="AX29" s="36">
        <f t="shared" si="14"/>
        <v>625563</v>
      </c>
      <c r="AY29" s="36">
        <f t="shared" si="15"/>
        <v>454027</v>
      </c>
      <c r="AZ29" s="36">
        <f t="shared" si="16"/>
        <v>389966</v>
      </c>
      <c r="BA29" s="36">
        <f t="shared" si="17"/>
        <v>269591</v>
      </c>
      <c r="BB29" s="36">
        <f t="shared" si="18"/>
        <v>1416473</v>
      </c>
      <c r="BC29" s="17" t="s">
        <v>47</v>
      </c>
      <c r="BD29" s="36">
        <f t="shared" si="1"/>
        <v>1073565</v>
      </c>
      <c r="BE29" s="36">
        <f t="shared" si="2"/>
        <v>1523644</v>
      </c>
      <c r="BG29" s="16">
        <v>22</v>
      </c>
      <c r="BH29" s="88"/>
      <c r="BI29" s="88"/>
      <c r="BJ29" s="88"/>
      <c r="BK29" s="88"/>
      <c r="BL29" s="36">
        <f t="shared" si="19"/>
        <v>539995</v>
      </c>
      <c r="BM29" s="36">
        <f t="shared" si="20"/>
        <v>347340</v>
      </c>
      <c r="BN29" s="36">
        <f t="shared" si="21"/>
        <v>373425</v>
      </c>
      <c r="BO29" s="36">
        <f t="shared" si="22"/>
        <v>247104</v>
      </c>
      <c r="BP29" s="36">
        <f t="shared" si="23"/>
        <v>1344059</v>
      </c>
      <c r="BQ29" s="17" t="s">
        <v>47</v>
      </c>
      <c r="BR29" s="36">
        <f t="shared" si="4"/>
        <v>605870</v>
      </c>
      <c r="BS29" s="36">
        <f t="shared" si="5"/>
        <v>940223</v>
      </c>
      <c r="BU29" s="16">
        <v>22</v>
      </c>
      <c r="BV29" s="91"/>
      <c r="BW29" s="91"/>
      <c r="BX29" s="91"/>
      <c r="BY29" s="91"/>
      <c r="BZ29" s="38">
        <f t="shared" si="24"/>
        <v>0.79411029411764711</v>
      </c>
      <c r="CA29" s="38">
        <f t="shared" si="24"/>
        <v>0.80776744186046512</v>
      </c>
      <c r="CB29" s="38">
        <f t="shared" si="24"/>
        <v>1.0669285714285714</v>
      </c>
      <c r="CC29" s="38">
        <f t="shared" si="24"/>
        <v>0.91520000000000001</v>
      </c>
      <c r="CD29" s="38">
        <f t="shared" si="24"/>
        <v>1.066713492063492</v>
      </c>
      <c r="CE29" s="17" t="s">
        <v>47</v>
      </c>
      <c r="CF29" s="38">
        <f t="shared" si="35"/>
        <v>0.53616814159292037</v>
      </c>
      <c r="CG29" s="38">
        <f t="shared" si="35"/>
        <v>0.47259712457671121</v>
      </c>
      <c r="CI29" s="16">
        <v>22</v>
      </c>
      <c r="CJ29" s="88"/>
      <c r="CK29" s="88"/>
      <c r="CL29" s="88"/>
      <c r="CM29" s="88"/>
      <c r="CN29" s="36">
        <f t="shared" si="25"/>
        <v>680000</v>
      </c>
      <c r="CO29" s="36">
        <f t="shared" si="26"/>
        <v>430000</v>
      </c>
      <c r="CP29" s="36">
        <f t="shared" si="27"/>
        <v>350000</v>
      </c>
      <c r="CQ29" s="36">
        <f t="shared" si="28"/>
        <v>270000</v>
      </c>
      <c r="CR29" s="36">
        <f t="shared" si="29"/>
        <v>1260000</v>
      </c>
      <c r="CS29" s="17" t="s">
        <v>47</v>
      </c>
      <c r="CT29" s="36">
        <f t="shared" si="36"/>
        <v>1130000</v>
      </c>
      <c r="CU29" s="36">
        <f t="shared" si="36"/>
        <v>1989481</v>
      </c>
      <c r="CW29" s="16">
        <v>22</v>
      </c>
      <c r="CX29" s="88"/>
      <c r="CY29" s="88"/>
      <c r="CZ29" s="88"/>
      <c r="DA29" s="88"/>
      <c r="DB29" s="32">
        <f t="shared" si="30"/>
        <v>360057</v>
      </c>
      <c r="DC29" s="32">
        <f t="shared" si="31"/>
        <v>346778</v>
      </c>
      <c r="DD29" s="32">
        <f t="shared" si="32"/>
        <v>218514</v>
      </c>
      <c r="DE29" s="32">
        <f t="shared" si="33"/>
        <v>145923</v>
      </c>
      <c r="DF29" s="32">
        <f t="shared" si="34"/>
        <v>825234</v>
      </c>
      <c r="DG29" s="17" t="s">
        <v>47</v>
      </c>
      <c r="DH29" s="32">
        <f t="shared" si="37"/>
        <v>937020</v>
      </c>
      <c r="DI29" s="32">
        <f t="shared" si="37"/>
        <v>1234087</v>
      </c>
    </row>
    <row r="30" spans="2:113" ht="15.75" thickBot="1" x14ac:dyDescent="0.3">
      <c r="B30" s="16">
        <v>23</v>
      </c>
      <c r="C30" s="82"/>
      <c r="D30" s="82"/>
      <c r="E30" s="82"/>
      <c r="F30" s="82"/>
      <c r="G30" s="32">
        <v>806021</v>
      </c>
      <c r="H30" s="32">
        <v>643809</v>
      </c>
      <c r="I30" s="32">
        <v>451532</v>
      </c>
      <c r="J30" s="32">
        <v>353490</v>
      </c>
      <c r="K30" s="32">
        <v>2407641</v>
      </c>
      <c r="L30" s="17" t="s">
        <v>48</v>
      </c>
      <c r="M30" s="32">
        <v>1625492</v>
      </c>
      <c r="N30" s="32">
        <v>2309787</v>
      </c>
      <c r="P30" s="16">
        <v>23</v>
      </c>
      <c r="Q30" s="82"/>
      <c r="R30" s="82"/>
      <c r="S30" s="82"/>
      <c r="T30" s="82"/>
      <c r="U30" s="32">
        <v>410000</v>
      </c>
      <c r="V30" s="32">
        <v>250000</v>
      </c>
      <c r="W30" s="32">
        <v>210000</v>
      </c>
      <c r="X30" s="32">
        <v>170000</v>
      </c>
      <c r="Y30" s="32">
        <v>790000</v>
      </c>
      <c r="Z30" s="17" t="s">
        <v>48</v>
      </c>
      <c r="AA30" s="32">
        <v>1130000</v>
      </c>
      <c r="AB30" s="32">
        <v>2140000</v>
      </c>
      <c r="AD30" s="16">
        <v>23</v>
      </c>
      <c r="AE30" s="82"/>
      <c r="AF30" s="82"/>
      <c r="AG30" s="82"/>
      <c r="AH30" s="82"/>
      <c r="AI30" s="32">
        <v>42107.85</v>
      </c>
      <c r="AJ30" s="32">
        <v>150356</v>
      </c>
      <c r="AK30" s="32">
        <v>23028.749999999996</v>
      </c>
      <c r="AL30" s="32">
        <v>18240.3</v>
      </c>
      <c r="AM30" s="32">
        <v>117733.04999999999</v>
      </c>
      <c r="AN30" s="17" t="s">
        <v>48</v>
      </c>
      <c r="AO30" s="32">
        <v>749445.6</v>
      </c>
      <c r="AP30" s="32">
        <v>749445.6</v>
      </c>
      <c r="AS30" s="16">
        <v>23</v>
      </c>
      <c r="AT30" s="88"/>
      <c r="AU30" s="88"/>
      <c r="AV30" s="88"/>
      <c r="AW30" s="88"/>
      <c r="AX30" s="36">
        <f t="shared" si="14"/>
        <v>419376</v>
      </c>
      <c r="AY30" s="36">
        <f t="shared" si="15"/>
        <v>348055</v>
      </c>
      <c r="AZ30" s="36">
        <f t="shared" si="16"/>
        <v>228187</v>
      </c>
      <c r="BA30" s="36">
        <f t="shared" si="17"/>
        <v>180577</v>
      </c>
      <c r="BB30" s="36">
        <f t="shared" si="18"/>
        <v>1105125</v>
      </c>
      <c r="BC30" s="17" t="s">
        <v>48</v>
      </c>
      <c r="BD30" s="36">
        <f t="shared" si="1"/>
        <v>1168313</v>
      </c>
      <c r="BE30" s="36">
        <f t="shared" si="2"/>
        <v>1733078</v>
      </c>
      <c r="BG30" s="16">
        <v>23</v>
      </c>
      <c r="BH30" s="88"/>
      <c r="BI30" s="88"/>
      <c r="BJ30" s="88"/>
      <c r="BK30" s="88"/>
      <c r="BL30" s="36">
        <f t="shared" si="19"/>
        <v>382043</v>
      </c>
      <c r="BM30" s="36">
        <f t="shared" si="20"/>
        <v>260931</v>
      </c>
      <c r="BN30" s="36">
        <f t="shared" si="21"/>
        <v>214830</v>
      </c>
      <c r="BO30" s="36">
        <f t="shared" si="22"/>
        <v>167875</v>
      </c>
      <c r="BP30" s="36">
        <f t="shared" si="23"/>
        <v>1177029</v>
      </c>
      <c r="BQ30" s="17" t="s">
        <v>48</v>
      </c>
      <c r="BR30" s="36">
        <f t="shared" si="4"/>
        <v>439278</v>
      </c>
      <c r="BS30" s="36">
        <f t="shared" si="5"/>
        <v>856070</v>
      </c>
      <c r="BU30" s="16">
        <v>23</v>
      </c>
      <c r="BV30" s="91"/>
      <c r="BW30" s="91"/>
      <c r="BX30" s="91"/>
      <c r="BY30" s="91"/>
      <c r="BZ30" s="38">
        <f t="shared" si="24"/>
        <v>0.93181219512195124</v>
      </c>
      <c r="CA30" s="38">
        <f t="shared" si="24"/>
        <v>1.0437240000000001</v>
      </c>
      <c r="CB30" s="38">
        <f t="shared" si="24"/>
        <v>1.0229999999999999</v>
      </c>
      <c r="CC30" s="38">
        <f t="shared" si="24"/>
        <v>0.98750000000000004</v>
      </c>
      <c r="CD30" s="38">
        <f t="shared" si="24"/>
        <v>1.4899101265822785</v>
      </c>
      <c r="CE30" s="17" t="s">
        <v>48</v>
      </c>
      <c r="CF30" s="38">
        <f t="shared" si="35"/>
        <v>0.38874159292035398</v>
      </c>
      <c r="CG30" s="38">
        <f t="shared" si="35"/>
        <v>0.40003271028037385</v>
      </c>
      <c r="CI30" s="16">
        <v>23</v>
      </c>
      <c r="CJ30" s="88"/>
      <c r="CK30" s="88"/>
      <c r="CL30" s="88"/>
      <c r="CM30" s="88"/>
      <c r="CN30" s="36">
        <f t="shared" si="25"/>
        <v>410000</v>
      </c>
      <c r="CO30" s="36">
        <f t="shared" si="26"/>
        <v>250000</v>
      </c>
      <c r="CP30" s="36">
        <f t="shared" si="27"/>
        <v>210000</v>
      </c>
      <c r="CQ30" s="36">
        <f t="shared" si="28"/>
        <v>170000</v>
      </c>
      <c r="CR30" s="36">
        <f t="shared" si="29"/>
        <v>790000</v>
      </c>
      <c r="CS30" s="17" t="s">
        <v>48</v>
      </c>
      <c r="CT30" s="36">
        <f t="shared" si="36"/>
        <v>1130000</v>
      </c>
      <c r="CU30" s="36">
        <f t="shared" si="36"/>
        <v>2140000</v>
      </c>
      <c r="CW30" s="16">
        <v>23</v>
      </c>
      <c r="CX30" s="88"/>
      <c r="CY30" s="88"/>
      <c r="CZ30" s="88"/>
      <c r="DA30" s="88"/>
      <c r="DB30" s="32">
        <f t="shared" si="30"/>
        <v>240527</v>
      </c>
      <c r="DC30" s="32">
        <f t="shared" si="31"/>
        <v>289249</v>
      </c>
      <c r="DD30" s="32">
        <f t="shared" si="32"/>
        <v>129736</v>
      </c>
      <c r="DE30" s="32">
        <f t="shared" si="33"/>
        <v>103106</v>
      </c>
      <c r="DF30" s="32">
        <f t="shared" si="34"/>
        <v>607257</v>
      </c>
      <c r="DG30" s="17" t="s">
        <v>48</v>
      </c>
      <c r="DH30" s="32">
        <f t="shared" si="37"/>
        <v>1112417</v>
      </c>
      <c r="DI30" s="32">
        <f t="shared" si="37"/>
        <v>1547303</v>
      </c>
    </row>
    <row r="31" spans="2:113" ht="15.75" thickBot="1" x14ac:dyDescent="0.3">
      <c r="B31" s="16">
        <v>24</v>
      </c>
      <c r="C31" s="82"/>
      <c r="D31" s="82"/>
      <c r="E31" s="82"/>
      <c r="F31" s="82"/>
      <c r="G31" s="32">
        <v>831395</v>
      </c>
      <c r="H31" s="32">
        <v>702809</v>
      </c>
      <c r="I31" s="32">
        <v>495830</v>
      </c>
      <c r="J31" s="32">
        <v>392532</v>
      </c>
      <c r="K31" s="32">
        <v>1501960</v>
      </c>
      <c r="L31" s="17" t="s">
        <v>49</v>
      </c>
      <c r="M31" s="32">
        <v>1674920</v>
      </c>
      <c r="N31" s="32">
        <v>2344805</v>
      </c>
      <c r="P31" s="16">
        <v>24</v>
      </c>
      <c r="Q31" s="82"/>
      <c r="R31" s="82"/>
      <c r="S31" s="82"/>
      <c r="T31" s="82"/>
      <c r="U31" s="32">
        <v>460000</v>
      </c>
      <c r="V31" s="32">
        <v>280000</v>
      </c>
      <c r="W31" s="32">
        <v>230000</v>
      </c>
      <c r="X31" s="32">
        <v>190000</v>
      </c>
      <c r="Y31" s="32">
        <v>820000</v>
      </c>
      <c r="Z31" s="17" t="s">
        <v>49</v>
      </c>
      <c r="AA31" s="32">
        <v>1130000</v>
      </c>
      <c r="AB31" s="32">
        <v>2140000</v>
      </c>
      <c r="AD31" s="16">
        <v>24</v>
      </c>
      <c r="AE31" s="82"/>
      <c r="AF31" s="82"/>
      <c r="AG31" s="82"/>
      <c r="AH31" s="82"/>
      <c r="AI31" s="32">
        <v>50094.899999999994</v>
      </c>
      <c r="AJ31" s="32">
        <v>188924</v>
      </c>
      <c r="AK31" s="32">
        <v>29929.949999999997</v>
      </c>
      <c r="AL31" s="32">
        <v>22579.649999999998</v>
      </c>
      <c r="AM31" s="32">
        <v>121697.54999999999</v>
      </c>
      <c r="AN31" s="17" t="s">
        <v>49</v>
      </c>
      <c r="AO31" s="32">
        <v>847176.8</v>
      </c>
      <c r="AP31" s="32">
        <v>847176.8</v>
      </c>
      <c r="AS31" s="16">
        <v>24</v>
      </c>
      <c r="AT31" s="88"/>
      <c r="AU31" s="88"/>
      <c r="AV31" s="88"/>
      <c r="AW31" s="88"/>
      <c r="AX31" s="36">
        <f t="shared" si="14"/>
        <v>447163</v>
      </c>
      <c r="AY31" s="36">
        <f t="shared" si="15"/>
        <v>390578</v>
      </c>
      <c r="AZ31" s="36">
        <f t="shared" si="16"/>
        <v>251920</v>
      </c>
      <c r="BA31" s="36">
        <f t="shared" si="17"/>
        <v>201704</v>
      </c>
      <c r="BB31" s="36">
        <f t="shared" si="18"/>
        <v>814553</v>
      </c>
      <c r="BC31" s="17" t="s">
        <v>49</v>
      </c>
      <c r="BD31" s="36">
        <f t="shared" si="1"/>
        <v>1217366</v>
      </c>
      <c r="BE31" s="36">
        <f t="shared" si="2"/>
        <v>1777327</v>
      </c>
      <c r="BG31" s="16">
        <v>24</v>
      </c>
      <c r="BH31" s="88"/>
      <c r="BI31" s="88"/>
      <c r="BJ31" s="88"/>
      <c r="BK31" s="88"/>
      <c r="BL31" s="36">
        <f t="shared" si="19"/>
        <v>390808</v>
      </c>
      <c r="BM31" s="36">
        <f t="shared" si="20"/>
        <v>274208</v>
      </c>
      <c r="BN31" s="36">
        <f t="shared" si="21"/>
        <v>233722</v>
      </c>
      <c r="BO31" s="36">
        <f t="shared" si="22"/>
        <v>185254</v>
      </c>
      <c r="BP31" s="36">
        <f t="shared" si="23"/>
        <v>690147</v>
      </c>
      <c r="BQ31" s="17" t="s">
        <v>49</v>
      </c>
      <c r="BR31" s="36">
        <f t="shared" si="4"/>
        <v>420731</v>
      </c>
      <c r="BS31" s="36">
        <f t="shared" si="5"/>
        <v>812017</v>
      </c>
      <c r="BU31" s="16">
        <v>24</v>
      </c>
      <c r="BV31" s="91"/>
      <c r="BW31" s="91"/>
      <c r="BX31" s="91"/>
      <c r="BY31" s="91"/>
      <c r="BZ31" s="38">
        <f t="shared" si="24"/>
        <v>0.84958260869565216</v>
      </c>
      <c r="CA31" s="38">
        <f t="shared" si="24"/>
        <v>0.97931428571428569</v>
      </c>
      <c r="CB31" s="38">
        <f t="shared" si="24"/>
        <v>1.0161826086956522</v>
      </c>
      <c r="CC31" s="38">
        <f t="shared" si="24"/>
        <v>0.9750210526315789</v>
      </c>
      <c r="CD31" s="38">
        <f t="shared" si="24"/>
        <v>0.84164268292682931</v>
      </c>
      <c r="CE31" s="17" t="s">
        <v>49</v>
      </c>
      <c r="CF31" s="38">
        <f t="shared" si="35"/>
        <v>0.37232831858407078</v>
      </c>
      <c r="CG31" s="38">
        <f t="shared" si="35"/>
        <v>0.37944719626168222</v>
      </c>
      <c r="CI31" s="16">
        <v>24</v>
      </c>
      <c r="CJ31" s="88"/>
      <c r="CK31" s="88"/>
      <c r="CL31" s="88"/>
      <c r="CM31" s="88"/>
      <c r="CN31" s="36">
        <f t="shared" si="25"/>
        <v>460000</v>
      </c>
      <c r="CO31" s="36">
        <f t="shared" si="26"/>
        <v>280000</v>
      </c>
      <c r="CP31" s="36">
        <f t="shared" si="27"/>
        <v>230000</v>
      </c>
      <c r="CQ31" s="36">
        <f t="shared" si="28"/>
        <v>190000</v>
      </c>
      <c r="CR31" s="36">
        <f t="shared" si="29"/>
        <v>820000</v>
      </c>
      <c r="CS31" s="17" t="s">
        <v>49</v>
      </c>
      <c r="CT31" s="36">
        <f t="shared" si="36"/>
        <v>1130000</v>
      </c>
      <c r="CU31" s="36">
        <f t="shared" si="36"/>
        <v>2140000</v>
      </c>
      <c r="CW31" s="16">
        <v>24</v>
      </c>
      <c r="CX31" s="88"/>
      <c r="CY31" s="88"/>
      <c r="CZ31" s="88"/>
      <c r="DA31" s="88"/>
      <c r="DB31" s="32">
        <f t="shared" si="30"/>
        <v>267580</v>
      </c>
      <c r="DC31" s="32">
        <f t="shared" si="31"/>
        <v>333755</v>
      </c>
      <c r="DD31" s="32">
        <f t="shared" si="32"/>
        <v>150564</v>
      </c>
      <c r="DE31" s="32">
        <f t="shared" si="33"/>
        <v>118973</v>
      </c>
      <c r="DF31" s="32">
        <f t="shared" si="34"/>
        <v>531192</v>
      </c>
      <c r="DG31" s="17" t="s">
        <v>49</v>
      </c>
      <c r="DH31" s="32">
        <f t="shared" si="37"/>
        <v>1170439</v>
      </c>
      <c r="DI31" s="32">
        <f t="shared" si="37"/>
        <v>1619937</v>
      </c>
    </row>
    <row r="32" spans="2:113" ht="15.75" thickBot="1" x14ac:dyDescent="0.3">
      <c r="B32" s="16">
        <v>25</v>
      </c>
      <c r="C32" s="82"/>
      <c r="D32" s="82"/>
      <c r="E32" s="82"/>
      <c r="F32" s="82"/>
      <c r="G32" s="32">
        <v>806054</v>
      </c>
      <c r="H32" s="32">
        <v>640788</v>
      </c>
      <c r="I32" s="32">
        <v>450181</v>
      </c>
      <c r="J32" s="32">
        <v>350245</v>
      </c>
      <c r="K32" s="32">
        <v>2406701</v>
      </c>
      <c r="L32" s="17" t="s">
        <v>62</v>
      </c>
      <c r="M32" s="32">
        <v>1414753</v>
      </c>
      <c r="N32" s="32">
        <v>2311110</v>
      </c>
      <c r="P32" s="16">
        <v>25</v>
      </c>
      <c r="Q32" s="82"/>
      <c r="R32" s="82"/>
      <c r="S32" s="82"/>
      <c r="T32" s="82"/>
      <c r="U32" s="32">
        <v>330000</v>
      </c>
      <c r="V32" s="32">
        <v>190000</v>
      </c>
      <c r="W32" s="32">
        <v>160000</v>
      </c>
      <c r="X32" s="32">
        <v>140000</v>
      </c>
      <c r="Y32" s="32">
        <v>720000</v>
      </c>
      <c r="Z32" s="17" t="s">
        <v>62</v>
      </c>
      <c r="AA32" s="32">
        <v>1130000</v>
      </c>
      <c r="AB32" s="32">
        <v>2140000</v>
      </c>
      <c r="AD32" s="16">
        <v>25</v>
      </c>
      <c r="AE32" s="82"/>
      <c r="AF32" s="82"/>
      <c r="AG32" s="82"/>
      <c r="AH32" s="82"/>
      <c r="AI32" s="32">
        <v>41490.899999999994</v>
      </c>
      <c r="AJ32" s="32">
        <v>139826</v>
      </c>
      <c r="AK32" s="32">
        <v>21989.249999999996</v>
      </c>
      <c r="AL32" s="32">
        <v>17229.599999999999</v>
      </c>
      <c r="AM32" s="32">
        <v>174206.24999999997</v>
      </c>
      <c r="AN32" s="17" t="s">
        <v>62</v>
      </c>
      <c r="AO32" s="32">
        <v>749445.6</v>
      </c>
      <c r="AP32" s="32">
        <v>749445.6</v>
      </c>
      <c r="AS32" s="16">
        <v>25</v>
      </c>
      <c r="AT32" s="88"/>
      <c r="AU32" s="88"/>
      <c r="AV32" s="88"/>
      <c r="AW32" s="88"/>
      <c r="AX32" s="36">
        <f t="shared" si="14"/>
        <v>392515</v>
      </c>
      <c r="AY32" s="36">
        <f t="shared" si="15"/>
        <v>323538</v>
      </c>
      <c r="AZ32" s="36">
        <f t="shared" si="16"/>
        <v>210723</v>
      </c>
      <c r="BA32" s="36">
        <f t="shared" si="17"/>
        <v>169158</v>
      </c>
      <c r="BB32" s="36">
        <f t="shared" si="18"/>
        <v>1100302</v>
      </c>
      <c r="BC32" s="17" t="s">
        <v>62</v>
      </c>
      <c r="BD32" s="36">
        <f t="shared" si="1"/>
        <v>1098066</v>
      </c>
      <c r="BE32" s="36">
        <f t="shared" si="2"/>
        <v>1733519</v>
      </c>
      <c r="BG32" s="16">
        <v>25</v>
      </c>
      <c r="BH32" s="88"/>
      <c r="BI32" s="88"/>
      <c r="BJ32" s="88"/>
      <c r="BK32" s="88"/>
      <c r="BL32" s="36">
        <f t="shared" si="19"/>
        <v>386096</v>
      </c>
      <c r="BM32" s="36">
        <f t="shared" si="20"/>
        <v>275890</v>
      </c>
      <c r="BN32" s="36">
        <f t="shared" si="21"/>
        <v>218556</v>
      </c>
      <c r="BO32" s="36">
        <f t="shared" si="22"/>
        <v>168412</v>
      </c>
      <c r="BP32" s="36">
        <f t="shared" si="23"/>
        <v>1163822</v>
      </c>
      <c r="BQ32" s="17" t="s">
        <v>62</v>
      </c>
      <c r="BR32" s="36">
        <f t="shared" si="4"/>
        <v>333801</v>
      </c>
      <c r="BS32" s="36">
        <f t="shared" si="5"/>
        <v>856516</v>
      </c>
      <c r="BU32" s="16">
        <v>25</v>
      </c>
      <c r="BV32" s="91"/>
      <c r="BW32" s="91"/>
      <c r="BX32" s="91"/>
      <c r="BY32" s="91"/>
      <c r="BZ32" s="38">
        <f t="shared" si="24"/>
        <v>1.1699878787878788</v>
      </c>
      <c r="CA32" s="38">
        <f t="shared" si="24"/>
        <v>1.4520526315789473</v>
      </c>
      <c r="CB32" s="38">
        <f t="shared" si="24"/>
        <v>1.3659749999999999</v>
      </c>
      <c r="CC32" s="38">
        <f t="shared" si="24"/>
        <v>1.2029428571428571</v>
      </c>
      <c r="CD32" s="38">
        <f t="shared" si="24"/>
        <v>1.6164194444444444</v>
      </c>
      <c r="CE32" s="17" t="s">
        <v>62</v>
      </c>
      <c r="CF32" s="38">
        <f t="shared" si="35"/>
        <v>0.29539911504424776</v>
      </c>
      <c r="CG32" s="38">
        <f t="shared" si="35"/>
        <v>0.40024112149532709</v>
      </c>
      <c r="CI32" s="16">
        <v>25</v>
      </c>
      <c r="CJ32" s="88"/>
      <c r="CK32" s="88"/>
      <c r="CL32" s="88"/>
      <c r="CM32" s="88"/>
      <c r="CN32" s="36">
        <f t="shared" si="25"/>
        <v>330000</v>
      </c>
      <c r="CO32" s="36">
        <f t="shared" si="26"/>
        <v>190000</v>
      </c>
      <c r="CP32" s="36">
        <f t="shared" si="27"/>
        <v>160000</v>
      </c>
      <c r="CQ32" s="36">
        <f t="shared" si="28"/>
        <v>140000</v>
      </c>
      <c r="CR32" s="36">
        <f t="shared" si="29"/>
        <v>720000</v>
      </c>
      <c r="CS32" s="17" t="s">
        <v>62</v>
      </c>
      <c r="CT32" s="36">
        <f t="shared" si="36"/>
        <v>1130000</v>
      </c>
      <c r="CU32" s="36">
        <f t="shared" si="36"/>
        <v>2140000</v>
      </c>
      <c r="CW32" s="16">
        <v>25</v>
      </c>
      <c r="CX32" s="88"/>
      <c r="CY32" s="88"/>
      <c r="CZ32" s="88"/>
      <c r="DA32" s="88"/>
      <c r="DB32" s="32">
        <f t="shared" si="30"/>
        <v>222644</v>
      </c>
      <c r="DC32" s="32">
        <f t="shared" si="31"/>
        <v>257248</v>
      </c>
      <c r="DD32" s="32">
        <f t="shared" si="32"/>
        <v>116566</v>
      </c>
      <c r="DE32" s="32">
        <f t="shared" si="33"/>
        <v>94535</v>
      </c>
      <c r="DF32" s="32">
        <f t="shared" si="34"/>
        <v>670820</v>
      </c>
      <c r="DG32" s="17" t="s">
        <v>62</v>
      </c>
      <c r="DH32" s="32">
        <f t="shared" si="37"/>
        <v>1062102</v>
      </c>
      <c r="DI32" s="32">
        <f t="shared" si="37"/>
        <v>1547598</v>
      </c>
    </row>
    <row r="33" spans="2:113" ht="15.75" thickBot="1" x14ac:dyDescent="0.3">
      <c r="B33" s="16">
        <v>26</v>
      </c>
      <c r="C33" s="82"/>
      <c r="D33" s="82"/>
      <c r="E33" s="82"/>
      <c r="F33" s="82"/>
      <c r="G33" s="32">
        <v>980980</v>
      </c>
      <c r="H33" s="32">
        <v>792097</v>
      </c>
      <c r="I33" s="32">
        <v>658799</v>
      </c>
      <c r="J33" s="32">
        <v>444181</v>
      </c>
      <c r="K33" s="32">
        <v>3564900</v>
      </c>
      <c r="L33" s="17" t="s">
        <v>50</v>
      </c>
      <c r="M33" s="32">
        <v>1395390</v>
      </c>
      <c r="N33" s="32">
        <v>2534220</v>
      </c>
      <c r="P33" s="16">
        <v>26</v>
      </c>
      <c r="Q33" s="82"/>
      <c r="R33" s="82"/>
      <c r="S33" s="82"/>
      <c r="T33" s="82"/>
      <c r="U33" s="32">
        <v>1140000</v>
      </c>
      <c r="V33" s="32">
        <v>560000</v>
      </c>
      <c r="W33" s="32">
        <v>410000</v>
      </c>
      <c r="X33" s="32">
        <v>260000</v>
      </c>
      <c r="Y33" s="32">
        <v>3530000</v>
      </c>
      <c r="Z33" s="17" t="s">
        <v>50</v>
      </c>
      <c r="AA33" s="32">
        <v>1270000</v>
      </c>
      <c r="AB33" s="32">
        <v>2440000</v>
      </c>
      <c r="AD33" s="16">
        <v>26</v>
      </c>
      <c r="AE33" s="82"/>
      <c r="AF33" s="82"/>
      <c r="AG33" s="82"/>
      <c r="AH33" s="82"/>
      <c r="AI33" s="32">
        <v>61873.2</v>
      </c>
      <c r="AJ33" s="32">
        <v>109141.65</v>
      </c>
      <c r="AK33" s="32">
        <v>38658.149999999994</v>
      </c>
      <c r="AL33" s="32">
        <v>22318.199999999997</v>
      </c>
      <c r="AM33" s="32">
        <v>232392.14999999997</v>
      </c>
      <c r="AN33" s="17" t="s">
        <v>50</v>
      </c>
      <c r="AO33" s="32">
        <v>468529.6</v>
      </c>
      <c r="AP33" s="32">
        <v>468529.6</v>
      </c>
      <c r="AS33" s="16">
        <v>26</v>
      </c>
      <c r="AT33" s="88"/>
      <c r="AU33" s="88"/>
      <c r="AV33" s="88"/>
      <c r="AW33" s="88"/>
      <c r="AX33" s="36">
        <f t="shared" si="14"/>
        <v>727618</v>
      </c>
      <c r="AY33" s="36">
        <f t="shared" si="15"/>
        <v>487080</v>
      </c>
      <c r="AZ33" s="36">
        <f t="shared" si="16"/>
        <v>369152</v>
      </c>
      <c r="BA33" s="36">
        <f t="shared" si="17"/>
        <v>242166</v>
      </c>
      <c r="BB33" s="36">
        <f t="shared" si="18"/>
        <v>2442431</v>
      </c>
      <c r="BC33" s="17" t="s">
        <v>50</v>
      </c>
      <c r="BD33" s="36">
        <f t="shared" si="1"/>
        <v>1044640</v>
      </c>
      <c r="BE33" s="36">
        <f t="shared" si="2"/>
        <v>1814250</v>
      </c>
      <c r="BG33" s="16">
        <v>26</v>
      </c>
      <c r="BH33" s="88"/>
      <c r="BI33" s="88"/>
      <c r="BJ33" s="88"/>
      <c r="BK33" s="88"/>
      <c r="BL33" s="36">
        <f t="shared" si="19"/>
        <v>582008</v>
      </c>
      <c r="BM33" s="36">
        <f t="shared" si="20"/>
        <v>347268</v>
      </c>
      <c r="BN33" s="36">
        <f t="shared" si="21"/>
        <v>312082</v>
      </c>
      <c r="BO33" s="36">
        <f t="shared" si="22"/>
        <v>211496</v>
      </c>
      <c r="BP33" s="36">
        <f t="shared" si="23"/>
        <v>1914029</v>
      </c>
      <c r="BQ33" s="17" t="s">
        <v>50</v>
      </c>
      <c r="BR33" s="36">
        <f t="shared" si="4"/>
        <v>502850</v>
      </c>
      <c r="BS33" s="36">
        <f t="shared" si="5"/>
        <v>1166380</v>
      </c>
      <c r="BU33" s="16">
        <v>26</v>
      </c>
      <c r="BV33" s="91"/>
      <c r="BW33" s="91"/>
      <c r="BX33" s="91"/>
      <c r="BY33" s="91"/>
      <c r="BZ33" s="38">
        <f t="shared" si="24"/>
        <v>0.59329242186385045</v>
      </c>
      <c r="CA33" s="38">
        <f t="shared" si="24"/>
        <v>0.6201214285714286</v>
      </c>
      <c r="CB33" s="38">
        <f t="shared" si="24"/>
        <v>0.76117560975609755</v>
      </c>
      <c r="CC33" s="38">
        <f t="shared" si="24"/>
        <v>0.81344615384615382</v>
      </c>
      <c r="CD33" s="38">
        <f t="shared" si="24"/>
        <v>0.5422178470254958</v>
      </c>
      <c r="CE33" s="17" t="s">
        <v>50</v>
      </c>
      <c r="CF33" s="38">
        <f t="shared" si="35"/>
        <v>0.39594488188976379</v>
      </c>
      <c r="CG33" s="38">
        <f t="shared" si="35"/>
        <v>0.47802459016393445</v>
      </c>
      <c r="CI33" s="16">
        <v>26</v>
      </c>
      <c r="CJ33" s="88"/>
      <c r="CK33" s="88"/>
      <c r="CL33" s="88"/>
      <c r="CM33" s="88"/>
      <c r="CN33" s="36">
        <f t="shared" si="25"/>
        <v>980980</v>
      </c>
      <c r="CO33" s="36">
        <f t="shared" si="26"/>
        <v>560000</v>
      </c>
      <c r="CP33" s="36">
        <f t="shared" si="27"/>
        <v>410000</v>
      </c>
      <c r="CQ33" s="36">
        <f t="shared" si="28"/>
        <v>260000</v>
      </c>
      <c r="CR33" s="36">
        <f t="shared" si="29"/>
        <v>3530000</v>
      </c>
      <c r="CS33" s="17" t="s">
        <v>50</v>
      </c>
      <c r="CT33" s="36">
        <f t="shared" si="36"/>
        <v>1270000</v>
      </c>
      <c r="CU33" s="36">
        <f t="shared" si="36"/>
        <v>2440000</v>
      </c>
      <c r="CW33" s="16">
        <v>26</v>
      </c>
      <c r="CX33" s="88"/>
      <c r="CY33" s="88"/>
      <c r="CZ33" s="88"/>
      <c r="DA33" s="88"/>
      <c r="DB33" s="32">
        <f t="shared" si="30"/>
        <v>410540</v>
      </c>
      <c r="DC33" s="32">
        <f t="shared" si="31"/>
        <v>364462</v>
      </c>
      <c r="DD33" s="32">
        <f t="shared" si="32"/>
        <v>218571</v>
      </c>
      <c r="DE33" s="32">
        <f t="shared" si="33"/>
        <v>137108</v>
      </c>
      <c r="DF33" s="32">
        <f t="shared" si="34"/>
        <v>1430039</v>
      </c>
      <c r="DG33" s="17" t="s">
        <v>50</v>
      </c>
      <c r="DH33" s="32">
        <f t="shared" si="37"/>
        <v>939894</v>
      </c>
      <c r="DI33" s="32">
        <f t="shared" si="37"/>
        <v>1425576</v>
      </c>
    </row>
    <row r="34" spans="2:113" ht="15.75" thickBot="1" x14ac:dyDescent="0.3">
      <c r="B34" s="16">
        <v>27</v>
      </c>
      <c r="C34" s="82"/>
      <c r="D34" s="82"/>
      <c r="E34" s="82"/>
      <c r="F34" s="82"/>
      <c r="G34" s="32">
        <v>981640</v>
      </c>
      <c r="H34" s="32">
        <v>792756</v>
      </c>
      <c r="I34" s="32">
        <v>658458</v>
      </c>
      <c r="J34" s="32">
        <v>444841</v>
      </c>
      <c r="K34" s="32">
        <v>3565560</v>
      </c>
      <c r="L34" s="17" t="s">
        <v>51</v>
      </c>
      <c r="M34" s="32">
        <v>1396889</v>
      </c>
      <c r="N34" s="32">
        <v>2536180</v>
      </c>
      <c r="P34" s="16">
        <v>27</v>
      </c>
      <c r="Q34" s="82"/>
      <c r="R34" s="82"/>
      <c r="S34" s="82"/>
      <c r="T34" s="82"/>
      <c r="U34" s="32">
        <v>1140000</v>
      </c>
      <c r="V34" s="32">
        <v>560000</v>
      </c>
      <c r="W34" s="32">
        <v>410000</v>
      </c>
      <c r="X34" s="32">
        <v>260000</v>
      </c>
      <c r="Y34" s="32">
        <v>3530000</v>
      </c>
      <c r="Z34" s="17" t="s">
        <v>51</v>
      </c>
      <c r="AA34" s="32">
        <v>1270000</v>
      </c>
      <c r="AB34" s="32">
        <v>2440000</v>
      </c>
      <c r="AD34" s="16">
        <v>27</v>
      </c>
      <c r="AE34" s="82"/>
      <c r="AF34" s="82"/>
      <c r="AG34" s="82"/>
      <c r="AH34" s="82"/>
      <c r="AI34" s="32">
        <v>61873.2</v>
      </c>
      <c r="AJ34" s="32">
        <v>109141.65</v>
      </c>
      <c r="AK34" s="32">
        <v>38658.149999999994</v>
      </c>
      <c r="AL34" s="32">
        <v>22318.199999999997</v>
      </c>
      <c r="AM34" s="32">
        <v>232392.14999999997</v>
      </c>
      <c r="AN34" s="17" t="s">
        <v>51</v>
      </c>
      <c r="AO34" s="32">
        <v>468529.6</v>
      </c>
      <c r="AP34" s="32">
        <v>468529.6</v>
      </c>
      <c r="AS34" s="16">
        <v>27</v>
      </c>
      <c r="AT34" s="88"/>
      <c r="AU34" s="88"/>
      <c r="AV34" s="88"/>
      <c r="AW34" s="88"/>
      <c r="AX34" s="36">
        <f t="shared" si="14"/>
        <v>727838</v>
      </c>
      <c r="AY34" s="36">
        <f t="shared" si="15"/>
        <v>487299</v>
      </c>
      <c r="AZ34" s="36">
        <f t="shared" si="16"/>
        <v>369039</v>
      </c>
      <c r="BA34" s="36">
        <f t="shared" si="17"/>
        <v>242386</v>
      </c>
      <c r="BB34" s="36">
        <f t="shared" si="18"/>
        <v>2442651</v>
      </c>
      <c r="BC34" s="17" t="s">
        <v>51</v>
      </c>
      <c r="BD34" s="36">
        <f t="shared" si="1"/>
        <v>1045140</v>
      </c>
      <c r="BE34" s="36">
        <f t="shared" si="2"/>
        <v>1814903</v>
      </c>
      <c r="BG34" s="16">
        <v>27</v>
      </c>
      <c r="BH34" s="88"/>
      <c r="BI34" s="88"/>
      <c r="BJ34" s="88"/>
      <c r="BK34" s="88"/>
      <c r="BL34" s="36">
        <f t="shared" si="19"/>
        <v>582152</v>
      </c>
      <c r="BM34" s="36">
        <f t="shared" si="20"/>
        <v>347557</v>
      </c>
      <c r="BN34" s="36">
        <f t="shared" si="21"/>
        <v>311924</v>
      </c>
      <c r="BO34" s="36">
        <f t="shared" si="22"/>
        <v>211811</v>
      </c>
      <c r="BP34" s="36">
        <f t="shared" si="23"/>
        <v>1914223</v>
      </c>
      <c r="BQ34" s="17" t="s">
        <v>51</v>
      </c>
      <c r="BR34" s="36">
        <f t="shared" si="4"/>
        <v>503373</v>
      </c>
      <c r="BS34" s="36">
        <f t="shared" si="5"/>
        <v>1166985</v>
      </c>
      <c r="BU34" s="16">
        <v>27</v>
      </c>
      <c r="BV34" s="91"/>
      <c r="BW34" s="91"/>
      <c r="BX34" s="91"/>
      <c r="BY34" s="91"/>
      <c r="BZ34" s="38">
        <f t="shared" si="24"/>
        <v>0.59304021841000776</v>
      </c>
      <c r="CA34" s="38">
        <f t="shared" si="24"/>
        <v>0.62063749999999995</v>
      </c>
      <c r="CB34" s="38">
        <f t="shared" si="24"/>
        <v>0.76079024390243899</v>
      </c>
      <c r="CC34" s="38">
        <f t="shared" si="24"/>
        <v>0.81465769230769236</v>
      </c>
      <c r="CD34" s="38">
        <f t="shared" si="24"/>
        <v>0.54227280453257787</v>
      </c>
      <c r="CE34" s="17" t="s">
        <v>51</v>
      </c>
      <c r="CF34" s="38">
        <f t="shared" si="35"/>
        <v>0.39635669291338582</v>
      </c>
      <c r="CG34" s="38">
        <f t="shared" si="35"/>
        <v>0.47827254098360655</v>
      </c>
      <c r="CI34" s="16">
        <v>27</v>
      </c>
      <c r="CJ34" s="88"/>
      <c r="CK34" s="88"/>
      <c r="CL34" s="88"/>
      <c r="CM34" s="88"/>
      <c r="CN34" s="36">
        <f t="shared" si="25"/>
        <v>981640</v>
      </c>
      <c r="CO34" s="36">
        <f t="shared" si="26"/>
        <v>560000</v>
      </c>
      <c r="CP34" s="36">
        <f t="shared" si="27"/>
        <v>410000</v>
      </c>
      <c r="CQ34" s="36">
        <f t="shared" si="28"/>
        <v>260000</v>
      </c>
      <c r="CR34" s="36">
        <f t="shared" si="29"/>
        <v>3530000</v>
      </c>
      <c r="CS34" s="17" t="s">
        <v>51</v>
      </c>
      <c r="CT34" s="36">
        <f t="shared" si="36"/>
        <v>1270000</v>
      </c>
      <c r="CU34" s="36">
        <f t="shared" si="36"/>
        <v>2440000</v>
      </c>
      <c r="CW34" s="16">
        <v>27</v>
      </c>
      <c r="CX34" s="88"/>
      <c r="CY34" s="88"/>
      <c r="CZ34" s="88"/>
      <c r="DA34" s="88"/>
      <c r="DB34" s="32">
        <f t="shared" si="30"/>
        <v>410632</v>
      </c>
      <c r="DC34" s="32">
        <f t="shared" si="31"/>
        <v>364563</v>
      </c>
      <c r="DD34" s="32">
        <f t="shared" si="32"/>
        <v>218533</v>
      </c>
      <c r="DE34" s="32">
        <f t="shared" si="33"/>
        <v>137176</v>
      </c>
      <c r="DF34" s="32">
        <f t="shared" si="34"/>
        <v>1430127</v>
      </c>
      <c r="DG34" s="17" t="s">
        <v>51</v>
      </c>
      <c r="DH34" s="32">
        <f t="shared" si="37"/>
        <v>940230</v>
      </c>
      <c r="DI34" s="32">
        <f t="shared" si="37"/>
        <v>1425943</v>
      </c>
    </row>
    <row r="35" spans="2:113" ht="15.75" thickBot="1" x14ac:dyDescent="0.3">
      <c r="B35" s="16">
        <v>28</v>
      </c>
      <c r="C35" s="83"/>
      <c r="D35" s="83"/>
      <c r="E35" s="83"/>
      <c r="F35" s="83"/>
      <c r="G35" s="84" t="s">
        <v>63</v>
      </c>
      <c r="H35" s="85"/>
      <c r="I35" s="85"/>
      <c r="J35" s="85"/>
      <c r="K35" s="86"/>
      <c r="L35" s="17" t="s">
        <v>64</v>
      </c>
      <c r="M35" s="32">
        <v>1500799</v>
      </c>
      <c r="N35" s="32">
        <v>2382561</v>
      </c>
      <c r="P35" s="16">
        <v>28</v>
      </c>
      <c r="Q35" s="83"/>
      <c r="R35" s="83"/>
      <c r="S35" s="83"/>
      <c r="T35" s="83"/>
      <c r="U35" s="84" t="s">
        <v>63</v>
      </c>
      <c r="V35" s="85"/>
      <c r="W35" s="85"/>
      <c r="X35" s="85"/>
      <c r="Y35" s="86"/>
      <c r="Z35" s="17" t="s">
        <v>64</v>
      </c>
      <c r="AA35" s="32">
        <v>1270000</v>
      </c>
      <c r="AB35" s="32">
        <v>2440000</v>
      </c>
      <c r="AD35" s="16">
        <v>28</v>
      </c>
      <c r="AE35" s="83"/>
      <c r="AF35" s="83"/>
      <c r="AG35" s="83"/>
      <c r="AH35" s="83"/>
      <c r="AI35" s="84" t="s">
        <v>63</v>
      </c>
      <c r="AJ35" s="85"/>
      <c r="AK35" s="85"/>
      <c r="AL35" s="85"/>
      <c r="AM35" s="86"/>
      <c r="AN35" s="17" t="s">
        <v>64</v>
      </c>
      <c r="AO35" s="32">
        <v>798584</v>
      </c>
      <c r="AP35" s="32">
        <v>798584</v>
      </c>
      <c r="AS35" s="16">
        <v>28</v>
      </c>
      <c r="AT35" s="89"/>
      <c r="AU35" s="89"/>
      <c r="AV35" s="89"/>
      <c r="AW35" s="89"/>
      <c r="AX35" s="84" t="s">
        <v>63</v>
      </c>
      <c r="AY35" s="85"/>
      <c r="AZ35" s="85"/>
      <c r="BA35" s="85"/>
      <c r="BB35" s="86"/>
      <c r="BC35" s="17" t="s">
        <v>64</v>
      </c>
      <c r="BD35" s="36">
        <f t="shared" si="1"/>
        <v>1189794</v>
      </c>
      <c r="BE35" s="36">
        <f t="shared" si="2"/>
        <v>1873715</v>
      </c>
      <c r="BG35" s="16">
        <v>28</v>
      </c>
      <c r="BH35" s="89"/>
      <c r="BI35" s="89"/>
      <c r="BJ35" s="89"/>
      <c r="BK35" s="89"/>
      <c r="BL35" s="84" t="s">
        <v>63</v>
      </c>
      <c r="BM35" s="85"/>
      <c r="BN35" s="85"/>
      <c r="BO35" s="85"/>
      <c r="BP35" s="86"/>
      <c r="BQ35" s="17" t="s">
        <v>64</v>
      </c>
      <c r="BR35" s="36">
        <f t="shared" si="4"/>
        <v>357912</v>
      </c>
      <c r="BS35" s="36">
        <f t="shared" si="5"/>
        <v>931534</v>
      </c>
      <c r="BU35" s="16">
        <v>28</v>
      </c>
      <c r="BV35" s="92"/>
      <c r="BW35" s="92"/>
      <c r="BX35" s="92"/>
      <c r="BY35" s="92"/>
      <c r="BZ35" s="84" t="s">
        <v>63</v>
      </c>
      <c r="CA35" s="85"/>
      <c r="CB35" s="85"/>
      <c r="CC35" s="85"/>
      <c r="CD35" s="86"/>
      <c r="CE35" s="17" t="s">
        <v>64</v>
      </c>
      <c r="CF35" s="38">
        <f>BR35/CT35</f>
        <v>0.28182047244094488</v>
      </c>
      <c r="CG35" s="38">
        <f t="shared" si="35"/>
        <v>0.39098012600726695</v>
      </c>
      <c r="CI35" s="16">
        <v>28</v>
      </c>
      <c r="CJ35" s="89"/>
      <c r="CK35" s="89"/>
      <c r="CL35" s="89"/>
      <c r="CM35" s="89"/>
      <c r="CN35" s="84" t="s">
        <v>63</v>
      </c>
      <c r="CO35" s="85"/>
      <c r="CP35" s="85"/>
      <c r="CQ35" s="85"/>
      <c r="CR35" s="86"/>
      <c r="CS35" s="17" t="s">
        <v>64</v>
      </c>
      <c r="CT35" s="36">
        <f t="shared" si="36"/>
        <v>1270000</v>
      </c>
      <c r="CU35" s="36">
        <f t="shared" si="36"/>
        <v>2382561</v>
      </c>
      <c r="CW35" s="16">
        <v>28</v>
      </c>
      <c r="CX35" s="89"/>
      <c r="CY35" s="89"/>
      <c r="CZ35" s="89"/>
      <c r="DA35" s="89"/>
      <c r="DB35" s="84" t="s">
        <v>63</v>
      </c>
      <c r="DC35" s="85"/>
      <c r="DD35" s="85"/>
      <c r="DE35" s="85"/>
      <c r="DF35" s="86"/>
      <c r="DG35" s="17" t="s">
        <v>64</v>
      </c>
      <c r="DH35" s="32">
        <f t="shared" si="37"/>
        <v>1150312</v>
      </c>
      <c r="DI35" s="32">
        <f t="shared" si="37"/>
        <v>1668213</v>
      </c>
    </row>
  </sheetData>
  <mergeCells count="156">
    <mergeCell ref="BJ8:BJ35"/>
    <mergeCell ref="BK8:BK35"/>
    <mergeCell ref="BV8:BV35"/>
    <mergeCell ref="BW8:BW35"/>
    <mergeCell ref="BX8:BX35"/>
    <mergeCell ref="AT8:AT35"/>
    <mergeCell ref="AU8:AU35"/>
    <mergeCell ref="AV8:AV35"/>
    <mergeCell ref="AW8:AW35"/>
    <mergeCell ref="BH8:BH35"/>
    <mergeCell ref="AF8:AF35"/>
    <mergeCell ref="AG8:AG35"/>
    <mergeCell ref="AH8:AH35"/>
    <mergeCell ref="DB35:DF35"/>
    <mergeCell ref="CY8:CY35"/>
    <mergeCell ref="CZ8:CZ35"/>
    <mergeCell ref="DA8:DA35"/>
    <mergeCell ref="AI35:AM35"/>
    <mergeCell ref="AX35:BB35"/>
    <mergeCell ref="BL35:BP35"/>
    <mergeCell ref="BZ35:CD35"/>
    <mergeCell ref="BY8:BY35"/>
    <mergeCell ref="CJ8:CJ35"/>
    <mergeCell ref="CK8:CK35"/>
    <mergeCell ref="CL8:CL35"/>
    <mergeCell ref="CM8:CM35"/>
    <mergeCell ref="CX8:CX35"/>
    <mergeCell ref="CN35:CR35"/>
    <mergeCell ref="BI8:BI35"/>
    <mergeCell ref="C8:C35"/>
    <mergeCell ref="D8:D35"/>
    <mergeCell ref="E8:E35"/>
    <mergeCell ref="F8:F35"/>
    <mergeCell ref="Q8:Q35"/>
    <mergeCell ref="R8:R35"/>
    <mergeCell ref="S8:S35"/>
    <mergeCell ref="T8:T35"/>
    <mergeCell ref="AE8:AE35"/>
    <mergeCell ref="G35:K35"/>
    <mergeCell ref="U35:Y35"/>
    <mergeCell ref="CF6:CG6"/>
    <mergeCell ref="CJ6:CK6"/>
    <mergeCell ref="BM6:BM7"/>
    <mergeCell ref="BN6:BN7"/>
    <mergeCell ref="BO6:BO7"/>
    <mergeCell ref="BP6:BP7"/>
    <mergeCell ref="BQ6:BQ7"/>
    <mergeCell ref="BR6:BS6"/>
    <mergeCell ref="BU5:BU7"/>
    <mergeCell ref="BV5:BY5"/>
    <mergeCell ref="BZ5:CD5"/>
    <mergeCell ref="CE5:CG5"/>
    <mergeCell ref="CI5:CI7"/>
    <mergeCell ref="CJ5:CM5"/>
    <mergeCell ref="BV6:BW6"/>
    <mergeCell ref="BX6:BY6"/>
    <mergeCell ref="BZ6:BZ7"/>
    <mergeCell ref="CA6:CA7"/>
    <mergeCell ref="CL6:CM6"/>
    <mergeCell ref="CB6:CB7"/>
    <mergeCell ref="CC6:CC7"/>
    <mergeCell ref="K6:K7"/>
    <mergeCell ref="L6:L7"/>
    <mergeCell ref="M6:N6"/>
    <mergeCell ref="Q6:R6"/>
    <mergeCell ref="S6:T6"/>
    <mergeCell ref="U6:U7"/>
    <mergeCell ref="C6:D6"/>
    <mergeCell ref="E6:F6"/>
    <mergeCell ref="G6:G7"/>
    <mergeCell ref="H6:H7"/>
    <mergeCell ref="I6:I7"/>
    <mergeCell ref="J6:J7"/>
    <mergeCell ref="CX5:DA5"/>
    <mergeCell ref="DB5:DF5"/>
    <mergeCell ref="DG5:DI5"/>
    <mergeCell ref="CS6:CS7"/>
    <mergeCell ref="CT6:CU6"/>
    <mergeCell ref="CX6:CY6"/>
    <mergeCell ref="CZ6:DA6"/>
    <mergeCell ref="DH6:DI6"/>
    <mergeCell ref="DB6:DB7"/>
    <mergeCell ref="DC6:DC7"/>
    <mergeCell ref="DD6:DD7"/>
    <mergeCell ref="DE6:DE7"/>
    <mergeCell ref="DF6:DF7"/>
    <mergeCell ref="DG6:DG7"/>
    <mergeCell ref="Z6:Z7"/>
    <mergeCell ref="AA6:AB6"/>
    <mergeCell ref="AE6:AF6"/>
    <mergeCell ref="AG6:AH6"/>
    <mergeCell ref="AI6:AI7"/>
    <mergeCell ref="AJ6:AJ7"/>
    <mergeCell ref="CN5:CR5"/>
    <mergeCell ref="CS5:CU5"/>
    <mergeCell ref="CW5:CW7"/>
    <mergeCell ref="CN6:CN7"/>
    <mergeCell ref="CO6:CO7"/>
    <mergeCell ref="CP6:CP7"/>
    <mergeCell ref="CQ6:CQ7"/>
    <mergeCell ref="CR6:CR7"/>
    <mergeCell ref="BB6:BB7"/>
    <mergeCell ref="BC6:BC7"/>
    <mergeCell ref="BD6:BE6"/>
    <mergeCell ref="BH6:BI6"/>
    <mergeCell ref="BJ6:BK6"/>
    <mergeCell ref="BL6:BL7"/>
    <mergeCell ref="AT6:AU6"/>
    <mergeCell ref="AV6:AW6"/>
    <mergeCell ref="CD6:CD7"/>
    <mergeCell ref="CE6:CE7"/>
    <mergeCell ref="BQ5:BS5"/>
    <mergeCell ref="AX6:AX7"/>
    <mergeCell ref="AY6:AY7"/>
    <mergeCell ref="AZ6:AZ7"/>
    <mergeCell ref="BA6:BA7"/>
    <mergeCell ref="AK6:AK7"/>
    <mergeCell ref="AL6:AL7"/>
    <mergeCell ref="AM6:AM7"/>
    <mergeCell ref="AN6:AN7"/>
    <mergeCell ref="AO6:AP6"/>
    <mergeCell ref="CW4:DI4"/>
    <mergeCell ref="B5:B7"/>
    <mergeCell ref="C5:F5"/>
    <mergeCell ref="G5:K5"/>
    <mergeCell ref="L5:N5"/>
    <mergeCell ref="P5:P7"/>
    <mergeCell ref="Q5:T5"/>
    <mergeCell ref="AS5:AS7"/>
    <mergeCell ref="AT5:AW5"/>
    <mergeCell ref="U5:Y5"/>
    <mergeCell ref="Z5:AB5"/>
    <mergeCell ref="AD5:AD7"/>
    <mergeCell ref="AE5:AH5"/>
    <mergeCell ref="AI5:AM5"/>
    <mergeCell ref="AN5:AP5"/>
    <mergeCell ref="V6:V7"/>
    <mergeCell ref="W6:W7"/>
    <mergeCell ref="X6:X7"/>
    <mergeCell ref="Y6:Y7"/>
    <mergeCell ref="AX5:BB5"/>
    <mergeCell ref="BC5:BE5"/>
    <mergeCell ref="BG5:BG7"/>
    <mergeCell ref="BH5:BK5"/>
    <mergeCell ref="BL5:BP5"/>
    <mergeCell ref="B1:D1"/>
    <mergeCell ref="B4:N4"/>
    <mergeCell ref="P4:AB4"/>
    <mergeCell ref="AD4:AP4"/>
    <mergeCell ref="AS4:BE4"/>
    <mergeCell ref="BG4:BS4"/>
    <mergeCell ref="BU4:CG4"/>
    <mergeCell ref="CI4:CU4"/>
    <mergeCell ref="B3:N3"/>
    <mergeCell ref="P3:AB3"/>
    <mergeCell ref="AD3:AP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3F64A-CE8E-456B-B677-31A047F41172}">
  <dimension ref="B1:P22"/>
  <sheetViews>
    <sheetView tabSelected="1" workbookViewId="0">
      <selection activeCell="M1" sqref="M1:M1048576"/>
    </sheetView>
  </sheetViews>
  <sheetFormatPr baseColWidth="10" defaultRowHeight="15" x14ac:dyDescent="0.25"/>
  <cols>
    <col min="1" max="1" width="6.140625" customWidth="1"/>
    <col min="2" max="2" width="38.28515625" bestFit="1" customWidth="1"/>
    <col min="3" max="3" width="13.5703125" customWidth="1"/>
    <col min="4" max="4" width="38.28515625" bestFit="1" customWidth="1"/>
    <col min="5" max="5" width="13.7109375" customWidth="1"/>
    <col min="6" max="6" width="38.28515625" bestFit="1" customWidth="1"/>
    <col min="7" max="7" width="12.7109375" customWidth="1"/>
    <col min="8" max="8" width="14.5703125" hidden="1" customWidth="1"/>
    <col min="9" max="10" width="14.5703125" bestFit="1" customWidth="1"/>
    <col min="11" max="11" width="12.85546875" customWidth="1"/>
    <col min="12" max="12" width="14.5703125" bestFit="1" customWidth="1"/>
    <col min="13" max="13" width="14.5703125" hidden="1" customWidth="1"/>
    <col min="14" max="14" width="14.5703125" bestFit="1" customWidth="1"/>
    <col min="15" max="15" width="19" bestFit="1" customWidth="1"/>
    <col min="16" max="16" width="19.5703125" customWidth="1"/>
  </cols>
  <sheetData>
    <row r="1" spans="2:16" ht="15.75" thickBot="1" x14ac:dyDescent="0.3"/>
    <row r="2" spans="2:16" ht="15.75" thickBot="1" x14ac:dyDescent="0.3">
      <c r="B2" s="78" t="s">
        <v>85</v>
      </c>
      <c r="C2" s="80"/>
      <c r="D2" s="78" t="s">
        <v>86</v>
      </c>
      <c r="E2" s="80"/>
      <c r="F2" s="78" t="s">
        <v>87</v>
      </c>
      <c r="G2" s="80"/>
    </row>
    <row r="3" spans="2:16" ht="15.75" thickBot="1" x14ac:dyDescent="0.3">
      <c r="B3" s="78" t="s">
        <v>11</v>
      </c>
      <c r="C3" s="80"/>
      <c r="D3" s="78" t="s">
        <v>12</v>
      </c>
      <c r="E3" s="80"/>
      <c r="F3" s="78" t="s">
        <v>13</v>
      </c>
      <c r="G3" s="80"/>
    </row>
    <row r="4" spans="2:16" ht="37.5" customHeight="1" thickBot="1" x14ac:dyDescent="0.3">
      <c r="B4" s="18" t="s">
        <v>67</v>
      </c>
      <c r="C4" s="19" t="s">
        <v>68</v>
      </c>
      <c r="D4" s="18" t="s">
        <v>67</v>
      </c>
      <c r="E4" s="19" t="s">
        <v>68</v>
      </c>
      <c r="F4" s="18" t="s">
        <v>67</v>
      </c>
      <c r="G4" s="19" t="s">
        <v>68</v>
      </c>
    </row>
    <row r="5" spans="2:16" ht="63.75" customHeight="1" thickBot="1" x14ac:dyDescent="0.3">
      <c r="B5" s="95" t="s">
        <v>69</v>
      </c>
      <c r="C5" s="96"/>
      <c r="D5" s="95" t="s">
        <v>69</v>
      </c>
      <c r="E5" s="96"/>
      <c r="F5" s="95" t="s">
        <v>69</v>
      </c>
      <c r="G5" s="96"/>
      <c r="H5" s="26" t="s">
        <v>14</v>
      </c>
      <c r="I5" s="27" t="s">
        <v>15</v>
      </c>
      <c r="J5" s="26" t="s">
        <v>16</v>
      </c>
      <c r="K5" s="26" t="s">
        <v>17</v>
      </c>
      <c r="L5" s="26" t="s">
        <v>18</v>
      </c>
      <c r="M5" s="26" t="s">
        <v>19</v>
      </c>
      <c r="N5" s="27" t="s">
        <v>20</v>
      </c>
      <c r="O5" s="93" t="s">
        <v>88</v>
      </c>
      <c r="P5" s="94"/>
    </row>
    <row r="6" spans="2:16" ht="15.75" thickBot="1" x14ac:dyDescent="0.3">
      <c r="B6" s="39" t="s">
        <v>80</v>
      </c>
      <c r="C6" s="33">
        <v>8601537</v>
      </c>
      <c r="D6" s="39" t="s">
        <v>80</v>
      </c>
      <c r="E6" s="33">
        <v>6400000</v>
      </c>
      <c r="F6" s="39" t="s">
        <v>80</v>
      </c>
      <c r="G6" s="33">
        <v>3174821</v>
      </c>
      <c r="H6" s="46">
        <f>AVERAGE(C6,E6,G6)</f>
        <v>6058786</v>
      </c>
      <c r="I6" s="46">
        <f>ROUND(H6,0)</f>
        <v>6058786</v>
      </c>
      <c r="J6" s="47">
        <f>STDEV(C6,E6,G6)</f>
        <v>2729401.3778685979</v>
      </c>
      <c r="K6" s="48">
        <f>J6/L6</f>
        <v>0.42646896529196843</v>
      </c>
      <c r="L6" s="46">
        <f>MEDIAN(C6,E6,G6)</f>
        <v>6400000</v>
      </c>
      <c r="M6" s="47">
        <f>GEOMEAN(C6,E6,G6)</f>
        <v>5591029.1948911268</v>
      </c>
      <c r="N6" s="46">
        <f>ROUND(M6,0)</f>
        <v>5591029</v>
      </c>
      <c r="O6" s="52" t="s">
        <v>19</v>
      </c>
      <c r="P6" s="46">
        <f>+N6</f>
        <v>5591029</v>
      </c>
    </row>
    <row r="7" spans="2:16" ht="15.75" thickBot="1" x14ac:dyDescent="0.3">
      <c r="B7" s="40" t="s">
        <v>81</v>
      </c>
      <c r="C7" s="33">
        <v>12238651</v>
      </c>
      <c r="D7" s="40" t="s">
        <v>81</v>
      </c>
      <c r="E7" s="33">
        <v>7000000</v>
      </c>
      <c r="F7" s="40" t="s">
        <v>81</v>
      </c>
      <c r="G7" s="33">
        <v>0</v>
      </c>
      <c r="H7" s="46">
        <f>AVERAGE(C7,E7,G7)</f>
        <v>6412883.666666667</v>
      </c>
      <c r="I7" s="46">
        <f>ROUND(H7,0)</f>
        <v>6412884</v>
      </c>
      <c r="J7" s="47">
        <f>STDEV(C7,E7,G7)</f>
        <v>6140413.1592752235</v>
      </c>
      <c r="K7" s="48">
        <f>J7/L7</f>
        <v>0.87720187989646048</v>
      </c>
      <c r="L7" s="46">
        <f>MEDIAN(C7,E7,G7)</f>
        <v>7000000</v>
      </c>
      <c r="M7" s="47" t="e">
        <f>GEOMEAN(C7,E7,G7)</f>
        <v>#NUM!</v>
      </c>
      <c r="N7" s="46"/>
      <c r="O7" s="46" t="s">
        <v>65</v>
      </c>
      <c r="P7" s="46">
        <f>+I7</f>
        <v>6412884</v>
      </c>
    </row>
    <row r="8" spans="2:16" ht="15.75" thickBot="1" x14ac:dyDescent="0.3">
      <c r="B8" s="41" t="s">
        <v>82</v>
      </c>
      <c r="C8" s="33">
        <v>1607458</v>
      </c>
      <c r="D8" s="41" t="s">
        <v>82</v>
      </c>
      <c r="E8" s="33">
        <v>900000</v>
      </c>
      <c r="F8" s="41" t="s">
        <v>82</v>
      </c>
      <c r="G8" s="33">
        <v>396852.625</v>
      </c>
      <c r="H8" s="46">
        <f t="shared" ref="H8" si="0">AVERAGE(C8,E8,G8)</f>
        <v>968103.54166666663</v>
      </c>
      <c r="I8" s="46">
        <f>ROUND(H8,0)</f>
        <v>968104</v>
      </c>
      <c r="J8" s="47">
        <f>STDEV(C8,E8,G8)</f>
        <v>608169.31259755301</v>
      </c>
      <c r="K8" s="48">
        <f>J8/L8</f>
        <v>0.67574368066394774</v>
      </c>
      <c r="L8" s="46">
        <f>MEDIAN(C8,E8,G8)</f>
        <v>900000</v>
      </c>
      <c r="M8" s="47">
        <f>GEOMEAN(C8,E8,G8)</f>
        <v>831132.88672233536</v>
      </c>
      <c r="N8" s="46">
        <f>ROUND(M8,0)</f>
        <v>831133</v>
      </c>
      <c r="O8" s="52" t="s">
        <v>19</v>
      </c>
      <c r="P8" s="46">
        <f>+N8</f>
        <v>831133</v>
      </c>
    </row>
    <row r="9" spans="2:16" ht="76.5" customHeight="1" thickBot="1" x14ac:dyDescent="0.3">
      <c r="B9" s="95" t="s">
        <v>70</v>
      </c>
      <c r="C9" s="96"/>
      <c r="D9" s="95" t="s">
        <v>70</v>
      </c>
      <c r="E9" s="96"/>
      <c r="F9" s="95" t="s">
        <v>70</v>
      </c>
      <c r="G9" s="96"/>
      <c r="H9" s="28" t="s">
        <v>14</v>
      </c>
      <c r="I9" s="29" t="s">
        <v>15</v>
      </c>
      <c r="J9" s="28" t="s">
        <v>16</v>
      </c>
      <c r="K9" s="28" t="s">
        <v>17</v>
      </c>
      <c r="L9" s="28" t="s">
        <v>18</v>
      </c>
      <c r="M9" s="28" t="s">
        <v>19</v>
      </c>
      <c r="N9" s="29" t="s">
        <v>20</v>
      </c>
      <c r="O9" s="53"/>
      <c r="P9" s="53"/>
    </row>
    <row r="10" spans="2:16" ht="15.75" thickBot="1" x14ac:dyDescent="0.3">
      <c r="B10" s="39" t="s">
        <v>80</v>
      </c>
      <c r="C10" s="33">
        <v>7255953</v>
      </c>
      <c r="D10" s="39" t="s">
        <v>80</v>
      </c>
      <c r="E10" s="33">
        <v>6000000</v>
      </c>
      <c r="F10" s="39" t="s">
        <v>80</v>
      </c>
      <c r="G10" s="33">
        <v>2101084</v>
      </c>
      <c r="H10" s="46">
        <f>AVERAGE(C10,E10,G10)</f>
        <v>5119012.333333333</v>
      </c>
      <c r="I10" s="46">
        <f>ROUND(H10,0)</f>
        <v>5119012</v>
      </c>
      <c r="J10" s="47">
        <f>STDEV(C10,E10,G10)</f>
        <v>2687986.8030562084</v>
      </c>
      <c r="K10" s="48">
        <f>J10/L10</f>
        <v>0.44799780050936805</v>
      </c>
      <c r="L10" s="46">
        <f>MEDIAN(C10,E10,G10)</f>
        <v>6000000</v>
      </c>
      <c r="M10" s="47">
        <f>GEOMEAN(C10,E10,G10)</f>
        <v>4505707.9915486006</v>
      </c>
      <c r="N10" s="46">
        <f>ROUND(M10,0)</f>
        <v>4505708</v>
      </c>
      <c r="O10" s="52" t="s">
        <v>19</v>
      </c>
      <c r="P10" s="46">
        <f>+N10</f>
        <v>4505708</v>
      </c>
    </row>
    <row r="11" spans="2:16" ht="15.75" thickBot="1" x14ac:dyDescent="0.3">
      <c r="B11" s="40" t="s">
        <v>81</v>
      </c>
      <c r="C11" s="33">
        <v>10625430</v>
      </c>
      <c r="D11" s="40" t="s">
        <v>81</v>
      </c>
      <c r="E11" s="33">
        <v>6400000</v>
      </c>
      <c r="F11" s="40" t="s">
        <v>81</v>
      </c>
      <c r="G11" s="33">
        <v>0</v>
      </c>
      <c r="H11" s="46">
        <f>AVERAGE(C11,E11,G11)</f>
        <v>5675143.333333333</v>
      </c>
      <c r="I11" s="46">
        <f>ROUND(H11,0)</f>
        <v>5675143</v>
      </c>
      <c r="J11" s="47">
        <f>STDEV(C11,E11,G11)</f>
        <v>5349673.220079273</v>
      </c>
      <c r="K11" s="48">
        <f>J11/L11</f>
        <v>0.83588644063738637</v>
      </c>
      <c r="L11" s="46">
        <f>MEDIAN(C11,E11,G11)</f>
        <v>6400000</v>
      </c>
      <c r="M11" s="47" t="e">
        <f>GEOMEAN(C11,E11,G11)</f>
        <v>#NUM!</v>
      </c>
      <c r="N11" s="46"/>
      <c r="O11" s="46" t="s">
        <v>65</v>
      </c>
      <c r="P11" s="46">
        <f>+I11</f>
        <v>5675143</v>
      </c>
    </row>
    <row r="12" spans="2:16" ht="15.75" thickBot="1" x14ac:dyDescent="0.3">
      <c r="B12" s="41" t="s">
        <v>82</v>
      </c>
      <c r="C12" s="33">
        <v>1003285</v>
      </c>
      <c r="D12" s="41" t="s">
        <v>82</v>
      </c>
      <c r="E12" s="33">
        <v>800000</v>
      </c>
      <c r="F12" s="41" t="s">
        <v>82</v>
      </c>
      <c r="G12" s="33">
        <v>262635.5</v>
      </c>
      <c r="H12" s="46">
        <f>AVERAGE(C12,E12,G12)</f>
        <v>688640.16666666663</v>
      </c>
      <c r="I12" s="46">
        <f>ROUND(H12,0)</f>
        <v>688640</v>
      </c>
      <c r="J12" s="47">
        <f>STDEV(C12,E12,G12)</f>
        <v>382676.33820577851</v>
      </c>
      <c r="K12" s="48">
        <f>J12/L12</f>
        <v>0.47834542275722314</v>
      </c>
      <c r="L12" s="46">
        <f>MEDIAN(C12,E12,G12)</f>
        <v>800000</v>
      </c>
      <c r="M12" s="47">
        <f>GEOMEAN(C12,E12,G12)</f>
        <v>595144.71078869712</v>
      </c>
      <c r="N12" s="46">
        <f>ROUND(M12,0)</f>
        <v>595145</v>
      </c>
      <c r="O12" s="52" t="s">
        <v>19</v>
      </c>
      <c r="P12" s="46">
        <f>+N12</f>
        <v>595145</v>
      </c>
    </row>
    <row r="13" spans="2:16" ht="76.5" customHeight="1" thickBot="1" x14ac:dyDescent="0.3">
      <c r="B13" s="95" t="s">
        <v>71</v>
      </c>
      <c r="C13" s="96"/>
      <c r="D13" s="95" t="s">
        <v>71</v>
      </c>
      <c r="E13" s="96"/>
      <c r="F13" s="95" t="s">
        <v>71</v>
      </c>
      <c r="G13" s="96"/>
      <c r="H13" s="28" t="s">
        <v>14</v>
      </c>
      <c r="I13" s="29" t="s">
        <v>15</v>
      </c>
      <c r="J13" s="28" t="s">
        <v>16</v>
      </c>
      <c r="K13" s="28" t="s">
        <v>17</v>
      </c>
      <c r="L13" s="28" t="s">
        <v>18</v>
      </c>
      <c r="M13" s="28" t="s">
        <v>19</v>
      </c>
      <c r="N13" s="29" t="s">
        <v>20</v>
      </c>
      <c r="O13" s="53"/>
      <c r="P13" s="53"/>
    </row>
    <row r="14" spans="2:16" ht="15.75" thickBot="1" x14ac:dyDescent="0.3">
      <c r="B14" s="39" t="s">
        <v>80</v>
      </c>
      <c r="C14" s="33">
        <v>8701537</v>
      </c>
      <c r="D14" s="39" t="s">
        <v>80</v>
      </c>
      <c r="E14" s="33">
        <v>6400000</v>
      </c>
      <c r="F14" s="39" t="s">
        <v>80</v>
      </c>
      <c r="G14" s="33">
        <v>3006250</v>
      </c>
      <c r="H14" s="46">
        <f>AVERAGE(C14,E14,G14)</f>
        <v>6035929</v>
      </c>
      <c r="I14" s="46">
        <f t="shared" ref="I14:I15" si="1">ROUND(H14,0)</f>
        <v>6035929</v>
      </c>
      <c r="J14" s="47">
        <f>STDEV(C14,E14,G14)</f>
        <v>2865045.2479625866</v>
      </c>
      <c r="K14" s="48">
        <f>J14/L14</f>
        <v>0.44766331999415415</v>
      </c>
      <c r="L14" s="46">
        <f>MEDIAN(C14,E14,G14)</f>
        <v>6400000</v>
      </c>
      <c r="M14" s="47">
        <f>GEOMEAN(C14,E14,G14)</f>
        <v>5511464.4816152593</v>
      </c>
      <c r="N14" s="46">
        <f>ROUND(M14,0)</f>
        <v>5511464</v>
      </c>
      <c r="O14" s="52" t="s">
        <v>19</v>
      </c>
      <c r="P14" s="46">
        <f>+N14</f>
        <v>5511464</v>
      </c>
    </row>
    <row r="15" spans="2:16" ht="15.75" thickBot="1" x14ac:dyDescent="0.3">
      <c r="B15" s="40" t="s">
        <v>81</v>
      </c>
      <c r="C15" s="33">
        <v>12427954</v>
      </c>
      <c r="D15" s="40" t="s">
        <v>81</v>
      </c>
      <c r="E15" s="33">
        <v>7000000</v>
      </c>
      <c r="F15" s="40" t="s">
        <v>81</v>
      </c>
      <c r="G15" s="33">
        <v>0</v>
      </c>
      <c r="H15" s="46">
        <f t="shared" ref="H15" si="2">AVERAGE(C15,E15,G15)</f>
        <v>6475984.666666667</v>
      </c>
      <c r="I15" s="46">
        <f t="shared" si="1"/>
        <v>6475985</v>
      </c>
      <c r="J15" s="47">
        <f>STDEV(C15,E15,G15)</f>
        <v>6230525.9977553533</v>
      </c>
      <c r="K15" s="48">
        <f t="shared" ref="K15:K16" si="3">J15/L15</f>
        <v>0.89007514253647901</v>
      </c>
      <c r="L15" s="46">
        <f>MEDIAN(C15,E15,G15)</f>
        <v>7000000</v>
      </c>
      <c r="M15" s="47" t="e">
        <f>GEOMEAN(C15,E15,G15)</f>
        <v>#NUM!</v>
      </c>
      <c r="N15" s="46"/>
      <c r="O15" s="46" t="s">
        <v>65</v>
      </c>
      <c r="P15" s="46">
        <f>+I15</f>
        <v>6475985</v>
      </c>
    </row>
    <row r="16" spans="2:16" ht="15.75" thickBot="1" x14ac:dyDescent="0.3">
      <c r="B16" s="41" t="s">
        <v>82</v>
      </c>
      <c r="C16" s="33">
        <v>1607458</v>
      </c>
      <c r="D16" s="41" t="s">
        <v>82</v>
      </c>
      <c r="E16" s="33">
        <v>900000</v>
      </c>
      <c r="F16" s="41" t="s">
        <v>82</v>
      </c>
      <c r="G16" s="33">
        <v>375781.25</v>
      </c>
      <c r="H16" s="46">
        <f>AVERAGE(C16,E16,G16)</f>
        <v>961079.75</v>
      </c>
      <c r="I16" s="46">
        <f>ROUND(H16,0)</f>
        <v>961080</v>
      </c>
      <c r="J16" s="47">
        <f>STDEV(C16,E16,G16)</f>
        <v>618105.94238988473</v>
      </c>
      <c r="K16" s="48">
        <f t="shared" si="3"/>
        <v>0.68678438043320522</v>
      </c>
      <c r="L16" s="46">
        <f>MEDIAN(C16,E16,G16)</f>
        <v>900000</v>
      </c>
      <c r="M16" s="47">
        <f>GEOMEAN(C16,E16,G16)</f>
        <v>816154.57016486942</v>
      </c>
      <c r="N16" s="46">
        <f>ROUND(M16,0)</f>
        <v>816155</v>
      </c>
      <c r="O16" s="52" t="s">
        <v>19</v>
      </c>
      <c r="P16" s="46">
        <f>+N16</f>
        <v>816155</v>
      </c>
    </row>
    <row r="17" spans="2:16" ht="63.75" customHeight="1" thickBot="1" x14ac:dyDescent="0.3">
      <c r="B17" s="95" t="s">
        <v>72</v>
      </c>
      <c r="C17" s="96"/>
      <c r="D17" s="95" t="s">
        <v>72</v>
      </c>
      <c r="E17" s="96"/>
      <c r="F17" s="95" t="s">
        <v>72</v>
      </c>
      <c r="G17" s="96"/>
      <c r="H17" s="28" t="s">
        <v>14</v>
      </c>
      <c r="I17" s="29" t="s">
        <v>15</v>
      </c>
      <c r="J17" s="28" t="s">
        <v>16</v>
      </c>
      <c r="K17" s="28" t="s">
        <v>17</v>
      </c>
      <c r="L17" s="28" t="s">
        <v>18</v>
      </c>
      <c r="M17" s="28" t="s">
        <v>19</v>
      </c>
      <c r="N17" s="29" t="s">
        <v>20</v>
      </c>
      <c r="O17" s="53"/>
      <c r="P17" s="53"/>
    </row>
    <row r="18" spans="2:16" ht="15.75" thickBot="1" x14ac:dyDescent="0.3">
      <c r="B18" s="39" t="s">
        <v>80</v>
      </c>
      <c r="C18" s="33">
        <v>8301537</v>
      </c>
      <c r="D18" s="39" t="s">
        <v>80</v>
      </c>
      <c r="E18" s="33">
        <v>6500000</v>
      </c>
      <c r="F18" s="39" t="s">
        <v>80</v>
      </c>
      <c r="G18" s="33">
        <v>2947410</v>
      </c>
      <c r="H18" s="46">
        <f>AVERAGE(C18,E18,G18)</f>
        <v>5916315.666666667</v>
      </c>
      <c r="I18" s="46">
        <f>ROUND(H18,0)</f>
        <v>5916316</v>
      </c>
      <c r="J18" s="47">
        <f>STDEV(C18,E18,G18)</f>
        <v>2724368.6486535436</v>
      </c>
      <c r="K18" s="48">
        <f>J18/L18</f>
        <v>0.41913363825439132</v>
      </c>
      <c r="L18" s="46">
        <f>MEDIAN(C18,E18,G18)</f>
        <v>6500000</v>
      </c>
      <c r="M18" s="47">
        <f>GEOMEAN(C18,E18,G18)</f>
        <v>5417980.9339227807</v>
      </c>
      <c r="N18" s="46">
        <f>ROUND(M18,0)</f>
        <v>5417981</v>
      </c>
      <c r="O18" s="52" t="s">
        <v>19</v>
      </c>
      <c r="P18" s="46">
        <f>+N18</f>
        <v>5417981</v>
      </c>
    </row>
    <row r="19" spans="2:16" ht="15.75" thickBot="1" x14ac:dyDescent="0.3">
      <c r="B19" s="40" t="s">
        <v>81</v>
      </c>
      <c r="C19" s="33">
        <v>12141432</v>
      </c>
      <c r="D19" s="40" t="s">
        <v>81</v>
      </c>
      <c r="E19" s="33">
        <v>7200000</v>
      </c>
      <c r="F19" s="40" t="s">
        <v>81</v>
      </c>
      <c r="G19" s="33">
        <v>0</v>
      </c>
      <c r="H19" s="46">
        <f t="shared" ref="H19:H20" si="4">AVERAGE(C19,E19,G19)</f>
        <v>6447144</v>
      </c>
      <c r="I19" s="46">
        <f t="shared" ref="I19" si="5">ROUND(H19,0)</f>
        <v>6447144</v>
      </c>
      <c r="J19" s="47">
        <f>STDEV(C19,E19,G19)</f>
        <v>6105627.4755513864</v>
      </c>
      <c r="K19" s="48">
        <f t="shared" ref="K19:K20" si="6">J19/L19</f>
        <v>0.8480038160488037</v>
      </c>
      <c r="L19" s="46">
        <f t="shared" ref="L19:L20" si="7">MEDIAN(C19,E19,G19)</f>
        <v>7200000</v>
      </c>
      <c r="M19" s="47" t="e">
        <f t="shared" ref="M19:M20" si="8">GEOMEAN(C19,E19,G19)</f>
        <v>#NUM!</v>
      </c>
      <c r="N19" s="46"/>
      <c r="O19" s="46" t="s">
        <v>65</v>
      </c>
      <c r="P19" s="46">
        <f>+I19</f>
        <v>6447144</v>
      </c>
    </row>
    <row r="20" spans="2:16" ht="15.75" thickBot="1" x14ac:dyDescent="0.3">
      <c r="B20" s="41" t="s">
        <v>82</v>
      </c>
      <c r="C20" s="33">
        <v>1607458</v>
      </c>
      <c r="D20" s="41" t="s">
        <v>82</v>
      </c>
      <c r="E20" s="33">
        <v>1150000</v>
      </c>
      <c r="F20" s="41" t="s">
        <v>82</v>
      </c>
      <c r="G20" s="33">
        <v>368426.25</v>
      </c>
      <c r="H20" s="46">
        <f t="shared" si="4"/>
        <v>1041961.4166666666</v>
      </c>
      <c r="I20" s="46">
        <f>ROUND(H20,0)</f>
        <v>1041961</v>
      </c>
      <c r="J20" s="47">
        <f t="shared" ref="J20" si="9">STDEV(C20,E20,G20)</f>
        <v>626541.43597492483</v>
      </c>
      <c r="K20" s="48">
        <f t="shared" si="6"/>
        <v>0.54481863997819546</v>
      </c>
      <c r="L20" s="46">
        <f t="shared" si="7"/>
        <v>1150000</v>
      </c>
      <c r="M20" s="47">
        <f t="shared" si="8"/>
        <v>879824.42322657129</v>
      </c>
      <c r="N20" s="46">
        <f>ROUND(M20,0)</f>
        <v>879824</v>
      </c>
      <c r="O20" s="52" t="s">
        <v>19</v>
      </c>
      <c r="P20" s="46">
        <f>+N20</f>
        <v>879824</v>
      </c>
    </row>
    <row r="21" spans="2:16" ht="15.75" thickBot="1" x14ac:dyDescent="0.3">
      <c r="B21" s="99" t="s">
        <v>83</v>
      </c>
      <c r="C21" s="100"/>
      <c r="D21" s="99" t="s">
        <v>83</v>
      </c>
      <c r="E21" s="100"/>
      <c r="F21" s="99" t="s">
        <v>83</v>
      </c>
      <c r="G21" s="100"/>
      <c r="H21" s="97"/>
      <c r="I21" s="98"/>
      <c r="J21" s="98"/>
      <c r="K21" s="98"/>
      <c r="L21" s="98"/>
      <c r="M21" s="98"/>
      <c r="N21" s="98"/>
      <c r="O21" s="53"/>
      <c r="P21" s="53"/>
    </row>
    <row r="22" spans="2:16" ht="48" customHeight="1" thickBot="1" x14ac:dyDescent="0.3">
      <c r="B22" s="42" t="s">
        <v>84</v>
      </c>
      <c r="C22" s="43">
        <v>2.1999999999999999E-2</v>
      </c>
      <c r="D22" s="42" t="s">
        <v>84</v>
      </c>
      <c r="E22" s="43">
        <v>0.02</v>
      </c>
      <c r="F22" s="42" t="s">
        <v>84</v>
      </c>
      <c r="G22" s="43">
        <v>5.9999999999999995E-4</v>
      </c>
      <c r="H22" s="49">
        <f>AVERAGE(C22,E22,G22)</f>
        <v>1.4199999999999999E-2</v>
      </c>
      <c r="I22" s="49">
        <f>+H22</f>
        <v>1.4199999999999999E-2</v>
      </c>
      <c r="J22" s="50">
        <f>STDEV(C22,E22,G22)</f>
        <v>1.1820321484629765E-2</v>
      </c>
      <c r="K22" s="50">
        <f>J22/L22</f>
        <v>0.59101607423148828</v>
      </c>
      <c r="L22" s="50">
        <f>MEDIAN(C22,E22,G22)</f>
        <v>0.02</v>
      </c>
      <c r="M22" s="51">
        <f>GEOMEAN(C22,E22,G22)</f>
        <v>6.4150686599916528E-3</v>
      </c>
      <c r="N22" s="51">
        <f>+M22</f>
        <v>6.4150686599916528E-3</v>
      </c>
      <c r="O22" s="52" t="s">
        <v>19</v>
      </c>
      <c r="P22" s="54">
        <f>+N22</f>
        <v>6.4150686599916528E-3</v>
      </c>
    </row>
  </sheetData>
  <mergeCells count="23">
    <mergeCell ref="F2:G2"/>
    <mergeCell ref="B2:C2"/>
    <mergeCell ref="D2:E2"/>
    <mergeCell ref="H21:N21"/>
    <mergeCell ref="B21:C21"/>
    <mergeCell ref="F21:G21"/>
    <mergeCell ref="D3:E3"/>
    <mergeCell ref="D5:E5"/>
    <mergeCell ref="D9:E9"/>
    <mergeCell ref="D13:E13"/>
    <mergeCell ref="D17:E17"/>
    <mergeCell ref="D21:E21"/>
    <mergeCell ref="F3:G3"/>
    <mergeCell ref="F5:G5"/>
    <mergeCell ref="F9:G9"/>
    <mergeCell ref="F13:G13"/>
    <mergeCell ref="O5:P5"/>
    <mergeCell ref="F17:G17"/>
    <mergeCell ref="B3:C3"/>
    <mergeCell ref="B5:C5"/>
    <mergeCell ref="B9:C9"/>
    <mergeCell ref="B13:C13"/>
    <mergeCell ref="B17:C1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B97AC-339A-4593-A98D-DCCAB48128DB}">
  <dimension ref="B1:D6"/>
  <sheetViews>
    <sheetView workbookViewId="0">
      <selection activeCell="B6" sqref="B6:D6"/>
    </sheetView>
  </sheetViews>
  <sheetFormatPr baseColWidth="10" defaultRowHeight="15" x14ac:dyDescent="0.25"/>
  <cols>
    <col min="1" max="1" width="7.140625" customWidth="1"/>
    <col min="2" max="2" width="18.7109375" bestFit="1" customWidth="1"/>
    <col min="3" max="3" width="25.28515625" customWidth="1"/>
    <col min="4" max="4" width="37.42578125" bestFit="1" customWidth="1"/>
  </cols>
  <sheetData>
    <row r="1" spans="2:4" ht="15.75" thickBot="1" x14ac:dyDescent="0.3"/>
    <row r="2" spans="2:4" ht="21.75" customHeight="1" thickBot="1" x14ac:dyDescent="0.3">
      <c r="B2" s="101" t="s">
        <v>75</v>
      </c>
      <c r="C2" s="102"/>
      <c r="D2" s="103"/>
    </row>
    <row r="3" spans="2:4" ht="16.5" x14ac:dyDescent="0.25">
      <c r="B3" s="24" t="s">
        <v>73</v>
      </c>
      <c r="C3" s="24" t="s">
        <v>76</v>
      </c>
      <c r="D3" s="25" t="s">
        <v>74</v>
      </c>
    </row>
    <row r="4" spans="2:4" ht="96" customHeight="1" x14ac:dyDescent="0.25">
      <c r="B4" s="20" t="s">
        <v>85</v>
      </c>
      <c r="C4" s="21" t="s">
        <v>77</v>
      </c>
      <c r="D4" s="22" t="s">
        <v>79</v>
      </c>
    </row>
    <row r="5" spans="2:4" ht="132" customHeight="1" x14ac:dyDescent="0.25">
      <c r="B5" s="20" t="s">
        <v>86</v>
      </c>
      <c r="C5" s="23" t="s">
        <v>77</v>
      </c>
      <c r="D5" s="22" t="s">
        <v>79</v>
      </c>
    </row>
    <row r="6" spans="2:4" ht="115.5" customHeight="1" x14ac:dyDescent="0.25">
      <c r="B6" s="104" t="s">
        <v>87</v>
      </c>
      <c r="C6" s="105"/>
      <c r="D6" s="106"/>
    </row>
  </sheetData>
  <mergeCells count="2">
    <mergeCell ref="B2:D2"/>
    <mergeCell ref="B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FORMATO 1</vt:lpstr>
      <vt:lpstr>FORMATO 2</vt:lpstr>
      <vt:lpstr>FORMATO 3</vt:lpstr>
      <vt:lpstr>FORMATO 4</vt:lpstr>
      <vt:lpstr>FORMATO 5</vt:lpstr>
      <vt:lpstr>FORMATO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Orjuela Barragan</dc:creator>
  <cp:lastModifiedBy>Juan David Orjuela Barragan</cp:lastModifiedBy>
  <dcterms:created xsi:type="dcterms:W3CDTF">2024-01-26T14:39:04Z</dcterms:created>
  <dcterms:modified xsi:type="dcterms:W3CDTF">2024-09-09T21:45:08Z</dcterms:modified>
</cp:coreProperties>
</file>