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JUANA\2024\FGN-RCS-MC-0105-2024\"/>
    </mc:Choice>
  </mc:AlternateContent>
  <xr:revisionPtr revIDLastSave="0" documentId="8_{49666A25-3B93-461A-A009-81944DD307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OFERTA ECONÓ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4" l="1"/>
  <c r="G26" i="4" s="1"/>
  <c r="H26" i="4" s="1"/>
  <c r="F7" i="4"/>
  <c r="G7" i="4" s="1"/>
  <c r="H7" i="4" s="1"/>
  <c r="F11" i="4" l="1"/>
  <c r="F74" i="4" l="1"/>
  <c r="G74" i="4" s="1"/>
  <c r="H74" i="4" s="1"/>
  <c r="H75" i="4" s="1"/>
  <c r="F72" i="4" l="1"/>
  <c r="G72" i="4" s="1"/>
  <c r="H72" i="4" s="1"/>
  <c r="H73" i="4" s="1"/>
  <c r="F53" i="4"/>
  <c r="G53" i="4" s="1"/>
  <c r="H53" i="4" s="1"/>
  <c r="H54" i="4" s="1"/>
  <c r="F34" i="4"/>
  <c r="G34" i="4" l="1"/>
  <c r="H34" i="4" s="1"/>
  <c r="H35" i="4" s="1"/>
  <c r="F55" i="4" l="1"/>
  <c r="G55" i="4" s="1"/>
  <c r="H55" i="4" s="1"/>
  <c r="H56" i="4" s="1"/>
  <c r="F12" i="4" l="1"/>
  <c r="G12" i="4" s="1"/>
  <c r="H12" i="4" s="1"/>
  <c r="F10" i="4"/>
  <c r="G10" i="4" s="1"/>
  <c r="H10" i="4" s="1"/>
  <c r="F45" i="4"/>
  <c r="G45" i="4" s="1"/>
  <c r="F49" i="4"/>
  <c r="G49" i="4" s="1"/>
  <c r="H49" i="4" s="1"/>
  <c r="F9" i="4"/>
  <c r="G9" i="4" s="1"/>
  <c r="H9" i="4" s="1"/>
  <c r="F46" i="4"/>
  <c r="G46" i="4" s="1"/>
  <c r="H46" i="4" s="1"/>
  <c r="F51" i="4"/>
  <c r="G51" i="4" s="1"/>
  <c r="H51" i="4" s="1"/>
  <c r="F64" i="4"/>
  <c r="G64" i="4" s="1"/>
  <c r="F68" i="4"/>
  <c r="G68" i="4" s="1"/>
  <c r="H68" i="4" s="1"/>
  <c r="F77" i="4"/>
  <c r="G77" i="4" s="1"/>
  <c r="H77" i="4" s="1"/>
  <c r="F13" i="4"/>
  <c r="G13" i="4" s="1"/>
  <c r="H13" i="4" s="1"/>
  <c r="F8" i="4"/>
  <c r="G8" i="4" s="1"/>
  <c r="H8" i="4" s="1"/>
  <c r="F47" i="4"/>
  <c r="G47" i="4" s="1"/>
  <c r="H47" i="4" s="1"/>
  <c r="F57" i="4"/>
  <c r="G57" i="4" s="1"/>
  <c r="H57" i="4" s="1"/>
  <c r="F65" i="4"/>
  <c r="G65" i="4" s="1"/>
  <c r="H65" i="4" s="1"/>
  <c r="F69" i="4"/>
  <c r="G69" i="4" s="1"/>
  <c r="H69" i="4" s="1"/>
  <c r="F50" i="4"/>
  <c r="G50" i="4" s="1"/>
  <c r="H50" i="4" s="1"/>
  <c r="F19" i="4"/>
  <c r="G19" i="4" s="1"/>
  <c r="H19" i="4" s="1"/>
  <c r="F67" i="4"/>
  <c r="G67" i="4" s="1"/>
  <c r="H67" i="4" s="1"/>
  <c r="F20" i="4"/>
  <c r="G20" i="4" s="1"/>
  <c r="H20" i="4" s="1"/>
  <c r="G11" i="4"/>
  <c r="H11" i="4" s="1"/>
  <c r="F48" i="4"/>
  <c r="G48" i="4" s="1"/>
  <c r="H48" i="4" s="1"/>
  <c r="F58" i="4"/>
  <c r="G58" i="4" s="1"/>
  <c r="H58" i="4" s="1"/>
  <c r="F66" i="4"/>
  <c r="G66" i="4" s="1"/>
  <c r="H66" i="4" s="1"/>
  <c r="F70" i="4"/>
  <c r="G70" i="4" s="1"/>
  <c r="H70" i="4" s="1"/>
  <c r="H21" i="4" l="1"/>
  <c r="H59" i="4"/>
  <c r="H14" i="4"/>
  <c r="F76" i="4"/>
  <c r="G76" i="4" s="1"/>
  <c r="H76" i="4" s="1"/>
  <c r="H78" i="4" s="1"/>
  <c r="F39" i="4"/>
  <c r="G39" i="4" s="1"/>
  <c r="H39" i="4" s="1"/>
  <c r="H64" i="4"/>
  <c r="H71" i="4" s="1"/>
  <c r="F29" i="4"/>
  <c r="G29" i="4" s="1"/>
  <c r="H29" i="4" s="1"/>
  <c r="F32" i="4"/>
  <c r="G32" i="4" s="1"/>
  <c r="H32" i="4" s="1"/>
  <c r="F38" i="4"/>
  <c r="G38" i="4" s="1"/>
  <c r="H38" i="4" s="1"/>
  <c r="F27" i="4"/>
  <c r="G27" i="4" s="1"/>
  <c r="H27" i="4" s="1"/>
  <c r="F17" i="4"/>
  <c r="F36" i="4"/>
  <c r="G36" i="4" s="1"/>
  <c r="F28" i="4"/>
  <c r="G28" i="4" s="1"/>
  <c r="H28" i="4" s="1"/>
  <c r="F31" i="4"/>
  <c r="G31" i="4" s="1"/>
  <c r="H31" i="4" s="1"/>
  <c r="H45" i="4"/>
  <c r="F30" i="4"/>
  <c r="G30" i="4" s="1"/>
  <c r="H30" i="4" s="1"/>
  <c r="G17" i="4" l="1"/>
  <c r="H17" i="4" s="1"/>
  <c r="H18" i="4" s="1"/>
  <c r="H79" i="4"/>
  <c r="H40" i="4"/>
  <c r="H52" i="4"/>
  <c r="H60" i="4" s="1"/>
  <c r="H36" i="4"/>
  <c r="H37" i="4" s="1"/>
  <c r="H33" i="4"/>
  <c r="D79" i="4"/>
  <c r="D60" i="4"/>
  <c r="D41" i="4"/>
  <c r="D22" i="4"/>
  <c r="H41" i="4" l="1"/>
  <c r="F15" i="4"/>
  <c r="G15" i="4" s="1"/>
  <c r="H15" i="4" s="1"/>
  <c r="H16" i="4" l="1"/>
  <c r="H22" i="4" s="1"/>
  <c r="H80" i="4" l="1"/>
</calcChain>
</file>

<file path=xl/sharedStrings.xml><?xml version="1.0" encoding="utf-8"?>
<sst xmlns="http://schemas.openxmlformats.org/spreadsheetml/2006/main" count="165" uniqueCount="38">
  <si>
    <t>ITEM</t>
  </si>
  <si>
    <t xml:space="preserve">DESCRIPCION </t>
  </si>
  <si>
    <t>UNIDAD DE MEDIDA</t>
  </si>
  <si>
    <t>CANTIDAD</t>
  </si>
  <si>
    <t xml:space="preserve">VALOR UNITARIO  INCLUIDO IVA </t>
  </si>
  <si>
    <t>Unidad</t>
  </si>
  <si>
    <t xml:space="preserve">Recarga Extintor Rojo 10 Libras </t>
  </si>
  <si>
    <t xml:space="preserve">Compra Extintor CO2 10 Libras (con soporte de pared y señal) </t>
  </si>
  <si>
    <t>VALOR IVA</t>
  </si>
  <si>
    <t>VALOR UNITARIO  SIN IVA</t>
  </si>
  <si>
    <t xml:space="preserve">Mantenimiento y recarga extintor Multiproposito 5 Libras </t>
  </si>
  <si>
    <t xml:space="preserve">Mantenimiento y recarga extintor Multiproposito 10 Libras </t>
  </si>
  <si>
    <t xml:space="preserve">Mantenimiento y recarga extintor Multiproposito 20 Libras </t>
  </si>
  <si>
    <t xml:space="preserve">Mantenimiento y recarga extintor Multiproposito 30 Libras </t>
  </si>
  <si>
    <t xml:space="preserve">Mantenimiento y recarga extintor Satelite 150 Libras </t>
  </si>
  <si>
    <t>Mantenimiento y recarga extintor Agua 2,5 Galones</t>
  </si>
  <si>
    <t>Compra de soporte pedestal para extintor de 10 libras, en su base cuenta con 3 patas para poder soporte del mismo protegidas con caucho o en pasta para evitar resbalarse en baldosín, su altura total es de 77 cm.</t>
  </si>
  <si>
    <t>SECCIONAL TOLIMA</t>
  </si>
  <si>
    <t>VALOR TOTAL</t>
  </si>
  <si>
    <t>Compra elementos Kit de Carretera (botiquin 16 elementos con estuche)</t>
  </si>
  <si>
    <t>Compra de elementos para renovacion Botiquin de Kit de Carretera (botiquin 7 elementos sin estuche)</t>
  </si>
  <si>
    <t xml:space="preserve">SUB TOTAL TOLIMA </t>
  </si>
  <si>
    <t>SECCIONAL HUILA</t>
  </si>
  <si>
    <t>SECCIONAL CAQUETA</t>
  </si>
  <si>
    <t>SUB TOTAL HUILA</t>
  </si>
  <si>
    <t>SUB TOTAL CAQUETA</t>
  </si>
  <si>
    <t>SECCIONAL PUTUMAYO</t>
  </si>
  <si>
    <t>SUB TOTAL PUTUMAYO</t>
  </si>
  <si>
    <t>RECARGA, MANTENIMIENTO Y COMPRA DE EXTINTORES Y SOPORTES DE LOS EXTINTORES DESCRITOS EN EL SIGUIENTE CUADRO, PARA LA SUBDIRECCIÓN REGIONAL DE APOYO CENTRO SUR - SECCIONAL TOLIMA, HUILA, CAQUETÁ Y PUTUMAYO</t>
  </si>
  <si>
    <t>RUBRO  02-02-01-003-005-04  PRODUCTOS QUIMICOS N.C.P.</t>
  </si>
  <si>
    <t>RUBRO  02-02-01-004-003-09  OTRAS MAQUINAS PARA USOS GENERALES Y SUS PARTES Y PIEZAS</t>
  </si>
  <si>
    <t>RUBRO  02-02-01-004-002  PRODUCTOS METALICOS ELABORADOS (EXCEPTO MAQUINARIA Y EQUIPO)</t>
  </si>
  <si>
    <t>RUBRO  02-02-01-003-005-02  PRODUCTOS FARMACEUTICOS</t>
  </si>
  <si>
    <t>SUBTOTAL</t>
  </si>
  <si>
    <t>ANEXO DE OFERTA ECONÓMICA</t>
  </si>
  <si>
    <t>TOTAL ANEXO OFERTA ECONÓMICA</t>
  </si>
  <si>
    <r>
      <rPr>
        <b/>
        <sz val="16"/>
        <color theme="1"/>
        <rFont val="Arial"/>
        <family val="2"/>
      </rPr>
      <t>Nota:</t>
    </r>
    <r>
      <rPr>
        <sz val="16"/>
        <color theme="1"/>
        <rFont val="Arial"/>
        <family val="2"/>
      </rPr>
      <t xml:space="preserve"> </t>
    </r>
    <r>
      <rPr>
        <b/>
        <i/>
        <sz val="14"/>
        <color theme="1"/>
        <rFont val="Arial"/>
        <family val="2"/>
      </rPr>
      <t xml:space="preserve">La presente cotizacion incluye mano de obra, insumos, transporte de los extintores y elementos, a cada una de las ciudades capitales (Ibague, Neiva, Florencia y Mocoa) donde se ejecutara el contrato. 
Se deberá diligenciar UNICAMENTE la casilla VALOR UNITARIO SIN IVA, ya que el resto del formato viene formulado. </t>
    </r>
  </si>
  <si>
    <t xml:space="preserve">	
FIRMA:  
Representante Legal de CRR SOLUCIONES INTEGRALES SAS
C.C. 1.084.258.002 de Isnos – Huila.
MATRICULA No 344524
NIT: 901.406.206-2
Dirección Física: CARRERA 42 N°27-28 B/ ANTONIO NARIÑO
Dirección Electrónica: crrsolucionesintegralessas@gmail.com
Teléfono 3138891597-3142332268
Ciudad: Neiva Huila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</si>
</sst>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XDR&quot;* #,##0.00_-;\-&quot;XDR&quot;* #,##0.00_-;_-&quot;XDR&quot;* &quot;-&quot;??_-;_-@_-"/>
    <numFmt numFmtId="165" formatCode="_-[$$-240A]\ * #,##0_-;\-[$$-240A]\ * #,##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i/>
      <sz val="14"/>
      <color theme="1"/>
      <name val="Arial"/>
      <family val="2"/>
    </font>
    <font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3" fillId="4" borderId="0" xfId="0" applyFont="1" applyFill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wrapText="1"/>
    </xf>
    <xf numFmtId="165" fontId="2" fillId="0" borderId="1" xfId="1" applyNumberFormat="1" applyFont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0" fontId="4" fillId="7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9" fontId="2" fillId="0" borderId="0" xfId="2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4" fillId="7" borderId="17" xfId="0" applyFont="1" applyFill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165" fontId="2" fillId="0" borderId="2" xfId="1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2" fillId="0" borderId="21" xfId="1" applyNumberFormat="1" applyFont="1" applyBorder="1" applyAlignment="1">
      <alignment horizontal="right" vertical="center"/>
    </xf>
    <xf numFmtId="165" fontId="2" fillId="0" borderId="4" xfId="1" applyNumberFormat="1" applyFont="1" applyBorder="1" applyAlignment="1">
      <alignment horizontal="right" vertical="center"/>
    </xf>
    <xf numFmtId="165" fontId="7" fillId="0" borderId="22" xfId="0" applyNumberFormat="1" applyFont="1" applyBorder="1" applyAlignment="1">
      <alignment horizontal="right" vertical="center"/>
    </xf>
    <xf numFmtId="165" fontId="2" fillId="0" borderId="22" xfId="0" applyNumberFormat="1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65" fontId="2" fillId="0" borderId="26" xfId="1" applyNumberFormat="1" applyFont="1" applyBorder="1" applyAlignment="1">
      <alignment horizontal="right" vertical="center"/>
    </xf>
    <xf numFmtId="165" fontId="2" fillId="0" borderId="5" xfId="1" applyNumberFormat="1" applyFont="1" applyBorder="1" applyAlignment="1">
      <alignment horizontal="right" vertical="center"/>
    </xf>
    <xf numFmtId="165" fontId="2" fillId="0" borderId="25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5" fontId="2" fillId="0" borderId="15" xfId="1" applyNumberFormat="1" applyFont="1" applyBorder="1" applyAlignment="1">
      <alignment horizontal="right" vertical="center"/>
    </xf>
    <xf numFmtId="165" fontId="2" fillId="0" borderId="6" xfId="1" applyNumberFormat="1" applyFont="1" applyBorder="1" applyAlignment="1">
      <alignment horizontal="right" vertical="center"/>
    </xf>
    <xf numFmtId="165" fontId="2" fillId="0" borderId="17" xfId="0" applyNumberFormat="1" applyFont="1" applyBorder="1" applyAlignment="1">
      <alignment horizontal="right" vertical="center"/>
    </xf>
    <xf numFmtId="165" fontId="8" fillId="7" borderId="14" xfId="0" applyNumberFormat="1" applyFont="1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 wrapText="1"/>
    </xf>
    <xf numFmtId="165" fontId="10" fillId="6" borderId="30" xfId="0" applyNumberFormat="1" applyFont="1" applyFill="1" applyBorder="1" applyAlignment="1">
      <alignment horizontal="right" vertical="center"/>
    </xf>
    <xf numFmtId="0" fontId="3" fillId="0" borderId="0" xfId="0" applyFont="1"/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11" fillId="9" borderId="12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justify" wrapText="1"/>
    </xf>
    <xf numFmtId="0" fontId="6" fillId="5" borderId="10" xfId="0" applyFont="1" applyFill="1" applyBorder="1" applyAlignment="1">
      <alignment horizontal="center" vertical="justify" wrapText="1"/>
    </xf>
    <xf numFmtId="0" fontId="6" fillId="5" borderId="11" xfId="0" applyFont="1" applyFill="1" applyBorder="1" applyAlignment="1">
      <alignment horizontal="center" vertical="justify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5" fontId="8" fillId="7" borderId="14" xfId="0" applyNumberFormat="1" applyFont="1" applyFill="1" applyBorder="1" applyAlignment="1">
      <alignment horizontal="center" vertical="center"/>
    </xf>
    <xf numFmtId="165" fontId="10" fillId="6" borderId="30" xfId="0" applyNumberFormat="1" applyFont="1" applyFill="1" applyBorder="1" applyAlignment="1">
      <alignment horizontal="center" vertical="center"/>
    </xf>
    <xf numFmtId="165" fontId="11" fillId="9" borderId="1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82</xdr:row>
      <xdr:rowOff>72572</xdr:rowOff>
    </xdr:from>
    <xdr:to>
      <xdr:col>1</xdr:col>
      <xdr:colOff>2762250</xdr:colOff>
      <xdr:row>82</xdr:row>
      <xdr:rowOff>356417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D1B1BF-3823-4FE7-9143-25E2914ACC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9" y="23241001"/>
          <a:ext cx="2190750" cy="2838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6"/>
  <sheetViews>
    <sheetView tabSelected="1" zoomScale="70" zoomScaleNormal="70" workbookViewId="0">
      <selection activeCell="G83" sqref="G83"/>
    </sheetView>
  </sheetViews>
  <sheetFormatPr baseColWidth="10" defaultColWidth="8.7265625" defaultRowHeight="14" x14ac:dyDescent="0.3"/>
  <cols>
    <col min="1" max="1" width="6.26953125" style="1" bestFit="1" customWidth="1"/>
    <col min="2" max="2" width="74.81640625" style="1" customWidth="1"/>
    <col min="3" max="3" width="15.26953125" style="1" customWidth="1"/>
    <col min="4" max="4" width="19.26953125" style="1" customWidth="1"/>
    <col min="5" max="5" width="21.453125" style="1" customWidth="1"/>
    <col min="6" max="6" width="18.81640625" style="1" customWidth="1"/>
    <col min="7" max="7" width="20.26953125" style="1" customWidth="1"/>
    <col min="8" max="8" width="37.7265625" style="1" customWidth="1"/>
    <col min="9" max="9" width="6.81640625" style="1" customWidth="1"/>
    <col min="10" max="10" width="10.453125" style="1" bestFit="1" customWidth="1"/>
    <col min="11" max="16384" width="8.7265625" style="1"/>
  </cols>
  <sheetData>
    <row r="1" spans="1:10" ht="31.5" customHeight="1" thickBot="1" x14ac:dyDescent="0.35">
      <c r="A1" s="73" t="s">
        <v>28</v>
      </c>
      <c r="B1" s="74"/>
      <c r="C1" s="74"/>
      <c r="D1" s="74"/>
      <c r="E1" s="74"/>
      <c r="F1" s="74"/>
      <c r="G1" s="74"/>
      <c r="H1" s="75"/>
    </row>
    <row r="2" spans="1:10" ht="4.5" customHeight="1" thickBot="1" x14ac:dyDescent="0.35"/>
    <row r="3" spans="1:10" ht="20.25" customHeight="1" thickBot="1" x14ac:dyDescent="0.35">
      <c r="A3" s="76" t="s">
        <v>34</v>
      </c>
      <c r="B3" s="77"/>
      <c r="C3" s="77"/>
      <c r="D3" s="77"/>
      <c r="E3" s="77"/>
      <c r="F3" s="77"/>
      <c r="G3" s="77"/>
      <c r="H3" s="78"/>
    </row>
    <row r="4" spans="1:10" ht="20.25" customHeight="1" thickBot="1" x14ac:dyDescent="0.35">
      <c r="A4" s="67" t="s">
        <v>17</v>
      </c>
      <c r="B4" s="68"/>
      <c r="C4" s="68"/>
      <c r="D4" s="68"/>
      <c r="E4" s="68"/>
      <c r="F4" s="68"/>
      <c r="G4" s="68"/>
      <c r="H4" s="69"/>
      <c r="I4" s="7"/>
    </row>
    <row r="5" spans="1:10" ht="20.25" customHeight="1" thickBot="1" x14ac:dyDescent="0.35">
      <c r="A5" s="23"/>
      <c r="B5" s="24"/>
      <c r="C5" s="24"/>
      <c r="D5" s="24"/>
      <c r="E5" s="70"/>
      <c r="F5" s="71"/>
      <c r="G5" s="71"/>
      <c r="H5" s="72"/>
      <c r="I5" s="7"/>
    </row>
    <row r="6" spans="1:10" ht="28.5" customHeight="1" x14ac:dyDescent="0.3">
      <c r="A6" s="17" t="s">
        <v>0</v>
      </c>
      <c r="B6" s="18" t="s">
        <v>1</v>
      </c>
      <c r="C6" s="18" t="s">
        <v>2</v>
      </c>
      <c r="D6" s="19" t="s">
        <v>3</v>
      </c>
      <c r="E6" s="22" t="s">
        <v>9</v>
      </c>
      <c r="F6" s="8" t="s">
        <v>8</v>
      </c>
      <c r="G6" s="8" t="s">
        <v>4</v>
      </c>
      <c r="H6" s="12" t="s">
        <v>18</v>
      </c>
      <c r="I6" s="7"/>
    </row>
    <row r="7" spans="1:10" s="9" customFormat="1" ht="15.5" x14ac:dyDescent="0.35">
      <c r="A7" s="20">
        <v>1</v>
      </c>
      <c r="B7" s="3" t="s">
        <v>10</v>
      </c>
      <c r="C7" s="4" t="s">
        <v>5</v>
      </c>
      <c r="D7" s="21">
        <v>88</v>
      </c>
      <c r="E7" s="16">
        <v>12162</v>
      </c>
      <c r="F7" s="6">
        <f>E7*0.19</f>
        <v>2310.7800000000002</v>
      </c>
      <c r="G7" s="6">
        <f>E7+F7</f>
        <v>14472.78</v>
      </c>
      <c r="H7" s="13">
        <f>G7*D7</f>
        <v>1273604.6400000001</v>
      </c>
      <c r="I7" s="7"/>
    </row>
    <row r="8" spans="1:10" s="9" customFormat="1" ht="15.5" x14ac:dyDescent="0.35">
      <c r="A8" s="20">
        <v>2</v>
      </c>
      <c r="B8" s="3" t="s">
        <v>11</v>
      </c>
      <c r="C8" s="4" t="s">
        <v>5</v>
      </c>
      <c r="D8" s="21">
        <v>20</v>
      </c>
      <c r="E8" s="16">
        <v>16435</v>
      </c>
      <c r="F8" s="6">
        <f t="shared" ref="F8:F20" si="0">E8*0.19</f>
        <v>3122.65</v>
      </c>
      <c r="G8" s="6">
        <f t="shared" ref="G8:G20" si="1">E8+F8</f>
        <v>19557.650000000001</v>
      </c>
      <c r="H8" s="13">
        <f t="shared" ref="H8:H13" si="2">G8*D8</f>
        <v>391153</v>
      </c>
      <c r="I8" s="7"/>
    </row>
    <row r="9" spans="1:10" s="9" customFormat="1" ht="15.5" x14ac:dyDescent="0.35">
      <c r="A9" s="20">
        <v>3</v>
      </c>
      <c r="B9" s="3" t="s">
        <v>12</v>
      </c>
      <c r="C9" s="4" t="s">
        <v>5</v>
      </c>
      <c r="D9" s="21">
        <v>40</v>
      </c>
      <c r="E9" s="16">
        <v>21857</v>
      </c>
      <c r="F9" s="6">
        <f t="shared" si="0"/>
        <v>4152.83</v>
      </c>
      <c r="G9" s="6">
        <f t="shared" si="1"/>
        <v>26009.83</v>
      </c>
      <c r="H9" s="13">
        <f t="shared" si="2"/>
        <v>1040393.2000000001</v>
      </c>
      <c r="I9" s="7"/>
    </row>
    <row r="10" spans="1:10" s="9" customFormat="1" ht="15.5" x14ac:dyDescent="0.35">
      <c r="A10" s="20">
        <v>4</v>
      </c>
      <c r="B10" s="3" t="s">
        <v>13</v>
      </c>
      <c r="C10" s="4" t="s">
        <v>5</v>
      </c>
      <c r="D10" s="21">
        <v>0</v>
      </c>
      <c r="E10" s="16">
        <v>27280</v>
      </c>
      <c r="F10" s="6">
        <f t="shared" si="0"/>
        <v>5183.2</v>
      </c>
      <c r="G10" s="6">
        <f t="shared" si="1"/>
        <v>32463.200000000001</v>
      </c>
      <c r="H10" s="13">
        <f t="shared" si="2"/>
        <v>0</v>
      </c>
      <c r="I10" s="7"/>
    </row>
    <row r="11" spans="1:10" s="9" customFormat="1" ht="15.5" x14ac:dyDescent="0.35">
      <c r="A11" s="20">
        <v>5</v>
      </c>
      <c r="B11" s="3" t="s">
        <v>14</v>
      </c>
      <c r="C11" s="4" t="s">
        <v>5</v>
      </c>
      <c r="D11" s="21">
        <v>2</v>
      </c>
      <c r="E11" s="16">
        <v>114374</v>
      </c>
      <c r="F11" s="6">
        <f>E11*0.19</f>
        <v>21731.06</v>
      </c>
      <c r="G11" s="6">
        <f t="shared" si="1"/>
        <v>136105.06</v>
      </c>
      <c r="H11" s="13">
        <f t="shared" si="2"/>
        <v>272210.12</v>
      </c>
      <c r="I11" s="7"/>
      <c r="J11" s="10"/>
    </row>
    <row r="12" spans="1:10" s="9" customFormat="1" ht="15.5" x14ac:dyDescent="0.35">
      <c r="A12" s="20">
        <v>6</v>
      </c>
      <c r="B12" s="3" t="s">
        <v>15</v>
      </c>
      <c r="C12" s="4" t="s">
        <v>5</v>
      </c>
      <c r="D12" s="21">
        <v>0</v>
      </c>
      <c r="E12" s="16">
        <v>15612</v>
      </c>
      <c r="F12" s="6">
        <f t="shared" si="0"/>
        <v>2966.28</v>
      </c>
      <c r="G12" s="6">
        <f t="shared" si="1"/>
        <v>18578.28</v>
      </c>
      <c r="H12" s="13">
        <f t="shared" si="2"/>
        <v>0</v>
      </c>
      <c r="I12" s="7"/>
      <c r="J12" s="10"/>
    </row>
    <row r="13" spans="1:10" s="9" customFormat="1" ht="20.25" customHeight="1" thickBot="1" x14ac:dyDescent="0.4">
      <c r="A13" s="25">
        <v>7</v>
      </c>
      <c r="B13" s="26" t="s">
        <v>6</v>
      </c>
      <c r="C13" s="27" t="s">
        <v>5</v>
      </c>
      <c r="D13" s="28">
        <v>15</v>
      </c>
      <c r="E13" s="16">
        <v>21781</v>
      </c>
      <c r="F13" s="30">
        <f t="shared" si="0"/>
        <v>4138.3900000000003</v>
      </c>
      <c r="G13" s="30">
        <f t="shared" si="1"/>
        <v>25919.39</v>
      </c>
      <c r="H13" s="13">
        <f t="shared" si="2"/>
        <v>388790.85</v>
      </c>
      <c r="I13" s="7"/>
    </row>
    <row r="14" spans="1:10" s="9" customFormat="1" ht="20.25" customHeight="1" thickBot="1" x14ac:dyDescent="0.4">
      <c r="A14" s="62" t="s">
        <v>29</v>
      </c>
      <c r="B14" s="61"/>
      <c r="C14" s="61"/>
      <c r="D14" s="63"/>
      <c r="E14" s="61" t="s">
        <v>33</v>
      </c>
      <c r="F14" s="61"/>
      <c r="G14" s="61"/>
      <c r="H14" s="47">
        <f>SUM(H7:H13)</f>
        <v>3366151.8100000005</v>
      </c>
      <c r="I14" s="7"/>
    </row>
    <row r="15" spans="1:10" s="9" customFormat="1" ht="21" customHeight="1" thickBot="1" x14ac:dyDescent="0.4">
      <c r="A15" s="33">
        <v>8</v>
      </c>
      <c r="B15" s="34" t="s">
        <v>7</v>
      </c>
      <c r="C15" s="35" t="s">
        <v>5</v>
      </c>
      <c r="D15" s="36">
        <v>111</v>
      </c>
      <c r="E15" s="37">
        <v>308529</v>
      </c>
      <c r="F15" s="38">
        <f t="shared" si="0"/>
        <v>58620.51</v>
      </c>
      <c r="G15" s="38">
        <f>E15+F15</f>
        <v>367149.51</v>
      </c>
      <c r="H15" s="39">
        <f>G15*D15</f>
        <v>40753595.609999999</v>
      </c>
      <c r="I15" s="7"/>
    </row>
    <row r="16" spans="1:10" s="9" customFormat="1" ht="39.75" customHeight="1" thickBot="1" x14ac:dyDescent="0.4">
      <c r="A16" s="58" t="s">
        <v>30</v>
      </c>
      <c r="B16" s="59"/>
      <c r="C16" s="59"/>
      <c r="D16" s="60"/>
      <c r="E16" s="61" t="s">
        <v>33</v>
      </c>
      <c r="F16" s="61"/>
      <c r="G16" s="61"/>
      <c r="H16" s="47">
        <f>SUM(H15)</f>
        <v>40753595.609999999</v>
      </c>
      <c r="I16" s="7"/>
    </row>
    <row r="17" spans="1:10" s="9" customFormat="1" ht="42.5" thickBot="1" x14ac:dyDescent="0.4">
      <c r="A17" s="33">
        <v>9</v>
      </c>
      <c r="B17" s="34" t="s">
        <v>16</v>
      </c>
      <c r="C17" s="35" t="s">
        <v>5</v>
      </c>
      <c r="D17" s="36">
        <v>111</v>
      </c>
      <c r="E17" s="37">
        <v>23831</v>
      </c>
      <c r="F17" s="38">
        <f t="shared" si="0"/>
        <v>4527.8900000000003</v>
      </c>
      <c r="G17" s="38">
        <f>E17+F17</f>
        <v>28358.89</v>
      </c>
      <c r="H17" s="39">
        <f>G17*D17</f>
        <v>3147836.79</v>
      </c>
      <c r="I17" s="7"/>
    </row>
    <row r="18" spans="1:10" s="9" customFormat="1" ht="39.75" customHeight="1" thickBot="1" x14ac:dyDescent="0.4">
      <c r="A18" s="58" t="s">
        <v>31</v>
      </c>
      <c r="B18" s="59"/>
      <c r="C18" s="59"/>
      <c r="D18" s="60"/>
      <c r="E18" s="61" t="s">
        <v>33</v>
      </c>
      <c r="F18" s="61"/>
      <c r="G18" s="61"/>
      <c r="H18" s="47">
        <f>SUM(H17)</f>
        <v>3147836.79</v>
      </c>
      <c r="I18" s="7"/>
    </row>
    <row r="19" spans="1:10" s="9" customFormat="1" x14ac:dyDescent="0.35">
      <c r="A19" s="40">
        <v>10</v>
      </c>
      <c r="B19" s="41" t="s">
        <v>19</v>
      </c>
      <c r="C19" s="42" t="s">
        <v>5</v>
      </c>
      <c r="D19" s="43">
        <v>0</v>
      </c>
      <c r="E19" s="44">
        <v>75623</v>
      </c>
      <c r="F19" s="45">
        <f t="shared" si="0"/>
        <v>14368.37</v>
      </c>
      <c r="G19" s="45">
        <f>E19+F19</f>
        <v>89991.37</v>
      </c>
      <c r="H19" s="46">
        <f>G19*D19</f>
        <v>0</v>
      </c>
      <c r="I19" s="7"/>
    </row>
    <row r="20" spans="1:10" s="9" customFormat="1" ht="28.5" thickBot="1" x14ac:dyDescent="0.4">
      <c r="A20" s="25">
        <v>11</v>
      </c>
      <c r="B20" s="26" t="s">
        <v>20</v>
      </c>
      <c r="C20" s="27" t="s">
        <v>5</v>
      </c>
      <c r="D20" s="28">
        <v>79</v>
      </c>
      <c r="E20" s="29">
        <v>27658</v>
      </c>
      <c r="F20" s="30">
        <f t="shared" si="0"/>
        <v>5255.02</v>
      </c>
      <c r="G20" s="30">
        <f t="shared" si="1"/>
        <v>32913.020000000004</v>
      </c>
      <c r="H20" s="32">
        <f>G20*D20</f>
        <v>2600128.5800000005</v>
      </c>
      <c r="I20" s="7"/>
      <c r="J20" s="11"/>
    </row>
    <row r="21" spans="1:10" s="9" customFormat="1" ht="18.5" thickBot="1" x14ac:dyDescent="0.4">
      <c r="A21" s="62" t="s">
        <v>32</v>
      </c>
      <c r="B21" s="61"/>
      <c r="C21" s="61"/>
      <c r="D21" s="63"/>
      <c r="E21" s="61" t="s">
        <v>33</v>
      </c>
      <c r="F21" s="61"/>
      <c r="G21" s="61"/>
      <c r="H21" s="47">
        <f>SUM(H19:H20)</f>
        <v>2600128.5800000005</v>
      </c>
      <c r="I21" s="7"/>
      <c r="J21" s="11"/>
    </row>
    <row r="22" spans="1:10" s="9" customFormat="1" ht="20.25" customHeight="1" thickBot="1" x14ac:dyDescent="0.4">
      <c r="A22" s="64" t="s">
        <v>21</v>
      </c>
      <c r="B22" s="65"/>
      <c r="C22" s="66"/>
      <c r="D22" s="48">
        <f>SUM(D7:D21)</f>
        <v>466</v>
      </c>
      <c r="E22" s="54"/>
      <c r="F22" s="54"/>
      <c r="G22" s="55"/>
      <c r="H22" s="49">
        <f>SUM(H14+H16+H18+H21)</f>
        <v>49867712.789999999</v>
      </c>
      <c r="I22" s="7"/>
    </row>
    <row r="23" spans="1:10" ht="12.75" customHeight="1" thickBot="1" x14ac:dyDescent="0.35">
      <c r="A23" s="5"/>
      <c r="B23" s="2"/>
      <c r="C23" s="2"/>
      <c r="D23" s="2"/>
      <c r="I23" s="7"/>
    </row>
    <row r="24" spans="1:10" ht="20.25" customHeight="1" thickBot="1" x14ac:dyDescent="0.35">
      <c r="A24" s="67" t="s">
        <v>22</v>
      </c>
      <c r="B24" s="68"/>
      <c r="C24" s="68"/>
      <c r="D24" s="68"/>
      <c r="E24" s="68"/>
      <c r="F24" s="68"/>
      <c r="G24" s="68"/>
      <c r="H24" s="69"/>
      <c r="I24" s="7"/>
    </row>
    <row r="25" spans="1:10" s="9" customFormat="1" ht="37.5" customHeight="1" x14ac:dyDescent="0.35">
      <c r="A25" s="17" t="s">
        <v>0</v>
      </c>
      <c r="B25" s="18" t="s">
        <v>1</v>
      </c>
      <c r="C25" s="18" t="s">
        <v>2</v>
      </c>
      <c r="D25" s="19" t="s">
        <v>3</v>
      </c>
      <c r="E25" s="22" t="s">
        <v>9</v>
      </c>
      <c r="F25" s="8" t="s">
        <v>8</v>
      </c>
      <c r="G25" s="8" t="s">
        <v>4</v>
      </c>
      <c r="H25" s="12" t="s">
        <v>18</v>
      </c>
      <c r="I25" s="7"/>
    </row>
    <row r="26" spans="1:10" s="9" customFormat="1" ht="15.5" x14ac:dyDescent="0.35">
      <c r="A26" s="20">
        <v>1</v>
      </c>
      <c r="B26" s="3" t="s">
        <v>10</v>
      </c>
      <c r="C26" s="4" t="s">
        <v>5</v>
      </c>
      <c r="D26" s="21">
        <v>40</v>
      </c>
      <c r="E26" s="16">
        <v>12162</v>
      </c>
      <c r="F26" s="6">
        <f>E26*0.19</f>
        <v>2310.7800000000002</v>
      </c>
      <c r="G26" s="6">
        <f>E26+F26</f>
        <v>14472.78</v>
      </c>
      <c r="H26" s="13">
        <f>G26*D26</f>
        <v>578911.20000000007</v>
      </c>
      <c r="I26" s="7"/>
    </row>
    <row r="27" spans="1:10" s="9" customFormat="1" ht="15.5" x14ac:dyDescent="0.35">
      <c r="A27" s="20">
        <v>2</v>
      </c>
      <c r="B27" s="3" t="s">
        <v>11</v>
      </c>
      <c r="C27" s="4" t="s">
        <v>5</v>
      </c>
      <c r="D27" s="21">
        <v>20</v>
      </c>
      <c r="E27" s="16">
        <v>16435</v>
      </c>
      <c r="F27" s="6">
        <f t="shared" ref="F27:F39" si="3">E27*0.19</f>
        <v>3122.65</v>
      </c>
      <c r="G27" s="6">
        <f t="shared" ref="G27:G39" si="4">E27+F27</f>
        <v>19557.650000000001</v>
      </c>
      <c r="H27" s="13">
        <f t="shared" ref="H27:H31" si="5">G27*D27</f>
        <v>391153</v>
      </c>
      <c r="I27" s="7"/>
    </row>
    <row r="28" spans="1:10" s="9" customFormat="1" ht="15.5" x14ac:dyDescent="0.35">
      <c r="A28" s="20">
        <v>3</v>
      </c>
      <c r="B28" s="3" t="s">
        <v>12</v>
      </c>
      <c r="C28" s="4" t="s">
        <v>5</v>
      </c>
      <c r="D28" s="21">
        <v>10</v>
      </c>
      <c r="E28" s="16">
        <v>21857</v>
      </c>
      <c r="F28" s="6">
        <f t="shared" si="3"/>
        <v>4152.83</v>
      </c>
      <c r="G28" s="6">
        <f t="shared" si="4"/>
        <v>26009.83</v>
      </c>
      <c r="H28" s="13">
        <f t="shared" si="5"/>
        <v>260098.30000000002</v>
      </c>
      <c r="I28" s="7"/>
    </row>
    <row r="29" spans="1:10" s="9" customFormat="1" ht="15.5" x14ac:dyDescent="0.35">
      <c r="A29" s="20">
        <v>4</v>
      </c>
      <c r="B29" s="3" t="s">
        <v>13</v>
      </c>
      <c r="C29" s="4" t="s">
        <v>5</v>
      </c>
      <c r="D29" s="21">
        <v>3</v>
      </c>
      <c r="E29" s="16">
        <v>27280</v>
      </c>
      <c r="F29" s="6">
        <f t="shared" si="3"/>
        <v>5183.2</v>
      </c>
      <c r="G29" s="6">
        <f t="shared" si="4"/>
        <v>32463.200000000001</v>
      </c>
      <c r="H29" s="13">
        <f t="shared" si="5"/>
        <v>97389.6</v>
      </c>
      <c r="I29" s="7"/>
    </row>
    <row r="30" spans="1:10" s="9" customFormat="1" ht="15.5" x14ac:dyDescent="0.35">
      <c r="A30" s="20">
        <v>5</v>
      </c>
      <c r="B30" s="3" t="s">
        <v>14</v>
      </c>
      <c r="C30" s="4" t="s">
        <v>5</v>
      </c>
      <c r="D30" s="21">
        <v>0</v>
      </c>
      <c r="E30" s="16">
        <v>114374</v>
      </c>
      <c r="F30" s="6">
        <f t="shared" si="3"/>
        <v>21731.06</v>
      </c>
      <c r="G30" s="6">
        <f t="shared" si="4"/>
        <v>136105.06</v>
      </c>
      <c r="H30" s="13">
        <f t="shared" si="5"/>
        <v>0</v>
      </c>
      <c r="I30" s="7"/>
    </row>
    <row r="31" spans="1:10" s="9" customFormat="1" ht="15.5" x14ac:dyDescent="0.35">
      <c r="A31" s="20">
        <v>6</v>
      </c>
      <c r="B31" s="3" t="s">
        <v>15</v>
      </c>
      <c r="C31" s="4" t="s">
        <v>5</v>
      </c>
      <c r="D31" s="21">
        <v>5</v>
      </c>
      <c r="E31" s="16">
        <v>15612</v>
      </c>
      <c r="F31" s="6">
        <f t="shared" si="3"/>
        <v>2966.28</v>
      </c>
      <c r="G31" s="6">
        <f t="shared" si="4"/>
        <v>18578.28</v>
      </c>
      <c r="H31" s="13">
        <f t="shared" si="5"/>
        <v>92891.4</v>
      </c>
      <c r="I31" s="7"/>
    </row>
    <row r="32" spans="1:10" s="9" customFormat="1" ht="20.25" customHeight="1" thickBot="1" x14ac:dyDescent="0.4">
      <c r="A32" s="25">
        <v>7</v>
      </c>
      <c r="B32" s="26" t="s">
        <v>6</v>
      </c>
      <c r="C32" s="27" t="s">
        <v>5</v>
      </c>
      <c r="D32" s="28">
        <v>0</v>
      </c>
      <c r="E32" s="16">
        <v>21781</v>
      </c>
      <c r="F32" s="30">
        <f t="shared" si="3"/>
        <v>4138.3900000000003</v>
      </c>
      <c r="G32" s="30">
        <f t="shared" si="4"/>
        <v>25919.39</v>
      </c>
      <c r="H32" s="13">
        <f>G32*D32</f>
        <v>0</v>
      </c>
      <c r="I32" s="7"/>
    </row>
    <row r="33" spans="1:9" s="9" customFormat="1" ht="20.25" customHeight="1" thickBot="1" x14ac:dyDescent="0.4">
      <c r="A33" s="62" t="s">
        <v>29</v>
      </c>
      <c r="B33" s="61"/>
      <c r="C33" s="61"/>
      <c r="D33" s="63"/>
      <c r="E33" s="61" t="s">
        <v>33</v>
      </c>
      <c r="F33" s="61"/>
      <c r="G33" s="61"/>
      <c r="H33" s="47">
        <f>SUM(H26:H32)</f>
        <v>1420443.5</v>
      </c>
      <c r="I33" s="7"/>
    </row>
    <row r="34" spans="1:9" s="9" customFormat="1" ht="19.5" customHeight="1" thickBot="1" x14ac:dyDescent="0.4">
      <c r="A34" s="33">
        <v>8</v>
      </c>
      <c r="B34" s="34" t="s">
        <v>7</v>
      </c>
      <c r="C34" s="35" t="s">
        <v>5</v>
      </c>
      <c r="D34" s="36">
        <v>50</v>
      </c>
      <c r="E34" s="37">
        <v>308529</v>
      </c>
      <c r="F34" s="38">
        <f t="shared" si="3"/>
        <v>58620.51</v>
      </c>
      <c r="G34" s="38">
        <f t="shared" si="4"/>
        <v>367149.51</v>
      </c>
      <c r="H34" s="39">
        <f>G34*D34</f>
        <v>18357475.5</v>
      </c>
      <c r="I34" s="7"/>
    </row>
    <row r="35" spans="1:9" s="15" customFormat="1" ht="43.5" customHeight="1" thickBot="1" x14ac:dyDescent="0.4">
      <c r="A35" s="58" t="s">
        <v>30</v>
      </c>
      <c r="B35" s="59"/>
      <c r="C35" s="59"/>
      <c r="D35" s="60"/>
      <c r="E35" s="61" t="s">
        <v>33</v>
      </c>
      <c r="F35" s="61"/>
      <c r="G35" s="61"/>
      <c r="H35" s="47">
        <f>SUM(H34)</f>
        <v>18357475.5</v>
      </c>
      <c r="I35" s="14"/>
    </row>
    <row r="36" spans="1:9" s="9" customFormat="1" ht="42.5" thickBot="1" x14ac:dyDescent="0.4">
      <c r="A36" s="33">
        <v>9</v>
      </c>
      <c r="B36" s="34" t="s">
        <v>16</v>
      </c>
      <c r="C36" s="35" t="s">
        <v>5</v>
      </c>
      <c r="D36" s="36">
        <v>50</v>
      </c>
      <c r="E36" s="37">
        <v>23831</v>
      </c>
      <c r="F36" s="38">
        <f t="shared" si="3"/>
        <v>4527.8900000000003</v>
      </c>
      <c r="G36" s="38">
        <f t="shared" si="4"/>
        <v>28358.89</v>
      </c>
      <c r="H36" s="39">
        <f>G36*D36</f>
        <v>1417944.5</v>
      </c>
      <c r="I36" s="7"/>
    </row>
    <row r="37" spans="1:9" s="15" customFormat="1" ht="43.5" customHeight="1" thickBot="1" x14ac:dyDescent="0.4">
      <c r="A37" s="58" t="s">
        <v>31</v>
      </c>
      <c r="B37" s="59"/>
      <c r="C37" s="59"/>
      <c r="D37" s="60"/>
      <c r="E37" s="61" t="s">
        <v>33</v>
      </c>
      <c r="F37" s="61"/>
      <c r="G37" s="61"/>
      <c r="H37" s="47">
        <f>SUM(H36)</f>
        <v>1417944.5</v>
      </c>
      <c r="I37" s="14"/>
    </row>
    <row r="38" spans="1:9" s="9" customFormat="1" x14ac:dyDescent="0.35">
      <c r="A38" s="40">
        <v>10</v>
      </c>
      <c r="B38" s="41" t="s">
        <v>19</v>
      </c>
      <c r="C38" s="42" t="s">
        <v>5</v>
      </c>
      <c r="D38" s="43">
        <v>0</v>
      </c>
      <c r="E38" s="44">
        <v>75623</v>
      </c>
      <c r="F38" s="45">
        <f t="shared" si="3"/>
        <v>14368.37</v>
      </c>
      <c r="G38" s="45">
        <f t="shared" si="4"/>
        <v>89991.37</v>
      </c>
      <c r="H38" s="46">
        <f>G38*D38</f>
        <v>0</v>
      </c>
      <c r="I38" s="7"/>
    </row>
    <row r="39" spans="1:9" s="9" customFormat="1" ht="28.5" thickBot="1" x14ac:dyDescent="0.4">
      <c r="A39" s="25">
        <v>11</v>
      </c>
      <c r="B39" s="26" t="s">
        <v>20</v>
      </c>
      <c r="C39" s="27" t="s">
        <v>5</v>
      </c>
      <c r="D39" s="28">
        <v>86</v>
      </c>
      <c r="E39" s="29">
        <v>27658</v>
      </c>
      <c r="F39" s="30">
        <f t="shared" si="3"/>
        <v>5255.02</v>
      </c>
      <c r="G39" s="30">
        <f t="shared" si="4"/>
        <v>32913.020000000004</v>
      </c>
      <c r="H39" s="32">
        <f>G39*D39</f>
        <v>2830519.72</v>
      </c>
      <c r="I39" s="7"/>
    </row>
    <row r="40" spans="1:9" s="9" customFormat="1" ht="18.5" thickBot="1" x14ac:dyDescent="0.4">
      <c r="A40" s="62" t="s">
        <v>32</v>
      </c>
      <c r="B40" s="61"/>
      <c r="C40" s="61"/>
      <c r="D40" s="63"/>
      <c r="E40" s="61" t="s">
        <v>33</v>
      </c>
      <c r="F40" s="61"/>
      <c r="G40" s="61"/>
      <c r="H40" s="47">
        <f>SUM(H38:H39)</f>
        <v>2830519.72</v>
      </c>
      <c r="I40" s="7"/>
    </row>
    <row r="41" spans="1:9" s="9" customFormat="1" ht="20.25" customHeight="1" thickBot="1" x14ac:dyDescent="0.4">
      <c r="A41" s="64" t="s">
        <v>24</v>
      </c>
      <c r="B41" s="65"/>
      <c r="C41" s="66"/>
      <c r="D41" s="48">
        <f>SUM(D26:D40)</f>
        <v>264</v>
      </c>
      <c r="E41" s="54"/>
      <c r="F41" s="54"/>
      <c r="G41" s="55"/>
      <c r="H41" s="49">
        <f>SUM(H33+H35+H37+H40)</f>
        <v>24026383.219999999</v>
      </c>
      <c r="I41" s="7"/>
    </row>
    <row r="42" spans="1:9" ht="9" customHeight="1" thickBot="1" x14ac:dyDescent="0.35">
      <c r="A42" s="2"/>
      <c r="B42" s="2"/>
      <c r="C42" s="2"/>
      <c r="D42" s="2"/>
      <c r="I42" s="7"/>
    </row>
    <row r="43" spans="1:9" ht="20.25" customHeight="1" thickBot="1" x14ac:dyDescent="0.35">
      <c r="A43" s="67" t="s">
        <v>23</v>
      </c>
      <c r="B43" s="68"/>
      <c r="C43" s="68"/>
      <c r="D43" s="68"/>
      <c r="E43" s="68"/>
      <c r="F43" s="68"/>
      <c r="G43" s="68"/>
      <c r="H43" s="69"/>
      <c r="I43" s="7"/>
    </row>
    <row r="44" spans="1:9" s="9" customFormat="1" ht="44.25" customHeight="1" x14ac:dyDescent="0.35">
      <c r="A44" s="17" t="s">
        <v>0</v>
      </c>
      <c r="B44" s="18" t="s">
        <v>1</v>
      </c>
      <c r="C44" s="18" t="s">
        <v>2</v>
      </c>
      <c r="D44" s="19" t="s">
        <v>3</v>
      </c>
      <c r="E44" s="22" t="s">
        <v>9</v>
      </c>
      <c r="F44" s="8" t="s">
        <v>8</v>
      </c>
      <c r="G44" s="8" t="s">
        <v>4</v>
      </c>
      <c r="H44" s="12" t="s">
        <v>18</v>
      </c>
      <c r="I44" s="7"/>
    </row>
    <row r="45" spans="1:9" s="9" customFormat="1" ht="15.5" x14ac:dyDescent="0.35">
      <c r="A45" s="20">
        <v>1</v>
      </c>
      <c r="B45" s="3" t="s">
        <v>10</v>
      </c>
      <c r="C45" s="4" t="s">
        <v>5</v>
      </c>
      <c r="D45" s="21">
        <v>41</v>
      </c>
      <c r="E45" s="16">
        <v>12162</v>
      </c>
      <c r="F45" s="6">
        <f>E45*0.19</f>
        <v>2310.7800000000002</v>
      </c>
      <c r="G45" s="6">
        <f>E45+F45</f>
        <v>14472.78</v>
      </c>
      <c r="H45" s="13">
        <f t="shared" ref="H45:H51" si="6">G45*D45</f>
        <v>593383.98</v>
      </c>
      <c r="I45" s="7"/>
    </row>
    <row r="46" spans="1:9" s="9" customFormat="1" ht="15.5" x14ac:dyDescent="0.35">
      <c r="A46" s="20">
        <v>2</v>
      </c>
      <c r="B46" s="3" t="s">
        <v>11</v>
      </c>
      <c r="C46" s="4" t="s">
        <v>5</v>
      </c>
      <c r="D46" s="21">
        <v>41</v>
      </c>
      <c r="E46" s="16">
        <v>16435</v>
      </c>
      <c r="F46" s="6">
        <f t="shared" ref="F46:F58" si="7">E46*0.19</f>
        <v>3122.65</v>
      </c>
      <c r="G46" s="6">
        <f t="shared" ref="G46:G58" si="8">E46+F46</f>
        <v>19557.650000000001</v>
      </c>
      <c r="H46" s="13">
        <f t="shared" si="6"/>
        <v>801863.65</v>
      </c>
      <c r="I46" s="7"/>
    </row>
    <row r="47" spans="1:9" s="9" customFormat="1" ht="15.5" x14ac:dyDescent="0.35">
      <c r="A47" s="20">
        <v>3</v>
      </c>
      <c r="B47" s="3" t="s">
        <v>12</v>
      </c>
      <c r="C47" s="4" t="s">
        <v>5</v>
      </c>
      <c r="D47" s="21">
        <v>3</v>
      </c>
      <c r="E47" s="16">
        <v>21857</v>
      </c>
      <c r="F47" s="6">
        <f t="shared" si="7"/>
        <v>4152.83</v>
      </c>
      <c r="G47" s="6">
        <f t="shared" si="8"/>
        <v>26009.83</v>
      </c>
      <c r="H47" s="13">
        <f t="shared" si="6"/>
        <v>78029.490000000005</v>
      </c>
      <c r="I47" s="7"/>
    </row>
    <row r="48" spans="1:9" s="9" customFormat="1" ht="15.5" x14ac:dyDescent="0.35">
      <c r="A48" s="20">
        <v>4</v>
      </c>
      <c r="B48" s="3" t="s">
        <v>13</v>
      </c>
      <c r="C48" s="4" t="s">
        <v>5</v>
      </c>
      <c r="D48" s="21">
        <v>0</v>
      </c>
      <c r="E48" s="16">
        <v>27280</v>
      </c>
      <c r="F48" s="6">
        <f t="shared" si="7"/>
        <v>5183.2</v>
      </c>
      <c r="G48" s="6">
        <f t="shared" si="8"/>
        <v>32463.200000000001</v>
      </c>
      <c r="H48" s="13">
        <f t="shared" si="6"/>
        <v>0</v>
      </c>
      <c r="I48" s="7"/>
    </row>
    <row r="49" spans="1:9" s="9" customFormat="1" ht="15.5" x14ac:dyDescent="0.35">
      <c r="A49" s="20">
        <v>5</v>
      </c>
      <c r="B49" s="3" t="s">
        <v>14</v>
      </c>
      <c r="C49" s="4" t="s">
        <v>5</v>
      </c>
      <c r="D49" s="21">
        <v>0</v>
      </c>
      <c r="E49" s="16">
        <v>114374</v>
      </c>
      <c r="F49" s="6">
        <f t="shared" si="7"/>
        <v>21731.06</v>
      </c>
      <c r="G49" s="6">
        <f t="shared" si="8"/>
        <v>136105.06</v>
      </c>
      <c r="H49" s="13">
        <f t="shared" si="6"/>
        <v>0</v>
      </c>
      <c r="I49" s="7"/>
    </row>
    <row r="50" spans="1:9" s="9" customFormat="1" ht="15.5" x14ac:dyDescent="0.35">
      <c r="A50" s="20">
        <v>6</v>
      </c>
      <c r="B50" s="3" t="s">
        <v>15</v>
      </c>
      <c r="C50" s="4" t="s">
        <v>5</v>
      </c>
      <c r="D50" s="21">
        <v>0</v>
      </c>
      <c r="E50" s="16">
        <v>15612</v>
      </c>
      <c r="F50" s="6">
        <f t="shared" si="7"/>
        <v>2966.28</v>
      </c>
      <c r="G50" s="6">
        <f t="shared" si="8"/>
        <v>18578.28</v>
      </c>
      <c r="H50" s="13">
        <f t="shared" si="6"/>
        <v>0</v>
      </c>
      <c r="I50" s="7"/>
    </row>
    <row r="51" spans="1:9" s="9" customFormat="1" ht="20.25" customHeight="1" thickBot="1" x14ac:dyDescent="0.4">
      <c r="A51" s="25">
        <v>7</v>
      </c>
      <c r="B51" s="26" t="s">
        <v>6</v>
      </c>
      <c r="C51" s="27" t="s">
        <v>5</v>
      </c>
      <c r="D51" s="28">
        <v>0</v>
      </c>
      <c r="E51" s="16">
        <v>21781</v>
      </c>
      <c r="F51" s="30">
        <f t="shared" si="7"/>
        <v>4138.3900000000003</v>
      </c>
      <c r="G51" s="30">
        <f t="shared" si="8"/>
        <v>25919.39</v>
      </c>
      <c r="H51" s="31">
        <f t="shared" si="6"/>
        <v>0</v>
      </c>
      <c r="I51" s="7"/>
    </row>
    <row r="52" spans="1:9" s="9" customFormat="1" ht="20.25" customHeight="1" thickBot="1" x14ac:dyDescent="0.4">
      <c r="A52" s="62" t="s">
        <v>29</v>
      </c>
      <c r="B52" s="61"/>
      <c r="C52" s="61"/>
      <c r="D52" s="63"/>
      <c r="E52" s="61" t="s">
        <v>33</v>
      </c>
      <c r="F52" s="61"/>
      <c r="G52" s="61"/>
      <c r="H52" s="47">
        <f>SUM(H45:H51)</f>
        <v>1473277.1199999999</v>
      </c>
      <c r="I52" s="7"/>
    </row>
    <row r="53" spans="1:9" s="9" customFormat="1" ht="18" customHeight="1" thickBot="1" x14ac:dyDescent="0.4">
      <c r="A53" s="33">
        <v>8</v>
      </c>
      <c r="B53" s="34" t="s">
        <v>7</v>
      </c>
      <c r="C53" s="35" t="s">
        <v>5</v>
      </c>
      <c r="D53" s="36">
        <v>66</v>
      </c>
      <c r="E53" s="37">
        <v>308529</v>
      </c>
      <c r="F53" s="38">
        <f t="shared" si="7"/>
        <v>58620.51</v>
      </c>
      <c r="G53" s="38">
        <f t="shared" si="8"/>
        <v>367149.51</v>
      </c>
      <c r="H53" s="39">
        <f>G53*D53</f>
        <v>24231867.66</v>
      </c>
      <c r="I53" s="7"/>
    </row>
    <row r="54" spans="1:9" s="15" customFormat="1" ht="43.5" customHeight="1" thickBot="1" x14ac:dyDescent="0.4">
      <c r="A54" s="58" t="s">
        <v>30</v>
      </c>
      <c r="B54" s="59"/>
      <c r="C54" s="59"/>
      <c r="D54" s="60"/>
      <c r="E54" s="61" t="s">
        <v>33</v>
      </c>
      <c r="F54" s="61"/>
      <c r="G54" s="61"/>
      <c r="H54" s="47">
        <f>SUM(H53)</f>
        <v>24231867.66</v>
      </c>
      <c r="I54" s="14"/>
    </row>
    <row r="55" spans="1:9" s="9" customFormat="1" ht="42.5" thickBot="1" x14ac:dyDescent="0.4">
      <c r="A55" s="33">
        <v>9</v>
      </c>
      <c r="B55" s="34" t="s">
        <v>16</v>
      </c>
      <c r="C55" s="35" t="s">
        <v>5</v>
      </c>
      <c r="D55" s="36">
        <v>66</v>
      </c>
      <c r="E55" s="37">
        <v>23831</v>
      </c>
      <c r="F55" s="38">
        <f t="shared" si="7"/>
        <v>4527.8900000000003</v>
      </c>
      <c r="G55" s="38">
        <f t="shared" si="8"/>
        <v>28358.89</v>
      </c>
      <c r="H55" s="39">
        <f>G55*D55</f>
        <v>1871686.74</v>
      </c>
      <c r="I55" s="7"/>
    </row>
    <row r="56" spans="1:9" s="15" customFormat="1" ht="43.5" customHeight="1" thickBot="1" x14ac:dyDescent="0.4">
      <c r="A56" s="58" t="s">
        <v>31</v>
      </c>
      <c r="B56" s="59"/>
      <c r="C56" s="59"/>
      <c r="D56" s="60"/>
      <c r="E56" s="61" t="s">
        <v>33</v>
      </c>
      <c r="F56" s="61"/>
      <c r="G56" s="61"/>
      <c r="H56" s="47">
        <f>SUM(H55)</f>
        <v>1871686.74</v>
      </c>
      <c r="I56" s="14"/>
    </row>
    <row r="57" spans="1:9" s="9" customFormat="1" x14ac:dyDescent="0.35">
      <c r="A57" s="40">
        <v>10</v>
      </c>
      <c r="B57" s="41" t="s">
        <v>19</v>
      </c>
      <c r="C57" s="42" t="s">
        <v>5</v>
      </c>
      <c r="D57" s="43">
        <v>0</v>
      </c>
      <c r="E57" s="44">
        <v>75623</v>
      </c>
      <c r="F57" s="45">
        <f t="shared" si="7"/>
        <v>14368.37</v>
      </c>
      <c r="G57" s="45">
        <f t="shared" si="8"/>
        <v>89991.37</v>
      </c>
      <c r="H57" s="46">
        <f>G57*D57</f>
        <v>0</v>
      </c>
      <c r="I57" s="7"/>
    </row>
    <row r="58" spans="1:9" s="9" customFormat="1" ht="28.5" thickBot="1" x14ac:dyDescent="0.4">
      <c r="A58" s="25">
        <v>11</v>
      </c>
      <c r="B58" s="26" t="s">
        <v>20</v>
      </c>
      <c r="C58" s="27" t="s">
        <v>5</v>
      </c>
      <c r="D58" s="28">
        <v>43</v>
      </c>
      <c r="E58" s="29">
        <v>27658</v>
      </c>
      <c r="F58" s="30">
        <f t="shared" si="7"/>
        <v>5255.02</v>
      </c>
      <c r="G58" s="30">
        <f t="shared" si="8"/>
        <v>32913.020000000004</v>
      </c>
      <c r="H58" s="32">
        <f>G58*D58</f>
        <v>1415259.86</v>
      </c>
      <c r="I58" s="7"/>
    </row>
    <row r="59" spans="1:9" s="9" customFormat="1" ht="18.5" thickBot="1" x14ac:dyDescent="0.4">
      <c r="A59" s="62" t="s">
        <v>32</v>
      </c>
      <c r="B59" s="61"/>
      <c r="C59" s="61"/>
      <c r="D59" s="63"/>
      <c r="E59" s="61" t="s">
        <v>33</v>
      </c>
      <c r="F59" s="61"/>
      <c r="G59" s="61"/>
      <c r="H59" s="47">
        <f>SUM(H57:H58)</f>
        <v>1415259.86</v>
      </c>
      <c r="I59" s="7"/>
    </row>
    <row r="60" spans="1:9" s="9" customFormat="1" ht="20.25" customHeight="1" thickBot="1" x14ac:dyDescent="0.4">
      <c r="A60" s="64" t="s">
        <v>25</v>
      </c>
      <c r="B60" s="65"/>
      <c r="C60" s="66"/>
      <c r="D60" s="48">
        <f>SUM(D45:D59)</f>
        <v>260</v>
      </c>
      <c r="E60" s="54"/>
      <c r="F60" s="54"/>
      <c r="G60" s="55"/>
      <c r="H60" s="49">
        <f>SUM(H52+H54+H56+H59)</f>
        <v>28992091.379999999</v>
      </c>
      <c r="I60" s="7"/>
    </row>
    <row r="61" spans="1:9" ht="20.25" customHeight="1" thickBot="1" x14ac:dyDescent="0.35">
      <c r="A61" s="2"/>
      <c r="B61" s="2"/>
      <c r="C61" s="2"/>
      <c r="D61" s="2"/>
      <c r="I61" s="7"/>
    </row>
    <row r="62" spans="1:9" ht="20.25" customHeight="1" thickBot="1" x14ac:dyDescent="0.35">
      <c r="A62" s="67" t="s">
        <v>26</v>
      </c>
      <c r="B62" s="68"/>
      <c r="C62" s="68"/>
      <c r="D62" s="68"/>
      <c r="E62" s="68"/>
      <c r="F62" s="68"/>
      <c r="G62" s="68"/>
      <c r="H62" s="69"/>
      <c r="I62" s="7"/>
    </row>
    <row r="63" spans="1:9" s="9" customFormat="1" ht="28" x14ac:dyDescent="0.35">
      <c r="A63" s="17" t="s">
        <v>0</v>
      </c>
      <c r="B63" s="18" t="s">
        <v>1</v>
      </c>
      <c r="C63" s="18" t="s">
        <v>2</v>
      </c>
      <c r="D63" s="19" t="s">
        <v>3</v>
      </c>
      <c r="E63" s="22" t="s">
        <v>9</v>
      </c>
      <c r="F63" s="8" t="s">
        <v>8</v>
      </c>
      <c r="G63" s="8" t="s">
        <v>4</v>
      </c>
      <c r="H63" s="12" t="s">
        <v>18</v>
      </c>
      <c r="I63" s="7"/>
    </row>
    <row r="64" spans="1:9" s="9" customFormat="1" ht="15.5" x14ac:dyDescent="0.35">
      <c r="A64" s="20">
        <v>1</v>
      </c>
      <c r="B64" s="3" t="s">
        <v>10</v>
      </c>
      <c r="C64" s="4" t="s">
        <v>5</v>
      </c>
      <c r="D64" s="21">
        <v>27</v>
      </c>
      <c r="E64" s="16">
        <v>12162</v>
      </c>
      <c r="F64" s="6">
        <f>E64*0.19</f>
        <v>2310.7800000000002</v>
      </c>
      <c r="G64" s="6">
        <f>E64+F64</f>
        <v>14472.78</v>
      </c>
      <c r="H64" s="13">
        <f t="shared" ref="H64:H70" si="9">G64*D64</f>
        <v>390765.06</v>
      </c>
      <c r="I64" s="7"/>
    </row>
    <row r="65" spans="1:9" s="9" customFormat="1" ht="15.5" x14ac:dyDescent="0.35">
      <c r="A65" s="20">
        <v>2</v>
      </c>
      <c r="B65" s="3" t="s">
        <v>11</v>
      </c>
      <c r="C65" s="4" t="s">
        <v>5</v>
      </c>
      <c r="D65" s="21">
        <v>10</v>
      </c>
      <c r="E65" s="16">
        <v>16435</v>
      </c>
      <c r="F65" s="6">
        <f t="shared" ref="F65:F77" si="10">E65*0.19</f>
        <v>3122.65</v>
      </c>
      <c r="G65" s="6">
        <f t="shared" ref="G65:G77" si="11">E65+F65</f>
        <v>19557.650000000001</v>
      </c>
      <c r="H65" s="13">
        <f t="shared" si="9"/>
        <v>195576.5</v>
      </c>
      <c r="I65" s="7"/>
    </row>
    <row r="66" spans="1:9" s="9" customFormat="1" ht="15.5" x14ac:dyDescent="0.35">
      <c r="A66" s="20">
        <v>3</v>
      </c>
      <c r="B66" s="3" t="s">
        <v>12</v>
      </c>
      <c r="C66" s="4" t="s">
        <v>5</v>
      </c>
      <c r="D66" s="21">
        <v>1</v>
      </c>
      <c r="E66" s="16">
        <v>21857</v>
      </c>
      <c r="F66" s="6">
        <f t="shared" si="10"/>
        <v>4152.83</v>
      </c>
      <c r="G66" s="6">
        <f t="shared" si="11"/>
        <v>26009.83</v>
      </c>
      <c r="H66" s="13">
        <f t="shared" si="9"/>
        <v>26009.83</v>
      </c>
      <c r="I66" s="7"/>
    </row>
    <row r="67" spans="1:9" s="9" customFormat="1" ht="15.5" x14ac:dyDescent="0.35">
      <c r="A67" s="20">
        <v>4</v>
      </c>
      <c r="B67" s="3" t="s">
        <v>13</v>
      </c>
      <c r="C67" s="4" t="s">
        <v>5</v>
      </c>
      <c r="D67" s="21">
        <v>28</v>
      </c>
      <c r="E67" s="16">
        <v>27280</v>
      </c>
      <c r="F67" s="6">
        <f t="shared" si="10"/>
        <v>5183.2</v>
      </c>
      <c r="G67" s="6">
        <f t="shared" si="11"/>
        <v>32463.200000000001</v>
      </c>
      <c r="H67" s="13">
        <f t="shared" si="9"/>
        <v>908969.6</v>
      </c>
      <c r="I67" s="7"/>
    </row>
    <row r="68" spans="1:9" s="9" customFormat="1" ht="15.5" x14ac:dyDescent="0.35">
      <c r="A68" s="20">
        <v>5</v>
      </c>
      <c r="B68" s="3" t="s">
        <v>14</v>
      </c>
      <c r="C68" s="4" t="s">
        <v>5</v>
      </c>
      <c r="D68" s="21">
        <v>0</v>
      </c>
      <c r="E68" s="16">
        <v>114374</v>
      </c>
      <c r="F68" s="6">
        <f t="shared" si="10"/>
        <v>21731.06</v>
      </c>
      <c r="G68" s="6">
        <f t="shared" si="11"/>
        <v>136105.06</v>
      </c>
      <c r="H68" s="13">
        <f t="shared" si="9"/>
        <v>0</v>
      </c>
      <c r="I68" s="7"/>
    </row>
    <row r="69" spans="1:9" s="9" customFormat="1" ht="15.5" x14ac:dyDescent="0.35">
      <c r="A69" s="20">
        <v>6</v>
      </c>
      <c r="B69" s="3" t="s">
        <v>15</v>
      </c>
      <c r="C69" s="4" t="s">
        <v>5</v>
      </c>
      <c r="D69" s="21">
        <v>8</v>
      </c>
      <c r="E69" s="16">
        <v>15612</v>
      </c>
      <c r="F69" s="6">
        <f t="shared" si="10"/>
        <v>2966.28</v>
      </c>
      <c r="G69" s="6">
        <f t="shared" si="11"/>
        <v>18578.28</v>
      </c>
      <c r="H69" s="13">
        <f t="shared" si="9"/>
        <v>148626.23999999999</v>
      </c>
      <c r="I69" s="7"/>
    </row>
    <row r="70" spans="1:9" s="9" customFormat="1" ht="20.25" customHeight="1" thickBot="1" x14ac:dyDescent="0.4">
      <c r="A70" s="25">
        <v>7</v>
      </c>
      <c r="B70" s="26" t="s">
        <v>6</v>
      </c>
      <c r="C70" s="27" t="s">
        <v>5</v>
      </c>
      <c r="D70" s="28">
        <v>0</v>
      </c>
      <c r="E70" s="16">
        <v>21781</v>
      </c>
      <c r="F70" s="30">
        <f t="shared" si="10"/>
        <v>4138.3900000000003</v>
      </c>
      <c r="G70" s="30">
        <f t="shared" si="11"/>
        <v>25919.39</v>
      </c>
      <c r="H70" s="31">
        <f t="shared" si="9"/>
        <v>0</v>
      </c>
      <c r="I70" s="7"/>
    </row>
    <row r="71" spans="1:9" s="9" customFormat="1" ht="20.25" customHeight="1" thickBot="1" x14ac:dyDescent="0.4">
      <c r="A71" s="62" t="s">
        <v>29</v>
      </c>
      <c r="B71" s="61"/>
      <c r="C71" s="61"/>
      <c r="D71" s="63"/>
      <c r="E71" s="61" t="s">
        <v>33</v>
      </c>
      <c r="F71" s="61"/>
      <c r="G71" s="61"/>
      <c r="H71" s="47">
        <f>SUM(H64:H70)</f>
        <v>1669947.23</v>
      </c>
      <c r="I71" s="7"/>
    </row>
    <row r="72" spans="1:9" s="9" customFormat="1" ht="18.75" customHeight="1" thickBot="1" x14ac:dyDescent="0.4">
      <c r="A72" s="33">
        <v>8</v>
      </c>
      <c r="B72" s="34" t="s">
        <v>7</v>
      </c>
      <c r="C72" s="35" t="s">
        <v>5</v>
      </c>
      <c r="D72" s="36">
        <v>8</v>
      </c>
      <c r="E72" s="16">
        <v>308529</v>
      </c>
      <c r="F72" s="38">
        <f t="shared" si="10"/>
        <v>58620.51</v>
      </c>
      <c r="G72" s="38">
        <f t="shared" si="11"/>
        <v>367149.51</v>
      </c>
      <c r="H72" s="39">
        <f>G72*D72</f>
        <v>2937196.08</v>
      </c>
      <c r="I72" s="7"/>
    </row>
    <row r="73" spans="1:9" s="15" customFormat="1" ht="38.25" customHeight="1" thickBot="1" x14ac:dyDescent="0.4">
      <c r="A73" s="58" t="s">
        <v>30</v>
      </c>
      <c r="B73" s="59"/>
      <c r="C73" s="59"/>
      <c r="D73" s="60"/>
      <c r="E73" s="61" t="s">
        <v>33</v>
      </c>
      <c r="F73" s="61"/>
      <c r="G73" s="61"/>
      <c r="H73" s="47">
        <f>SUM(H72)</f>
        <v>2937196.08</v>
      </c>
      <c r="I73" s="14"/>
    </row>
    <row r="74" spans="1:9" s="9" customFormat="1" ht="42.5" thickBot="1" x14ac:dyDescent="0.4">
      <c r="A74" s="33">
        <v>9</v>
      </c>
      <c r="B74" s="34" t="s">
        <v>16</v>
      </c>
      <c r="C74" s="35" t="s">
        <v>5</v>
      </c>
      <c r="D74" s="36">
        <v>20</v>
      </c>
      <c r="E74" s="16">
        <v>23831</v>
      </c>
      <c r="F74" s="38">
        <f>E74*0.19</f>
        <v>4527.8900000000003</v>
      </c>
      <c r="G74" s="38">
        <f>E74+F74</f>
        <v>28358.89</v>
      </c>
      <c r="H74" s="39">
        <f>G74*D74</f>
        <v>567177.80000000005</v>
      </c>
      <c r="I74" s="7"/>
    </row>
    <row r="75" spans="1:9" s="15" customFormat="1" ht="38.25" customHeight="1" thickBot="1" x14ac:dyDescent="0.4">
      <c r="A75" s="58" t="s">
        <v>31</v>
      </c>
      <c r="B75" s="59"/>
      <c r="C75" s="59"/>
      <c r="D75" s="60"/>
      <c r="E75" s="61" t="s">
        <v>33</v>
      </c>
      <c r="F75" s="61"/>
      <c r="G75" s="61"/>
      <c r="H75" s="47">
        <f>SUM(H74)</f>
        <v>567177.80000000005</v>
      </c>
      <c r="I75" s="14"/>
    </row>
    <row r="76" spans="1:9" s="9" customFormat="1" x14ac:dyDescent="0.35">
      <c r="A76" s="40">
        <v>10</v>
      </c>
      <c r="B76" s="41" t="s">
        <v>19</v>
      </c>
      <c r="C76" s="42" t="s">
        <v>5</v>
      </c>
      <c r="D76" s="43">
        <v>0</v>
      </c>
      <c r="E76" s="16">
        <v>75623</v>
      </c>
      <c r="F76" s="45">
        <f t="shared" si="10"/>
        <v>14368.37</v>
      </c>
      <c r="G76" s="45">
        <f>E76+F76</f>
        <v>89991.37</v>
      </c>
      <c r="H76" s="46">
        <f>G76*D76</f>
        <v>0</v>
      </c>
      <c r="I76" s="7"/>
    </row>
    <row r="77" spans="1:9" s="9" customFormat="1" ht="28.5" thickBot="1" x14ac:dyDescent="0.4">
      <c r="A77" s="25">
        <v>11</v>
      </c>
      <c r="B77" s="26" t="s">
        <v>20</v>
      </c>
      <c r="C77" s="27" t="s">
        <v>5</v>
      </c>
      <c r="D77" s="28">
        <v>21</v>
      </c>
      <c r="E77" s="16">
        <v>27658</v>
      </c>
      <c r="F77" s="30">
        <f t="shared" si="10"/>
        <v>5255.02</v>
      </c>
      <c r="G77" s="30">
        <f t="shared" si="11"/>
        <v>32913.020000000004</v>
      </c>
      <c r="H77" s="32">
        <f>G77*D77</f>
        <v>691173.42</v>
      </c>
      <c r="I77" s="7"/>
    </row>
    <row r="78" spans="1:9" s="9" customFormat="1" ht="18.5" thickBot="1" x14ac:dyDescent="0.4">
      <c r="A78" s="62" t="s">
        <v>32</v>
      </c>
      <c r="B78" s="61"/>
      <c r="C78" s="61"/>
      <c r="D78" s="63"/>
      <c r="E78" s="61" t="s">
        <v>33</v>
      </c>
      <c r="F78" s="61"/>
      <c r="G78" s="61"/>
      <c r="H78" s="79">
        <f>SUM(H76:H77)</f>
        <v>691173.42</v>
      </c>
      <c r="I78" s="7"/>
    </row>
    <row r="79" spans="1:9" s="9" customFormat="1" ht="20.25" customHeight="1" thickBot="1" x14ac:dyDescent="0.4">
      <c r="A79" s="64" t="s">
        <v>27</v>
      </c>
      <c r="B79" s="65"/>
      <c r="C79" s="66"/>
      <c r="D79" s="48">
        <f>SUM(D64:D78)</f>
        <v>123</v>
      </c>
      <c r="E79" s="54"/>
      <c r="F79" s="54"/>
      <c r="G79" s="55"/>
      <c r="H79" s="80">
        <f>SUM(H71+H73+H75+H78)</f>
        <v>5865494.5300000003</v>
      </c>
    </row>
    <row r="80" spans="1:9" ht="20.25" customHeight="1" thickBot="1" x14ac:dyDescent="0.35">
      <c r="A80" s="56" t="s">
        <v>35</v>
      </c>
      <c r="B80" s="57"/>
      <c r="C80" s="57"/>
      <c r="D80" s="57"/>
      <c r="E80" s="57"/>
      <c r="F80" s="57"/>
      <c r="G80" s="57"/>
      <c r="H80" s="81">
        <f>ROUND(SUM(H22+H41+H60+H79),0.1)</f>
        <v>108751682</v>
      </c>
    </row>
    <row r="83" spans="2:4" ht="156" customHeight="1" x14ac:dyDescent="0.3">
      <c r="B83" s="82" t="s">
        <v>37</v>
      </c>
      <c r="C83" s="83"/>
      <c r="D83" s="83"/>
    </row>
    <row r="84" spans="2:4" x14ac:dyDescent="0.3">
      <c r="B84" s="50"/>
    </row>
    <row r="85" spans="2:4" ht="14.5" thickBot="1" x14ac:dyDescent="0.35"/>
    <row r="86" spans="2:4" ht="150.75" customHeight="1" thickBot="1" x14ac:dyDescent="0.35">
      <c r="B86" s="51" t="s">
        <v>36</v>
      </c>
      <c r="C86" s="52"/>
      <c r="D86" s="53"/>
    </row>
  </sheetData>
  <mergeCells count="50">
    <mergeCell ref="A4:H4"/>
    <mergeCell ref="A1:H1"/>
    <mergeCell ref="A3:H3"/>
    <mergeCell ref="A14:D14"/>
    <mergeCell ref="E14:G14"/>
    <mergeCell ref="A16:D16"/>
    <mergeCell ref="E16:G16"/>
    <mergeCell ref="E5:H5"/>
    <mergeCell ref="A18:D18"/>
    <mergeCell ref="E18:G18"/>
    <mergeCell ref="A22:C22"/>
    <mergeCell ref="A24:H24"/>
    <mergeCell ref="A21:D21"/>
    <mergeCell ref="E21:G21"/>
    <mergeCell ref="E22:G22"/>
    <mergeCell ref="A37:D37"/>
    <mergeCell ref="E37:G37"/>
    <mergeCell ref="A40:D40"/>
    <mergeCell ref="E40:G40"/>
    <mergeCell ref="A33:D33"/>
    <mergeCell ref="E33:G33"/>
    <mergeCell ref="A35:D35"/>
    <mergeCell ref="E35:G35"/>
    <mergeCell ref="A56:D56"/>
    <mergeCell ref="E56:G56"/>
    <mergeCell ref="A59:D59"/>
    <mergeCell ref="E59:G59"/>
    <mergeCell ref="E41:G41"/>
    <mergeCell ref="A52:D52"/>
    <mergeCell ref="E52:G52"/>
    <mergeCell ref="A54:D54"/>
    <mergeCell ref="E54:G54"/>
    <mergeCell ref="A41:C41"/>
    <mergeCell ref="A43:H43"/>
    <mergeCell ref="E60:G60"/>
    <mergeCell ref="A71:D71"/>
    <mergeCell ref="E71:G71"/>
    <mergeCell ref="A73:D73"/>
    <mergeCell ref="E73:G73"/>
    <mergeCell ref="A60:C60"/>
    <mergeCell ref="A62:H62"/>
    <mergeCell ref="B86:D86"/>
    <mergeCell ref="E79:G79"/>
    <mergeCell ref="A80:G80"/>
    <mergeCell ref="A75:D75"/>
    <mergeCell ref="E75:G75"/>
    <mergeCell ref="A78:D78"/>
    <mergeCell ref="E78:G78"/>
    <mergeCell ref="A79:C79"/>
    <mergeCell ref="B83:D83"/>
  </mergeCells>
  <pageMargins left="1.4960629921259843" right="0.31496062992125984" top="0.55118110236220474" bottom="0.15748031496062992" header="0.31496062992125984" footer="0.31496062992125984"/>
  <pageSetup paperSize="14" scale="8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Willer Mario Leyton Bernal</dc:creator>
  <cp:keywords/>
  <dc:description/>
  <cp:lastModifiedBy>USUARIO</cp:lastModifiedBy>
  <cp:revision/>
  <cp:lastPrinted>2024-03-19T16:08:49Z</cp:lastPrinted>
  <dcterms:created xsi:type="dcterms:W3CDTF">2021-03-26T12:29:53Z</dcterms:created>
  <dcterms:modified xsi:type="dcterms:W3CDTF">2024-10-15T14:16:39Z</dcterms:modified>
  <cp:category/>
  <cp:contentStatus/>
</cp:coreProperties>
</file>