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mercurio\OBRAS PUBLICAS\Z. 2024 DESUR\ENV-09-09-0926-21 SERVICIOS COLECTIVOS (LLANURA)\MODIFICACIÓN ACTA 9 CAM\5. MODIFICACIÓN PAGO HONORARIOS OCTUBRE 2024\"/>
    </mc:Choice>
  </mc:AlternateContent>
  <bookViews>
    <workbookView xWindow="0" yWindow="0" windowWidth="28800" windowHeight="10635" firstSheet="1" activeTab="1"/>
  </bookViews>
  <sheets>
    <sheet name="hojaAuxiliar" sheetId="5" state="hidden" r:id="rId1"/>
    <sheet name="INFORME" sheetId="1" r:id="rId2"/>
    <sheet name="COPIA" sheetId="4" state="hidden" r:id="rId3"/>
    <sheet name="PROGRAMACIÓN" sheetId="3" state="hidden" r:id="rId4"/>
    <sheet name="program" sheetId="2" state="hidden" r:id="rId5"/>
  </sheets>
  <externalReferences>
    <externalReference r:id="rId6"/>
  </externalReferences>
  <definedNames>
    <definedName name="_xlnm.Print_Area" localSheetId="2">COPIA!$A$1:$K$217</definedName>
    <definedName name="_xlnm.Print_Area" localSheetId="1">INFORME!$A$1:$K$251</definedName>
    <definedName name="_xlnm.Print_Area" localSheetId="4">program!$A$1:$Q$74</definedName>
    <definedName name="_xlnm.Print_Titles" localSheetId="1">INFORME!$1:$7</definedName>
    <definedName name="_xlnm.Print_Titles" localSheetId="4">program!$1:$5</definedName>
  </definedNames>
  <calcPr calcId="152511"/>
</workbook>
</file>

<file path=xl/calcChain.xml><?xml version="1.0" encoding="utf-8"?>
<calcChain xmlns="http://schemas.openxmlformats.org/spreadsheetml/2006/main">
  <c r="C147" i="1" l="1"/>
  <c r="J147" i="1"/>
  <c r="D44" i="1"/>
  <c r="B38" i="1"/>
  <c r="N24" i="1" l="1"/>
  <c r="N23" i="1"/>
  <c r="B157" i="1" l="1"/>
  <c r="I111" i="1" l="1"/>
  <c r="L16" i="1" l="1"/>
  <c r="J134" i="1" l="1"/>
  <c r="P135" i="1" l="1"/>
  <c r="B124" i="1" l="1"/>
  <c r="T87" i="1" l="1"/>
  <c r="W97" i="1" s="1"/>
  <c r="T86" i="1"/>
  <c r="W86" i="1" s="1"/>
  <c r="T85" i="1"/>
  <c r="T65" i="1"/>
  <c r="W96" i="1" l="1"/>
  <c r="W87" i="1"/>
  <c r="J136" i="1" l="1"/>
  <c r="Q135" i="1" s="1"/>
  <c r="B119" i="1" l="1"/>
  <c r="B120" i="1"/>
  <c r="H141" i="1" l="1"/>
  <c r="F141" i="1"/>
  <c r="B117" i="1"/>
  <c r="B116" i="1"/>
  <c r="D136" i="1" s="1"/>
  <c r="D38" i="1" l="1"/>
  <c r="K38" i="1"/>
  <c r="T88" i="1" s="1"/>
  <c r="H40" i="1"/>
  <c r="H41" i="1"/>
  <c r="W98" i="1" l="1"/>
  <c r="T89" i="1"/>
  <c r="J157" i="1"/>
  <c r="D45" i="1" l="1"/>
  <c r="G13" i="1" l="1"/>
  <c r="N25" i="1" l="1"/>
  <c r="N26" i="1" s="1"/>
  <c r="T26" i="1"/>
  <c r="J148" i="1"/>
  <c r="G38" i="1"/>
  <c r="I38" i="1" s="1"/>
  <c r="I13" i="1"/>
  <c r="C16" i="1" s="1"/>
  <c r="G44" i="1"/>
  <c r="K44" i="1" s="1"/>
  <c r="B44" i="1" l="1"/>
  <c r="K80" i="4"/>
  <c r="J80" i="4"/>
  <c r="H58" i="4"/>
  <c r="G58" i="4"/>
  <c r="J57" i="4"/>
  <c r="I57" i="4"/>
  <c r="I56" i="4"/>
  <c r="I55" i="4"/>
  <c r="I54" i="4"/>
  <c r="J53" i="4"/>
  <c r="I53" i="4"/>
  <c r="I52" i="4"/>
  <c r="I51" i="4"/>
  <c r="I50" i="4"/>
  <c r="J49" i="4"/>
  <c r="I49" i="4"/>
  <c r="I48" i="4"/>
  <c r="I47" i="4"/>
  <c r="I46" i="4"/>
  <c r="J45" i="4"/>
  <c r="I45" i="4"/>
  <c r="I44" i="4"/>
  <c r="I43" i="4"/>
  <c r="I42" i="4"/>
  <c r="J41" i="4"/>
  <c r="I41" i="4"/>
  <c r="I40" i="4"/>
  <c r="I39" i="4"/>
  <c r="I58" i="4" s="1"/>
  <c r="I36" i="4"/>
  <c r="I37" i="4" s="1"/>
  <c r="I34" i="4"/>
  <c r="I33" i="4"/>
  <c r="I32" i="4"/>
  <c r="J56" i="4" s="1"/>
  <c r="J30" i="4"/>
  <c r="H30" i="4"/>
  <c r="J26" i="4"/>
  <c r="H26" i="4"/>
  <c r="K19" i="4"/>
  <c r="I19" i="4"/>
  <c r="H20" i="4" s="1"/>
  <c r="C19" i="4"/>
  <c r="M18" i="4"/>
  <c r="L18" i="4"/>
  <c r="I55" i="1" l="1"/>
  <c r="I56" i="1" s="1"/>
  <c r="J42" i="4"/>
  <c r="J46" i="4"/>
  <c r="J50" i="4"/>
  <c r="J54" i="4"/>
  <c r="J39" i="4"/>
  <c r="J58" i="4" s="1"/>
  <c r="J43" i="4"/>
  <c r="J47" i="4"/>
  <c r="J51" i="4"/>
  <c r="J55" i="4"/>
  <c r="J40" i="4"/>
  <c r="J44" i="4"/>
  <c r="J48" i="4"/>
  <c r="J52" i="4"/>
  <c r="C2" i="2"/>
  <c r="J107" i="1" l="1"/>
  <c r="J110" i="1"/>
  <c r="J109" i="1"/>
  <c r="J108" i="1"/>
  <c r="J106" i="1"/>
  <c r="J102" i="1"/>
  <c r="J105" i="1"/>
  <c r="J104" i="1"/>
  <c r="J103" i="1"/>
  <c r="J98" i="1"/>
  <c r="J101" i="1"/>
  <c r="J100" i="1"/>
  <c r="J99" i="1"/>
  <c r="J97" i="1"/>
  <c r="J96" i="1"/>
  <c r="J95" i="1"/>
  <c r="J94" i="1"/>
  <c r="J93" i="1"/>
  <c r="J92" i="1"/>
  <c r="J91" i="1"/>
  <c r="J90" i="1"/>
  <c r="J89" i="1"/>
  <c r="J88" i="1"/>
  <c r="J87" i="1"/>
  <c r="J86" i="1"/>
  <c r="J85" i="1"/>
  <c r="J84" i="1"/>
  <c r="J83" i="1"/>
  <c r="J82" i="1"/>
  <c r="J81" i="1"/>
  <c r="J80" i="1"/>
  <c r="J79" i="1"/>
  <c r="J78" i="1"/>
  <c r="J75" i="1"/>
  <c r="J77" i="1"/>
  <c r="J76" i="1"/>
  <c r="J65" i="1"/>
  <c r="J66" i="1"/>
  <c r="J70" i="1"/>
  <c r="J71" i="1"/>
  <c r="J67" i="1"/>
  <c r="J69" i="1"/>
  <c r="J68" i="1"/>
  <c r="J72" i="1"/>
  <c r="J61" i="1"/>
  <c r="J73" i="1"/>
  <c r="J62" i="1"/>
  <c r="J74" i="1"/>
  <c r="J63" i="1"/>
  <c r="J60" i="1"/>
  <c r="J64" i="1"/>
  <c r="K157" i="1"/>
  <c r="J111" i="1" l="1"/>
  <c r="E69" i="2"/>
  <c r="S21" i="2"/>
  <c r="Q64" i="2"/>
  <c r="Q62" i="2"/>
  <c r="Q59" i="2"/>
  <c r="Q57" i="2"/>
  <c r="Q54" i="2"/>
  <c r="Q52" i="2"/>
  <c r="Q49" i="2"/>
  <c r="Q47" i="2"/>
  <c r="Q44" i="2"/>
  <c r="Q42" i="2"/>
  <c r="Q39" i="2"/>
  <c r="Q37" i="2"/>
  <c r="Q34" i="2"/>
  <c r="Q32" i="2"/>
  <c r="Q29" i="2"/>
  <c r="Q27" i="2"/>
  <c r="Q24" i="2"/>
  <c r="Q22" i="2"/>
  <c r="Q19" i="2"/>
  <c r="Q17" i="2"/>
  <c r="Q14" i="2"/>
  <c r="Q12" i="2"/>
  <c r="Q9" i="2"/>
  <c r="O69" i="2"/>
  <c r="N69" i="2"/>
  <c r="M69" i="2"/>
  <c r="L69" i="2"/>
  <c r="K69" i="2"/>
  <c r="J69" i="2"/>
  <c r="I69" i="2"/>
  <c r="H69" i="2"/>
  <c r="G69" i="2"/>
  <c r="F69" i="2"/>
  <c r="O67" i="2"/>
  <c r="N67" i="2"/>
  <c r="M67" i="2"/>
  <c r="L67" i="2"/>
  <c r="K67" i="2"/>
  <c r="J67" i="2"/>
  <c r="I67" i="2"/>
  <c r="H67" i="2"/>
  <c r="G67" i="2"/>
  <c r="F67" i="2"/>
  <c r="E67" i="2"/>
  <c r="D69" i="2"/>
  <c r="D74" i="2" s="1"/>
  <c r="D67" i="2"/>
  <c r="D72" i="2" s="1"/>
  <c r="Q68" i="2" l="1"/>
  <c r="E72" i="2"/>
  <c r="F72" i="2" s="1"/>
  <c r="G72" i="2" s="1"/>
  <c r="H72" i="2" s="1"/>
  <c r="E74" i="2"/>
  <c r="F74" i="2" s="1"/>
  <c r="G74" i="2" s="1"/>
  <c r="P70" i="2"/>
  <c r="P65" i="2"/>
  <c r="P60" i="2"/>
  <c r="P25" i="2"/>
  <c r="P20" i="2"/>
  <c r="P15" i="2"/>
  <c r="P10" i="2"/>
  <c r="I72" i="2" l="1"/>
  <c r="J72" i="2" s="1"/>
  <c r="K72" i="2" s="1"/>
  <c r="L72" i="2" s="1"/>
  <c r="M72" i="2" s="1"/>
  <c r="N72" i="2" s="1"/>
  <c r="O72" i="2" s="1"/>
  <c r="Q71" i="2" s="1"/>
  <c r="R66" i="2"/>
  <c r="H74" i="2"/>
  <c r="I74" i="2" l="1"/>
  <c r="J74" i="2" s="1"/>
  <c r="K74" i="2" s="1"/>
  <c r="L74" i="2" s="1"/>
  <c r="M74" i="2" s="1"/>
  <c r="N74" i="2" s="1"/>
  <c r="O74" i="2" s="1"/>
  <c r="Q73" i="2" s="1"/>
  <c r="N63" i="2"/>
  <c r="K63" i="2"/>
  <c r="H63" i="2"/>
  <c r="E63" i="2"/>
  <c r="N61" i="2"/>
  <c r="K61" i="2"/>
  <c r="H61" i="2"/>
  <c r="E61" i="2"/>
  <c r="N58" i="2"/>
  <c r="K58" i="2"/>
  <c r="H58" i="2"/>
  <c r="E58" i="2"/>
  <c r="N56" i="2"/>
  <c r="K56" i="2"/>
  <c r="H56" i="2"/>
  <c r="E56" i="2"/>
  <c r="N53" i="2"/>
  <c r="K53" i="2"/>
  <c r="H53" i="2"/>
  <c r="E53" i="2"/>
  <c r="N51" i="2"/>
  <c r="K51" i="2"/>
  <c r="H51" i="2"/>
  <c r="E51" i="2"/>
  <c r="N48" i="2"/>
  <c r="K48" i="2"/>
  <c r="H48" i="2"/>
  <c r="E48" i="2"/>
  <c r="N46" i="2"/>
  <c r="K46" i="2"/>
  <c r="H46" i="2"/>
  <c r="E46" i="2"/>
  <c r="N43" i="2"/>
  <c r="K43" i="2"/>
  <c r="H43" i="2"/>
  <c r="E43" i="2"/>
  <c r="N41" i="2"/>
  <c r="K41" i="2"/>
  <c r="H41" i="2"/>
  <c r="E41" i="2"/>
  <c r="N38" i="2"/>
  <c r="K38" i="2"/>
  <c r="H38" i="2"/>
  <c r="E38" i="2"/>
  <c r="N36" i="2"/>
  <c r="K36" i="2"/>
  <c r="H36" i="2"/>
  <c r="E36" i="2"/>
  <c r="N33" i="2"/>
  <c r="K33" i="2"/>
  <c r="H33" i="2"/>
  <c r="E33" i="2"/>
  <c r="N31" i="2"/>
  <c r="K31" i="2"/>
  <c r="H31" i="2"/>
  <c r="E31" i="2"/>
  <c r="N28" i="2"/>
  <c r="K28" i="2"/>
  <c r="H28" i="2"/>
  <c r="E28" i="2"/>
  <c r="N26" i="2"/>
  <c r="K26" i="2"/>
  <c r="H26" i="2"/>
  <c r="E26" i="2"/>
  <c r="N23" i="2"/>
  <c r="K23" i="2"/>
  <c r="H23" i="2"/>
  <c r="E23" i="2"/>
  <c r="N21" i="2"/>
  <c r="K21" i="2"/>
  <c r="M63" i="2"/>
  <c r="J63" i="2"/>
  <c r="G63" i="2"/>
  <c r="D63" i="2"/>
  <c r="M61" i="2"/>
  <c r="J61" i="2"/>
  <c r="G61" i="2"/>
  <c r="D61" i="2"/>
  <c r="M58" i="2"/>
  <c r="J58" i="2"/>
  <c r="G58" i="2"/>
  <c r="D58" i="2"/>
  <c r="M56" i="2"/>
  <c r="J56" i="2"/>
  <c r="G56" i="2"/>
  <c r="D56" i="2"/>
  <c r="M53" i="2"/>
  <c r="J53" i="2"/>
  <c r="G53" i="2"/>
  <c r="D53" i="2"/>
  <c r="M51" i="2"/>
  <c r="J51" i="2"/>
  <c r="G51" i="2"/>
  <c r="D51" i="2"/>
  <c r="M48" i="2"/>
  <c r="J48" i="2"/>
  <c r="G48" i="2"/>
  <c r="D48" i="2"/>
  <c r="M46" i="2"/>
  <c r="J46" i="2"/>
  <c r="G46" i="2"/>
  <c r="D46" i="2"/>
  <c r="M43" i="2"/>
  <c r="J43" i="2"/>
  <c r="G43" i="2"/>
  <c r="D43" i="2"/>
  <c r="M41" i="2"/>
  <c r="O63" i="2"/>
  <c r="L63" i="2"/>
  <c r="I63" i="2"/>
  <c r="F63" i="2"/>
  <c r="O61" i="2"/>
  <c r="L61" i="2"/>
  <c r="I61" i="2"/>
  <c r="F61" i="2"/>
  <c r="O58" i="2"/>
  <c r="L58" i="2"/>
  <c r="I58" i="2"/>
  <c r="F58" i="2"/>
  <c r="O56" i="2"/>
  <c r="L56" i="2"/>
  <c r="I56" i="2"/>
  <c r="F56" i="2"/>
  <c r="O53" i="2"/>
  <c r="L53" i="2"/>
  <c r="I53" i="2"/>
  <c r="F53" i="2"/>
  <c r="O51" i="2"/>
  <c r="L51" i="2"/>
  <c r="I51" i="2"/>
  <c r="F51" i="2"/>
  <c r="O48" i="2"/>
  <c r="L48" i="2"/>
  <c r="I48" i="2"/>
  <c r="F48" i="2"/>
  <c r="O46" i="2"/>
  <c r="L46" i="2"/>
  <c r="I46" i="2"/>
  <c r="F46" i="2"/>
  <c r="O43" i="2"/>
  <c r="L43" i="2"/>
  <c r="I43" i="2"/>
  <c r="F43" i="2"/>
  <c r="O41" i="2"/>
  <c r="L41" i="2"/>
  <c r="I41" i="2"/>
  <c r="F41" i="2"/>
  <c r="O38" i="2"/>
  <c r="L38" i="2"/>
  <c r="I38" i="2"/>
  <c r="F38" i="2"/>
  <c r="O36" i="2"/>
  <c r="L36" i="2"/>
  <c r="I36" i="2"/>
  <c r="F36" i="2"/>
  <c r="O33" i="2"/>
  <c r="L33" i="2"/>
  <c r="I33" i="2"/>
  <c r="F33" i="2"/>
  <c r="O31" i="2"/>
  <c r="L31" i="2"/>
  <c r="I31" i="2"/>
  <c r="F31" i="2"/>
  <c r="O28" i="2"/>
  <c r="L28" i="2"/>
  <c r="I28" i="2"/>
  <c r="F28" i="2"/>
  <c r="O26" i="2"/>
  <c r="L26" i="2"/>
  <c r="I26" i="2"/>
  <c r="F26" i="2"/>
  <c r="O23" i="2"/>
  <c r="L23" i="2"/>
  <c r="I23" i="2"/>
  <c r="F23" i="2"/>
  <c r="O21" i="2"/>
  <c r="L21" i="2"/>
  <c r="D41" i="2"/>
  <c r="G38" i="2"/>
  <c r="J36" i="2"/>
  <c r="M33" i="2"/>
  <c r="D33" i="2"/>
  <c r="G31" i="2"/>
  <c r="J28" i="2"/>
  <c r="M26" i="2"/>
  <c r="D26" i="2"/>
  <c r="G23" i="2"/>
  <c r="J21" i="2"/>
  <c r="G21" i="2"/>
  <c r="D21" i="2"/>
  <c r="M18" i="2"/>
  <c r="J18" i="2"/>
  <c r="G18" i="2"/>
  <c r="D18" i="2"/>
  <c r="M16" i="2"/>
  <c r="J16" i="2"/>
  <c r="G16" i="2"/>
  <c r="D16" i="2"/>
  <c r="M13" i="2"/>
  <c r="J13" i="2"/>
  <c r="G13" i="2"/>
  <c r="D13" i="2"/>
  <c r="M11" i="2"/>
  <c r="J11" i="2"/>
  <c r="G11" i="2"/>
  <c r="D11" i="2"/>
  <c r="H8" i="2"/>
  <c r="E8" i="2"/>
  <c r="N6" i="2"/>
  <c r="K6" i="2"/>
  <c r="H6" i="2"/>
  <c r="E6" i="2"/>
  <c r="O16" i="2"/>
  <c r="I16" i="2"/>
  <c r="F16" i="2"/>
  <c r="L13" i="2"/>
  <c r="I13" i="2"/>
  <c r="F13" i="2"/>
  <c r="I11" i="2"/>
  <c r="L8" i="2"/>
  <c r="D8" i="2"/>
  <c r="J6" i="2"/>
  <c r="J41" i="2"/>
  <c r="M38" i="2"/>
  <c r="D38" i="2"/>
  <c r="G36" i="2"/>
  <c r="J33" i="2"/>
  <c r="M31" i="2"/>
  <c r="D31" i="2"/>
  <c r="G28" i="2"/>
  <c r="J26" i="2"/>
  <c r="M23" i="2"/>
  <c r="D23" i="2"/>
  <c r="I21" i="2"/>
  <c r="F21" i="2"/>
  <c r="O18" i="2"/>
  <c r="L18" i="2"/>
  <c r="I18" i="2"/>
  <c r="F18" i="2"/>
  <c r="L16" i="2"/>
  <c r="O13" i="2"/>
  <c r="L11" i="2"/>
  <c r="M6" i="2"/>
  <c r="G41" i="2"/>
  <c r="J38" i="2"/>
  <c r="M36" i="2"/>
  <c r="D36" i="2"/>
  <c r="G33" i="2"/>
  <c r="J31" i="2"/>
  <c r="M28" i="2"/>
  <c r="D28" i="2"/>
  <c r="G26" i="2"/>
  <c r="J23" i="2"/>
  <c r="M21" i="2"/>
  <c r="H21" i="2"/>
  <c r="E21" i="2"/>
  <c r="N18" i="2"/>
  <c r="K18" i="2"/>
  <c r="H18" i="2"/>
  <c r="E18" i="2"/>
  <c r="N16" i="2"/>
  <c r="K16" i="2"/>
  <c r="H16" i="2"/>
  <c r="E16" i="2"/>
  <c r="N13" i="2"/>
  <c r="K13" i="2"/>
  <c r="H13" i="2"/>
  <c r="E13" i="2"/>
  <c r="N11" i="2"/>
  <c r="K11" i="2"/>
  <c r="H11" i="2"/>
  <c r="E11" i="2"/>
  <c r="I8" i="2"/>
  <c r="F8" i="2"/>
  <c r="O6" i="2"/>
  <c r="L6" i="2"/>
  <c r="I6" i="2"/>
  <c r="F6" i="2"/>
  <c r="O11" i="2"/>
  <c r="F11" i="2"/>
  <c r="G8" i="2"/>
  <c r="G6" i="2"/>
  <c r="D6" i="2"/>
  <c r="H29" i="4" l="1"/>
  <c r="C27" i="4" s="1"/>
  <c r="H25" i="4"/>
  <c r="B27" i="4" s="1"/>
  <c r="I68" i="2"/>
  <c r="O66" i="2"/>
  <c r="P28" i="2"/>
  <c r="G68" i="2"/>
  <c r="F66" i="2"/>
  <c r="P23" i="2"/>
  <c r="G66" i="2"/>
  <c r="L66" i="2"/>
  <c r="D66" i="2"/>
  <c r="D71" i="2" s="1"/>
  <c r="M66" i="2"/>
  <c r="P38" i="2"/>
  <c r="J66" i="2"/>
  <c r="K66" i="2"/>
  <c r="H68" i="2"/>
  <c r="P16" i="2"/>
  <c r="P26" i="2"/>
  <c r="P46" i="2"/>
  <c r="P53" i="2"/>
  <c r="P61" i="2"/>
  <c r="N66" i="2"/>
  <c r="P11" i="2"/>
  <c r="P18" i="2"/>
  <c r="P33" i="2"/>
  <c r="P48" i="2"/>
  <c r="P56" i="2"/>
  <c r="P63" i="2"/>
  <c r="D68" i="2"/>
  <c r="D73" i="2" s="1"/>
  <c r="E66" i="2"/>
  <c r="I66" i="2"/>
  <c r="F68" i="2"/>
  <c r="P36" i="2"/>
  <c r="P31" i="2"/>
  <c r="L68" i="2"/>
  <c r="H66" i="2"/>
  <c r="E68" i="2"/>
  <c r="P13" i="2"/>
  <c r="P21" i="2"/>
  <c r="P41" i="2"/>
  <c r="P43" i="2"/>
  <c r="P51" i="2"/>
  <c r="P58" i="2"/>
  <c r="D27" i="4" l="1"/>
  <c r="E71" i="2"/>
  <c r="F71" i="2" s="1"/>
  <c r="G71" i="2" s="1"/>
  <c r="H71" i="2" s="1"/>
  <c r="E73" i="2"/>
  <c r="F73" i="2" s="1"/>
  <c r="G73" i="2" s="1"/>
  <c r="I71" i="2" l="1"/>
  <c r="J71" i="2" s="1"/>
  <c r="K71" i="2" s="1"/>
  <c r="L71" i="2" s="1"/>
  <c r="M71" i="2" s="1"/>
  <c r="N71" i="2" s="1"/>
  <c r="O71" i="2" s="1"/>
  <c r="P71" i="2" s="1"/>
  <c r="H73" i="2"/>
  <c r="Q7" i="2"/>
  <c r="Q66" i="2" s="1"/>
  <c r="J25" i="4" l="1"/>
  <c r="B28" i="4" s="1"/>
  <c r="B26" i="4" s="1"/>
  <c r="I73" i="2"/>
  <c r="P6" i="2"/>
  <c r="P66" i="2" s="1"/>
  <c r="O8" i="2" l="1"/>
  <c r="O68" i="2" s="1"/>
  <c r="N8" i="2"/>
  <c r="N68" i="2" s="1"/>
  <c r="K8" i="2"/>
  <c r="K68" i="2" s="1"/>
  <c r="M8" i="2"/>
  <c r="M68" i="2" s="1"/>
  <c r="J8" i="2"/>
  <c r="J68" i="2" l="1"/>
  <c r="J73" i="2" s="1"/>
  <c r="K73" i="2" s="1"/>
  <c r="L73" i="2" s="1"/>
  <c r="M73" i="2" s="1"/>
  <c r="N73" i="2" s="1"/>
  <c r="O73" i="2" s="1"/>
  <c r="P73" i="2" s="1"/>
  <c r="P8" i="2"/>
  <c r="P68" i="2" s="1"/>
  <c r="J29" i="4" l="1"/>
  <c r="C28" i="4" s="1"/>
  <c r="D28" i="4" s="1"/>
  <c r="C26" i="4" l="1"/>
  <c r="D26" i="4" s="1"/>
  <c r="I57" i="1"/>
  <c r="I58" i="1" s="1"/>
</calcChain>
</file>

<file path=xl/comments1.xml><?xml version="1.0" encoding="utf-8"?>
<comments xmlns="http://schemas.openxmlformats.org/spreadsheetml/2006/main">
  <authors>
    <author>Juan David Henao Osorio - Obras Publicas</author>
    <author>Esteban Salazar Ramirez - Obras Publicas</author>
  </authors>
  <commentList>
    <comment ref="D5" authorId="0" shapeId="0">
      <text>
        <r>
          <rPr>
            <b/>
            <sz val="9"/>
            <color indexed="81"/>
            <rFont val="Tahoma"/>
            <family val="2"/>
          </rPr>
          <t>Juan David Henao Osorio - Obras Publicas:</t>
        </r>
        <r>
          <rPr>
            <sz val="9"/>
            <color indexed="81"/>
            <rFont val="Tahoma"/>
            <family val="2"/>
          </rPr>
          <t xml:space="preserve">
Si es informe para acta de pago: 1,2,3,4, etc.
Si es informe mensual: Enero, Febrero, marzo, etc</t>
        </r>
      </text>
    </comment>
    <comment ref="G38" authorId="1" shapeId="0">
      <text>
        <r>
          <rPr>
            <sz val="9"/>
            <color indexed="81"/>
            <rFont val="Tahoma"/>
            <family val="2"/>
          </rPr>
          <t>VALOR TOTAL DEL ACTA, INCLUYENDO IVA</t>
        </r>
      </text>
    </comment>
    <comment ref="I38" authorId="1" shapeId="0">
      <text>
        <r>
          <rPr>
            <b/>
            <sz val="9"/>
            <color indexed="81"/>
            <rFont val="Tahoma"/>
            <family val="2"/>
          </rPr>
          <t xml:space="preserve">TOTAL NETO = </t>
        </r>
        <r>
          <rPr>
            <sz val="9"/>
            <color indexed="81"/>
            <rFont val="Tahoma"/>
            <family val="2"/>
          </rPr>
          <t xml:space="preserve">
TOTAL BRUTO - AMORTIZACIÓN ANTICIPO</t>
        </r>
      </text>
    </comment>
  </commentList>
</comments>
</file>

<file path=xl/comments2.xml><?xml version="1.0" encoding="utf-8"?>
<comments xmlns="http://schemas.openxmlformats.org/spreadsheetml/2006/main">
  <authors>
    <author>Esteban Salazar Ramirez - Obras Publicas</author>
  </authors>
  <commentList>
    <comment ref="A6" authorId="0" shapeId="0">
      <text>
        <r>
          <rPr>
            <sz val="9"/>
            <color indexed="81"/>
            <rFont val="Tahoma"/>
            <family val="2"/>
          </rPr>
          <t xml:space="preserve">RESUMEN DE LA PROGRAMACION A NIVEL DE CAPITULOS O SUBCAPITULOS
</t>
        </r>
      </text>
    </comment>
    <comment ref="B6" authorId="0" shapeId="0">
      <text>
        <r>
          <rPr>
            <sz val="9"/>
            <color indexed="81"/>
            <rFont val="Tahoma"/>
            <family val="2"/>
          </rPr>
          <t xml:space="preserve">RESUMEN DE LA PROGRAMACION A NIVEL DE CAPITULOS O SUBCAPITULOS
</t>
        </r>
      </text>
    </comment>
    <comment ref="C6" authorId="0" shapeId="0">
      <text>
        <r>
          <rPr>
            <b/>
            <sz val="9"/>
            <color indexed="81"/>
            <rFont val="Tahoma"/>
            <family val="2"/>
          </rPr>
          <t>PROGRAMADO</t>
        </r>
      </text>
    </comment>
    <comment ref="C8" authorId="0" shapeId="0">
      <text>
        <r>
          <rPr>
            <b/>
            <sz val="9"/>
            <color indexed="81"/>
            <rFont val="Tahoma"/>
            <family val="2"/>
          </rPr>
          <t>EJECUTADO</t>
        </r>
      </text>
    </comment>
  </commentList>
</comments>
</file>

<file path=xl/sharedStrings.xml><?xml version="1.0" encoding="utf-8"?>
<sst xmlns="http://schemas.openxmlformats.org/spreadsheetml/2006/main" count="544" uniqueCount="251">
  <si>
    <t>FORMATO</t>
  </si>
  <si>
    <t xml:space="preserve"> </t>
  </si>
  <si>
    <t>Obra Programada (%)</t>
  </si>
  <si>
    <t>Valor de la Obra</t>
  </si>
  <si>
    <t>Acumulado</t>
  </si>
  <si>
    <t>Obra fisica ejecutada (%)</t>
  </si>
  <si>
    <t>GRAFICA DE AVANCE DEL CONVENIO</t>
  </si>
  <si>
    <t>%EJECUTADO</t>
  </si>
  <si>
    <t>%PROGRAMADO</t>
  </si>
  <si>
    <t>DIFERENCIA</t>
  </si>
  <si>
    <t>Acumulado anterior</t>
  </si>
  <si>
    <t>Durante el periodo</t>
  </si>
  <si>
    <t>Acumulad Actual</t>
  </si>
  <si>
    <t>RESUMEN GENERAL DEL ESTADO DEL CONTRATO</t>
  </si>
  <si>
    <t>REGISTRO FOTOGRAFICO</t>
  </si>
  <si>
    <t>Contratista:</t>
  </si>
  <si>
    <t>Valor Inicial:</t>
  </si>
  <si>
    <t>Plazo Inicial:</t>
  </si>
  <si>
    <t>Objeto:</t>
  </si>
  <si>
    <t>NIT:</t>
  </si>
  <si>
    <t>PROGRAMADO</t>
  </si>
  <si>
    <t>EJECUTADO</t>
  </si>
  <si>
    <t>Codigo:</t>
  </si>
  <si>
    <t>Versión:</t>
  </si>
  <si>
    <t>Pagina:</t>
  </si>
  <si>
    <t>VALOR</t>
  </si>
  <si>
    <t>DATOS FINANCIEROS</t>
  </si>
  <si>
    <t>SALDO POR PAGAR CONTRATO:</t>
  </si>
  <si>
    <t>Vr. ANTICIPO:</t>
  </si>
  <si>
    <t>TOTAL AMORTIZADO ANTICIPO:</t>
  </si>
  <si>
    <t>SALDO POR AMORTIZAR ANTICIPO:</t>
  </si>
  <si>
    <t>V.r CONTRATO:</t>
  </si>
  <si>
    <t>Empleos Directos:</t>
  </si>
  <si>
    <t>Hombres:</t>
  </si>
  <si>
    <t>Mujeres:</t>
  </si>
  <si>
    <t>Tiempo transcurrido desde la iniciacion del contrato:</t>
  </si>
  <si>
    <t>ACTIVIDADES EJECUTADAS EN EL MES</t>
  </si>
  <si>
    <t>ACTIVIDADES A REALIZAR EN EL SIGUIENTE MES</t>
  </si>
  <si>
    <t>FECHA DEL INFORME:</t>
  </si>
  <si>
    <t>PENDIENTES POR PARTE DEL CONTRATISTA:</t>
  </si>
  <si>
    <t>PENDIENTES POR PARTE DEL INTERVENTOR:</t>
  </si>
  <si>
    <t>PENDIENTES POR PARTE DEL MUNICIPIO Y/O OTRAS ENTIDADES</t>
  </si>
  <si>
    <t>SEGUIMIENTO Y OBSERVACIONES AL DESARROLLO EN LA EJECUCIÓN DEL CONTRATO</t>
  </si>
  <si>
    <t>FIRMA:</t>
  </si>
  <si>
    <t>NOMBRES Y APELLIDOS:</t>
  </si>
  <si>
    <t>CARGO:</t>
  </si>
  <si>
    <t>INTERNO</t>
  </si>
  <si>
    <t>EXTERNO</t>
  </si>
  <si>
    <t>COORDINADOR</t>
  </si>
  <si>
    <t>SEGUIMIENTO DOCUMENTACIÓN Y REQUERIMIENTOS TECNICOS Y DE SEGURIDAD Y SALUD OCUPACIONAL</t>
  </si>
  <si>
    <t>Permisos y Licencias:</t>
  </si>
  <si>
    <t>Planos de obra:</t>
  </si>
  <si>
    <t>Estudios y diseños:</t>
  </si>
  <si>
    <t>Especificaciones técnicas</t>
  </si>
  <si>
    <t xml:space="preserve">Se realizan reuniones de seguimiento al Contrato y se encuentran debidamente documentadas?          </t>
  </si>
  <si>
    <t xml:space="preserve">Se da cumplimiento a los requerimientos establecidos por la autoridad ambiental?          </t>
  </si>
  <si>
    <t xml:space="preserve">La autoridad ambiental competente emitió los permisos necesarios para el inicio de las obras?          </t>
  </si>
  <si>
    <t xml:space="preserve">Se da cumplimiento a las Normas de salud Ocupacional y Seguridad Industrial?          </t>
  </si>
  <si>
    <t xml:space="preserve">Se da cumplimiento a las Normas de Trabajo en altura?          </t>
  </si>
  <si>
    <t xml:space="preserve">El personal se encuentra afiliado al Sistema de Seguridad Social?          </t>
  </si>
  <si>
    <t>Responder si se cuenta con la documentación al día:</t>
  </si>
  <si>
    <t>Bitacora:</t>
  </si>
  <si>
    <t>SI</t>
  </si>
  <si>
    <t>NO</t>
  </si>
  <si>
    <t>N.A.</t>
  </si>
  <si>
    <t xml:space="preserve">OBSERVACIONES GENERALES: 
Avance, retrasos, decisiones, compromisos, logros, dificultades, aspectos administrativos, juridicos, técnicos o financieros </t>
  </si>
  <si>
    <t>Vr. TOTAL PAGADO EN ACTAS:</t>
  </si>
  <si>
    <t>ACTA No.</t>
  </si>
  <si>
    <t>% EJECUCIÓN</t>
  </si>
  <si>
    <t>TOTALES</t>
  </si>
  <si>
    <t>AMORTIZ. ANTICIPO</t>
  </si>
  <si>
    <t>TOTAL BRUTO</t>
  </si>
  <si>
    <t>TOTAL NETO</t>
  </si>
  <si>
    <t>FECHA DEL ACTA</t>
  </si>
  <si>
    <t>PROGRAMACIÓN Y SEGUIMIENTO DE OBRA</t>
  </si>
  <si>
    <t>Item</t>
  </si>
  <si>
    <t>Descripción</t>
  </si>
  <si>
    <t>Total
Porcentaje</t>
  </si>
  <si>
    <t>Total Valor</t>
  </si>
  <si>
    <t>P</t>
  </si>
  <si>
    <t>E</t>
  </si>
  <si>
    <t>TOTALES
(PARCIALES)</t>
  </si>
  <si>
    <t>TOTALES
(ACUMULADA)</t>
  </si>
  <si>
    <t>ENE</t>
  </si>
  <si>
    <t>FEB</t>
  </si>
  <si>
    <t>MAR</t>
  </si>
  <si>
    <t>ABR</t>
  </si>
  <si>
    <t>MAY</t>
  </si>
  <si>
    <t>JUN</t>
  </si>
  <si>
    <t>JUL</t>
  </si>
  <si>
    <t>AGO</t>
  </si>
  <si>
    <t>SEP</t>
  </si>
  <si>
    <t>OCT</t>
  </si>
  <si>
    <t>NOV</t>
  </si>
  <si>
    <t>DIC</t>
  </si>
  <si>
    <t>VALOR TOTAL DEL CAPITULO</t>
  </si>
  <si>
    <t>DATOS CONTRATO PRINCIPAL:</t>
  </si>
  <si>
    <t>Fecha suscripción:</t>
  </si>
  <si>
    <t>Valor:</t>
  </si>
  <si>
    <t>ACTA DE SUSPENSIÓN No.1:</t>
  </si>
  <si>
    <t>ACTA DE REINICIO No.1:</t>
  </si>
  <si>
    <t>ACTA DE REINICIO No.2:</t>
  </si>
  <si>
    <t>ACTA DE SUSPENSIÓN 
No.2:</t>
  </si>
  <si>
    <t>VALOR TOTAL DEL CONTRATO:</t>
  </si>
  <si>
    <t>PLAZO TOTAL DEL CONTRATO:</t>
  </si>
  <si>
    <t>Mensual</t>
  </si>
  <si>
    <t>DEPENDENCIA / EMPRESA:</t>
  </si>
  <si>
    <t>SEGUIMIENTO CONTABLE DE EJECUCIÓN DEL CONTRATO</t>
  </si>
  <si>
    <t>MES DE PAGO</t>
  </si>
  <si>
    <t>CONCEPTO</t>
  </si>
  <si>
    <t>PT-F-028</t>
  </si>
  <si>
    <t>1 de 3</t>
  </si>
  <si>
    <t>2 de 3</t>
  </si>
  <si>
    <t>3 de 3</t>
  </si>
  <si>
    <t>001</t>
  </si>
  <si>
    <t>INFORME MENSUAL
DE SUPERVISIÓN</t>
  </si>
  <si>
    <t>DATOS DEL SUPERVISOR</t>
  </si>
  <si>
    <t>TIPO DE SUPERVISOR:</t>
  </si>
  <si>
    <t>JUAN DAVID HENAO OSORIO</t>
  </si>
  <si>
    <t>PROFESIONAL UNIVERSITARIO</t>
  </si>
  <si>
    <t>SECRETARÍA DE OBRAS PÚBLICAS</t>
  </si>
  <si>
    <t>días</t>
  </si>
  <si>
    <t>INFORME DE SUPERVISIÓN:</t>
  </si>
  <si>
    <t>CONVENIO INTERADMINISTRATIVO</t>
  </si>
  <si>
    <t>Convenio No:</t>
  </si>
  <si>
    <t>Acta de ejecución N°:</t>
  </si>
  <si>
    <t>DATOS ADICIÓN Y/O PRRÓRROGA No.1:</t>
  </si>
  <si>
    <t>DATOS ADICIÓN Y/O PRRÓRROGA No.2:</t>
  </si>
  <si>
    <t>DATOS ADICIÓN Y/O PRRÓRROGA No.3:</t>
  </si>
  <si>
    <t>DATOS ADICIÓN Y/O PRRÓRROGA No.4:</t>
  </si>
  <si>
    <t xml:space="preserve">Plazo:   </t>
  </si>
  <si>
    <t>Fecha de inicio:</t>
  </si>
  <si>
    <t xml:space="preserve">Fecha de terminación: </t>
  </si>
  <si>
    <t>POLIZAS DEL CONVENIO</t>
  </si>
  <si>
    <t>AVANCES DEL CONVENIO</t>
  </si>
  <si>
    <t>RECURSO A ADMINISTRAR</t>
  </si>
  <si>
    <t>APORTE MUNICIPIO</t>
  </si>
  <si>
    <t>Convenio Marco No:</t>
  </si>
  <si>
    <t>1. INFORMACIÓN GENERAL ACTA DE EJECUCIÓN:</t>
  </si>
  <si>
    <t>APORTE DESUR</t>
  </si>
  <si>
    <t>VALOR TOTAL PAGADO EN ACTAS:</t>
  </si>
  <si>
    <t>Honorarios</t>
  </si>
  <si>
    <t>Rec.administrar</t>
  </si>
  <si>
    <t xml:space="preserve">VALOR </t>
  </si>
  <si>
    <t>3. SEGUIMIENTO DOCUMENTACIÓN Y REQUERIMIENTOS TECNICOS Y DE SEGURIDAD Y SALUD OCUPACIONAL</t>
  </si>
  <si>
    <t>DESCRIPCIÓN</t>
  </si>
  <si>
    <t>OBSERVACIONES</t>
  </si>
  <si>
    <t>APLICA</t>
  </si>
  <si>
    <t>Se cuenta con todos los estudios y diseños</t>
  </si>
  <si>
    <t>Se cuentan con planos físicos y digitales</t>
  </si>
  <si>
    <t>Estan indicadas en los planos y presupuesto de obra.</t>
  </si>
  <si>
    <t>Programado porcentaje (%)</t>
  </si>
  <si>
    <t>Ejecutado porcentaje (%)</t>
  </si>
  <si>
    <t xml:space="preserve">5. OBSERVACIONES GENERALES: 
Avance, retrasos, decisiones, compromisos, logros, dificultades, aspectos administrativos, juridicos, técnicos o financieros </t>
  </si>
  <si>
    <t>6. POLIZAS DEL ACTA DE EJECUCIÓN</t>
  </si>
  <si>
    <t>7. REGISTRO FOTOGRAFICO</t>
  </si>
  <si>
    <t>No se requieren para este proyecto</t>
  </si>
  <si>
    <t>Se diligencia diariamente por el contratsta y la interventoría.</t>
  </si>
  <si>
    <t>FECHA</t>
  </si>
  <si>
    <t>DEVOLUCIÓN DE RENDIMIENTOS FINANCIEROS</t>
  </si>
  <si>
    <t>AUTORIZACIÓN HONORARIOS</t>
  </si>
  <si>
    <t>AVANCE DE OBRA</t>
  </si>
  <si>
    <t>PAGO DE HONORARIOS</t>
  </si>
  <si>
    <t>Si</t>
  </si>
  <si>
    <t>No</t>
  </si>
  <si>
    <t>TIPO RECURSO</t>
  </si>
  <si>
    <t>RUBRO</t>
  </si>
  <si>
    <t>Empleos Directos contratos derivados:</t>
  </si>
  <si>
    <t>PENDIENTES POR DESur:</t>
  </si>
  <si>
    <t>4. SEGUIMIENTO Y OBSERVACIONES AL DESARROLLO EN LA EJECUCIÓN DEL CONVENIO</t>
  </si>
  <si>
    <t>ACUMULADO</t>
  </si>
  <si>
    <t>GRÁFICA DE AVANCE DEL PROYECTO</t>
  </si>
  <si>
    <t>Plus DESur</t>
  </si>
  <si>
    <t>NA</t>
  </si>
  <si>
    <t>TOTAL AUTORIZADO</t>
  </si>
  <si>
    <t>HONORARIOS (5%)</t>
  </si>
  <si>
    <t>Iva honorarios</t>
  </si>
  <si>
    <t>Aporte DESur</t>
  </si>
  <si>
    <t>Honorarios (5%)</t>
  </si>
  <si>
    <t>Valor Total:</t>
  </si>
  <si>
    <t>Fecha de terminación:</t>
  </si>
  <si>
    <t>DIAS SUSPENSIÓN</t>
  </si>
  <si>
    <t>2. INFORMACIÓN PRESUPUESTAL Y DE EJECUCIÓN (ESTUDIOS, DISEÑOS Y/O CONSTRUCCIÓN)</t>
  </si>
  <si>
    <t>AUTORIZACIONES DE GERENCIAS</t>
  </si>
  <si>
    <t>VALOR DEL CONVENIO:</t>
  </si>
  <si>
    <t>Meses</t>
  </si>
  <si>
    <t>Dias</t>
  </si>
  <si>
    <t>Prorrogas</t>
  </si>
  <si>
    <t>Recurso a Administrar</t>
  </si>
  <si>
    <t>Aporte Municipio</t>
  </si>
  <si>
    <t>Dias Suspendido</t>
  </si>
  <si>
    <t>PROGRAMADO DE OBRA</t>
  </si>
  <si>
    <t>EJECUTADO DE OBRA</t>
  </si>
  <si>
    <t>1.1 INFORMACIÓN CONTRACTUAL</t>
  </si>
  <si>
    <t>1.2 MODIFICACIONES AL CONVENIO</t>
  </si>
  <si>
    <t>1.3 DATOS TOTALES DEL CONVENIO</t>
  </si>
  <si>
    <t>Plazo Total dias:</t>
  </si>
  <si>
    <t>Plazo Total Meses:</t>
  </si>
  <si>
    <t>VALOR TOTAL PAGADO</t>
  </si>
  <si>
    <t xml:space="preserve">VALOR TOTAL </t>
  </si>
  <si>
    <t>PRESUPUESTO GERENCIAS</t>
  </si>
  <si>
    <t xml:space="preserve">SALDO </t>
  </si>
  <si>
    <t>FORMA DE PAGO</t>
  </si>
  <si>
    <t>AUTORIZACIONES</t>
  </si>
  <si>
    <t>VALOR TOTAL DE HONORARIOS</t>
  </si>
  <si>
    <t>SALDO</t>
  </si>
  <si>
    <t>IVA (19%)
HONORARIOS</t>
  </si>
  <si>
    <t>FECHA ACTA  REINICIO N.1</t>
  </si>
  <si>
    <t>FECHA ACTA  REINICIO N.2</t>
  </si>
  <si>
    <t>Iva Honorarios</t>
  </si>
  <si>
    <t>SUSPENSIÓN N.1</t>
  </si>
  <si>
    <t>SUSPENSIÓN N.2</t>
  </si>
  <si>
    <t>DATOS INICIALES</t>
  </si>
  <si>
    <t>Adición y/o prórroga No.1:</t>
  </si>
  <si>
    <t>EJECUCIÓN FINANCIERO</t>
  </si>
  <si>
    <t>1-SGP</t>
  </si>
  <si>
    <t>3-Propios</t>
  </si>
  <si>
    <t>9-Valorización</t>
  </si>
  <si>
    <t>4-Crédito</t>
  </si>
  <si>
    <t>6-Cofinanciado</t>
  </si>
  <si>
    <t>RECURSO A ADMINITRAR + HONORARIOS:</t>
  </si>
  <si>
    <t>INFORME DE SUPERVISIÓN DE CONVENIO</t>
  </si>
  <si>
    <t>1 de 1</t>
  </si>
  <si>
    <t>PT-F-067</t>
  </si>
  <si>
    <t>ENV-09-09-0926-21</t>
  </si>
  <si>
    <t>EMPRESA DE VIVIENDA Y DESARROLLO URBANO Y RURAL DEL MUNICIPIO DE ENVIGADO</t>
  </si>
  <si>
    <t>901.387.801-2</t>
  </si>
  <si>
    <t>Aunar esfuerzos técnicos, administrativos, financieros y jurídicos para la construcción e interventoría del Centro Administrativo Municipal de Envigado (CAM).</t>
  </si>
  <si>
    <t>Con la entrega del diagnóstico contexto social</t>
  </si>
  <si>
    <t>Con un 20% de avance de obra</t>
  </si>
  <si>
    <t>Con el 100% del acta de ejecución</t>
  </si>
  <si>
    <t>20% del valor de los honorarios</t>
  </si>
  <si>
    <t>30% del valor de los honorarios</t>
  </si>
  <si>
    <t>40% del valor de los honorarios</t>
  </si>
  <si>
    <t>10% del valor de los honorarios</t>
  </si>
  <si>
    <t xml:space="preserve">SUPERVISOR </t>
  </si>
  <si>
    <t>Con un 30% de avance de obra</t>
  </si>
  <si>
    <t>GUSTAVO ADOLFO RENDÓN RODAS</t>
  </si>
  <si>
    <t>1. Se solicitó al contratista información relacionada con redes de voz, datos y especiales.</t>
  </si>
  <si>
    <t>En la contratación directa no será obligatoria la exigencia de garantías, atendiendo lo estipulado en el Art. 2.2.1.2.1.4.5. Decreto 1082 de 2015. Salvo que en el estudio previo correspondiente se establezca la conveniencia de exigirla atendiendo la naturaleza y cuantía del contrato respectivo, para la presente contratación no se exigirán garantías. No obstante DESur exigirá a sus contratistas incluir al Municipio de Envigado como beneficiario/asegurado en cada una de las pólizas solicitadas en los contratos celebrados en virtud del contrato interadministrativo, conforme al Decreto 1082 del 2015.</t>
  </si>
  <si>
    <t>VICTOR CORTES ZULUAGA</t>
  </si>
  <si>
    <t>Adición y/o prórroga No.2:</t>
  </si>
  <si>
    <t>Adición y/o prórroga No.3:</t>
  </si>
  <si>
    <t>Octubre</t>
  </si>
  <si>
    <t>Adición Honorarios 1</t>
  </si>
  <si>
    <t>100% del valor de los honorarios</t>
  </si>
  <si>
    <t>Adición 1 Honorarios</t>
  </si>
  <si>
    <t>Adición y/o prórroga No.4:</t>
  </si>
  <si>
    <t>Adición Honorarios 2</t>
  </si>
  <si>
    <t>Adición 2 Honorarios</t>
  </si>
  <si>
    <r>
      <t xml:space="preserve">Con el fin de garantizar el pago adecuado de los honorarios del contrato ENV-09-09-0926-21-9 cuyo objeto es </t>
    </r>
    <r>
      <rPr>
        <i/>
        <sz val="13"/>
        <rFont val="Arial"/>
        <family val="2"/>
      </rPr>
      <t>"Aunar esfuerzos técnicos, administrativos, financieros y jurídicos para la construcción e interventoría del Centro Administrativo Municipal de Envigado (CAM)</t>
    </r>
    <r>
      <rPr>
        <sz val="13"/>
        <rFont val="Arial"/>
        <family val="2"/>
      </rPr>
      <t>; por solicitud formal realizada en documento radicado con el consecutivo 0063827 del 08/10/2024 por la Empresa de Vivienda y Desarrollo Urbano y Rural del Municipio de Envigado -DESur, como contratista; el cual contaba con un plazo de ejecución inicial de 26 meses, con fecha de finalización el 10 de enero de 2024, un valor total por recurso a administrar de NOVENTA Y DOS MIL NOVECIENTOS NOVENTA MILLONES NOVECIENTOS VEINTICUATRO MIL SETECIENTOS TREINTA Y TRES PESOS ($92.990.924.733) y honorarios por un valor total de CINCO MIL QUINIENTOS TREINTA Y DOS MILLONES NOVECIENTOS SESENTA MIL VEINTIDOS PESOS ($5.532.960.022). Ahora bien, por motivos externos a DESur, durante la ejecución del Contrato Interadministrativo el cual cuenta con los contratos derivados de obra e interventoría y con el fin de velar por el correcto desarrollo y cumplimiento de las obligaciones de este, se ha requerido prorrogar y adicionar el contrato como se describe a continuación: 
Dado que el proceso de ejecución ha sido modificado por las necesidades de la obra y los procesos constructivos que se mencionan a continuación:
• Debido a la complejidad que se tuvo en el proceso de demolición de las estructuras existentes en el área de ejecución del proyecto, fue necesario utilizar equipo especializado con el fin de garantizar que dichas actividades se ejecutarán de forma adecuada y segura para evitar afectaciones en las estructuras colindantes (curaduría, alcaldía, cárcel y agencia de arrendamientos). Dicha razón provocó tanto un aumento en el tiempo que se tenía programado para dicha actividad, como un incremento en los costos asociados a ésta. 
• Las condiciones geotécnicas encontradas en el proyecto provocaron afectaciones en los rendimientos durante la ejecución de las cimentaciones con relación a lo programado inicialmente para esta actividad, puesto que la cercanía con las estructuras colindantes no permitió iniciar la excavación de pilas desde el nivel cero del terreno, generando incrementos en la longitud de excavación de las pilas de 25m hasta los 30m y 31m. Dicha situación además de retrasos en la programación, también provocó aumentos en las cantidades de obra y costos asociados a las actividades de excavación y vaciado de pilas.
• La cantidad de agua del nivel freático encontrada durante el proceso de cimentación de la obra provocó derrumbes en algunas pilas, lo cual implicó  realizar una reparación del terreno con lleno estructural, realizar la reparación de los anillos afectados, profundizar más la excavación de las pilas afectadas y realizar el vaciado respectivo en un estrato que tuviera mayor estabilidad y dureza de acuerdo con las recomendaciones Geotécnicas de la obra. 
• Por recomendación geotécnica, dadas las condiciones del terreno encontradas y las cargas elevadas que presentarán las estructuras de las torres norte y sur de la edificación, fue necesario realizar pruebas de carga con el fin de verificar la capacidad portante del suelo y garantizar de ese modo su estabilidad. Dicha actividad representó costos adicionales para la obra.
• Siguiendo los parámetros establecidos en el estudio de suelos se llevó a cabo la implementación de un proceso constructivo ascendente-descendente. Dadas las condiciones geotécnicas del terreno y con el fin de  preservar la estabilidad de las edificaciones colindantes, se requirió la construcción de muros de contención. Dichas actividades sumadas al poco espacio para maniobrar durante el desarrollo de las mismas, provocaron un incremento en los tiempos de ejecución y en los costos respectivos. 
Tales motivos implicaron cambios de obra con el fin de compensar las obras adicionales generadas por estas actividades,  lo cual ha impactado el cumplimiento del porcentaje de avance inicialmente programado para la facturación de los honorarios acordados entre DESur y el municipio de Envigado. Por lo tanto, es necesario realizar un ajuste a las condiciones iniciales, ya que hasta la fecha no se han solicitado modificaciones.
Se requiere la autorización para modificar la facturación del 10% de los honorarios finales, el cual está supeditado a la finalización del contrato de obra. 
En virtud de lo expuesto por la empresa DESur es viable la modificación de la facturación de los honorarios de la siguiente manera:
Este proyecto se esta ejecutando en la Carrera 43A x Calle 38Sur (Coordenadas 6.16982 N75.58880)</t>
    </r>
  </si>
</sst>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 #,##0;[Red]\-&quot;$&quot;\ #,##0"/>
    <numFmt numFmtId="42" formatCode="_-&quot;$&quot;\ * #,##0_-;\-&quot;$&quot;\ * #,##0_-;_-&quot;$&quot;\ * &quot;-&quot;_-;_-@_-"/>
    <numFmt numFmtId="164" formatCode="_-* #,##0.00\ &quot;€&quot;_-;\-* #,##0.00\ &quot;€&quot;_-;_-* &quot;-&quot;??\ &quot;€&quot;_-;_-@_-"/>
    <numFmt numFmtId="165" formatCode="_(* #,##0.00_);_(* \(#,##0.00\);_(* &quot;-&quot;??_);_(@_)"/>
    <numFmt numFmtId="166" formatCode="[$-F800]dddd\,\ mmmm\ dd\,\ yyyy"/>
    <numFmt numFmtId="167" formatCode="_-[$$-240A]\ * #,##0_ ;_-[$$-240A]\ * \-#,##0\ ;_-[$$-240A]\ * &quot;-&quot;??_ ;_-@_ "/>
    <numFmt numFmtId="168" formatCode="&quot;$&quot;\ #,##0"/>
    <numFmt numFmtId="169" formatCode="_([$$-240A]\ * #,##0_);_([$$-240A]\ * \(#,##0\);_([$$-240A]\ * &quot;-&quot;??_);_(@_)"/>
    <numFmt numFmtId="170" formatCode="dd\-mm\-yy;@"/>
    <numFmt numFmtId="171" formatCode="_ * #,##0.00_ ;_ * \-#,##0.00_ ;_ * &quot;-&quot;??_ ;_ @_ "/>
    <numFmt numFmtId="172" formatCode="_ * #,##0_ ;_ * \-#,##0_ ;_ * &quot;-&quot;??_ ;_ @_ "/>
    <numFmt numFmtId="173" formatCode="0.000%"/>
    <numFmt numFmtId="174" formatCode="_(* #,##0_);_(* \(#,##0\);_(* &quot;-&quot;??_);_(@_)"/>
    <numFmt numFmtId="175" formatCode="[$-240A]d&quot; de &quot;mmmm&quot; de &quot;yyyy;@"/>
    <numFmt numFmtId="176" formatCode="&quot;$&quot;#,##0"/>
    <numFmt numFmtId="177" formatCode="d/mm/yyyy;@"/>
    <numFmt numFmtId="178" formatCode="_-&quot;$&quot;\ * #,##0.00_-;\-&quot;$&quot;\ * #,##0.00_-;_-&quot;$&quot;\ * &quot;-&quot;_-;_-@_-"/>
    <numFmt numFmtId="179" formatCode="_-&quot;$&quot;\ * #,##0_-;\-&quot;$&quot;\ * #,##0_-;_-&quot;$&quot;\ * &quot;-&quot;??_-;_-@_-"/>
  </numFmts>
  <fonts count="28"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sz val="10"/>
      <color theme="1"/>
      <name val="Arial"/>
      <family val="2"/>
    </font>
    <font>
      <sz val="9"/>
      <color indexed="81"/>
      <name val="Tahoma"/>
      <family val="2"/>
    </font>
    <font>
      <b/>
      <sz val="9"/>
      <color indexed="81"/>
      <name val="Tahoma"/>
      <family val="2"/>
    </font>
    <font>
      <sz val="10"/>
      <name val="Arial"/>
      <family val="2"/>
    </font>
    <font>
      <b/>
      <sz val="8"/>
      <name val="Arial"/>
      <family val="2"/>
    </font>
    <font>
      <b/>
      <sz val="14"/>
      <name val="Arial"/>
      <family val="2"/>
    </font>
    <font>
      <sz val="8"/>
      <name val="Arial"/>
      <family val="2"/>
    </font>
    <font>
      <sz val="9"/>
      <name val="Arial"/>
      <family val="2"/>
    </font>
    <font>
      <b/>
      <sz val="8"/>
      <color theme="0"/>
      <name val="Arial"/>
      <family val="2"/>
    </font>
    <font>
      <b/>
      <sz val="11"/>
      <name val="Arial"/>
      <family val="2"/>
    </font>
    <font>
      <b/>
      <sz val="11"/>
      <color theme="0"/>
      <name val="Arial"/>
      <family val="2"/>
    </font>
    <font>
      <b/>
      <sz val="11"/>
      <color rgb="FFFF0000"/>
      <name val="Arial"/>
      <family val="2"/>
    </font>
    <font>
      <sz val="11"/>
      <color theme="0"/>
      <name val="Arial"/>
      <family val="2"/>
    </font>
    <font>
      <b/>
      <sz val="12"/>
      <color theme="1"/>
      <name val="Arial"/>
      <family val="2"/>
    </font>
    <font>
      <sz val="12"/>
      <color theme="1"/>
      <name val="Arial"/>
      <family val="2"/>
    </font>
    <font>
      <b/>
      <sz val="12"/>
      <name val="Arial"/>
      <family val="2"/>
    </font>
    <font>
      <b/>
      <sz val="12"/>
      <color theme="0"/>
      <name val="Arial"/>
      <family val="2"/>
    </font>
    <font>
      <sz val="14"/>
      <color theme="1"/>
      <name val="Arial"/>
      <family val="2"/>
    </font>
    <font>
      <sz val="13"/>
      <color theme="1"/>
      <name val="Arial"/>
      <family val="2"/>
    </font>
    <font>
      <sz val="12"/>
      <name val="Arial"/>
      <family val="2"/>
    </font>
    <font>
      <b/>
      <sz val="13"/>
      <color theme="1"/>
      <name val="Arial"/>
      <family val="2"/>
    </font>
    <font>
      <sz val="9"/>
      <color rgb="FF000000"/>
      <name val="Arial"/>
      <family val="2"/>
    </font>
    <font>
      <sz val="13"/>
      <name val="Arial"/>
      <family val="2"/>
    </font>
    <font>
      <i/>
      <sz val="13"/>
      <name val="Arial"/>
      <family val="2"/>
    </font>
  </fonts>
  <fills count="25">
    <fill>
      <patternFill patternType="none"/>
    </fill>
    <fill>
      <patternFill patternType="gray125"/>
    </fill>
    <fill>
      <patternFill patternType="solid">
        <fgColor theme="3" tint="0.59999389629810485"/>
        <bgColor indexed="64"/>
      </patternFill>
    </fill>
    <fill>
      <patternFill patternType="solid">
        <fgColor theme="4" tint="0.59999389629810485"/>
        <bgColor indexed="64"/>
      </patternFill>
    </fill>
    <fill>
      <patternFill patternType="solid">
        <fgColor rgb="FF92D050"/>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indexed="55"/>
        <bgColor indexed="64"/>
      </patternFill>
    </fill>
    <fill>
      <patternFill patternType="solid">
        <fgColor theme="0" tint="-0.34998626667073579"/>
        <bgColor indexed="64"/>
      </patternFill>
    </fill>
    <fill>
      <patternFill patternType="solid">
        <fgColor theme="3" tint="-0.249977111117893"/>
        <bgColor indexed="64"/>
      </patternFill>
    </fill>
    <fill>
      <patternFill patternType="solid">
        <fgColor rgb="FF006600"/>
        <bgColor indexed="64"/>
      </patternFill>
    </fill>
    <fill>
      <patternFill patternType="solid">
        <fgColor theme="3" tint="0.79998168889431442"/>
        <bgColor indexed="64"/>
      </patternFill>
    </fill>
    <fill>
      <patternFill patternType="solid">
        <fgColor theme="0" tint="-0.499984740745262"/>
        <bgColor indexed="64"/>
      </patternFill>
    </fill>
    <fill>
      <patternFill patternType="solid">
        <fgColor theme="1" tint="0.34998626667073579"/>
        <bgColor indexed="64"/>
      </patternFill>
    </fill>
    <fill>
      <patternFill patternType="solid">
        <fgColor theme="1" tint="0.249977111117893"/>
        <bgColor indexed="64"/>
      </patternFill>
    </fill>
    <fill>
      <patternFill patternType="solid">
        <fgColor theme="1" tint="0.14999847407452621"/>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7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right style="medium">
        <color indexed="64"/>
      </right>
      <top/>
      <bottom/>
      <diagonal/>
    </border>
    <border>
      <left/>
      <right style="medium">
        <color indexed="64"/>
      </right>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auto="1"/>
      </top>
      <bottom/>
      <diagonal/>
    </border>
    <border>
      <left/>
      <right style="medium">
        <color indexed="64"/>
      </right>
      <top style="thin">
        <color auto="1"/>
      </top>
      <bottom/>
      <diagonal/>
    </border>
    <border>
      <left style="thin">
        <color auto="1"/>
      </left>
      <right style="medium">
        <color indexed="64"/>
      </right>
      <top/>
      <bottom style="thin">
        <color auto="1"/>
      </bottom>
      <diagonal/>
    </border>
    <border>
      <left/>
      <right style="thin">
        <color auto="1"/>
      </right>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auto="1"/>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auto="1"/>
      </top>
      <bottom style="thin">
        <color auto="1"/>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top style="thin">
        <color auto="1"/>
      </top>
      <bottom/>
      <diagonal/>
    </border>
    <border>
      <left style="thin">
        <color auto="1"/>
      </left>
      <right/>
      <top/>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medium">
        <color indexed="64"/>
      </top>
      <bottom/>
      <diagonal/>
    </border>
    <border>
      <left style="thin">
        <color indexed="64"/>
      </left>
      <right style="thin">
        <color indexed="64"/>
      </right>
      <top style="medium">
        <color indexed="64"/>
      </top>
      <bottom/>
      <diagonal/>
    </border>
  </borders>
  <cellStyleXfs count="10">
    <xf numFmtId="0" fontId="0" fillId="0" borderId="0"/>
    <xf numFmtId="164" fontId="1" fillId="0" borderId="0" applyFont="0" applyFill="0" applyBorder="0" applyAlignment="0" applyProtection="0"/>
    <xf numFmtId="9" fontId="1"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171" fontId="7" fillId="0" borderId="0" applyFont="0" applyFill="0" applyBorder="0" applyAlignment="0" applyProtection="0"/>
    <xf numFmtId="164" fontId="7"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cellStyleXfs>
  <cellXfs count="739">
    <xf numFmtId="0" fontId="0" fillId="0" borderId="0" xfId="0"/>
    <xf numFmtId="0" fontId="3" fillId="0" borderId="0" xfId="0" applyFont="1" applyProtection="1"/>
    <xf numFmtId="0" fontId="2" fillId="0" borderId="38"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38" xfId="0" applyFont="1" applyBorder="1" applyProtection="1"/>
    <xf numFmtId="0" fontId="3" fillId="0" borderId="0" xfId="0" applyFont="1" applyBorder="1" applyProtection="1"/>
    <xf numFmtId="0" fontId="3" fillId="0" borderId="0" xfId="0" applyFont="1" applyBorder="1" applyAlignment="1" applyProtection="1">
      <alignment horizontal="center"/>
    </xf>
    <xf numFmtId="0" fontId="3" fillId="0" borderId="0" xfId="0" applyFont="1" applyBorder="1" applyAlignment="1" applyProtection="1"/>
    <xf numFmtId="0" fontId="3" fillId="0" borderId="0" xfId="0" applyFont="1" applyBorder="1" applyAlignment="1" applyProtection="1">
      <alignment vertical="top"/>
    </xf>
    <xf numFmtId="0" fontId="3" fillId="0" borderId="20" xfId="0" applyFont="1" applyBorder="1" applyAlignment="1" applyProtection="1"/>
    <xf numFmtId="0" fontId="3" fillId="0" borderId="3" xfId="0" applyFont="1" applyBorder="1" applyProtection="1"/>
    <xf numFmtId="10" fontId="2" fillId="0" borderId="1" xfId="0" applyNumberFormat="1" applyFont="1" applyBorder="1" applyAlignment="1" applyProtection="1">
      <alignment horizontal="center" vertical="center"/>
    </xf>
    <xf numFmtId="0" fontId="3" fillId="0" borderId="8" xfId="0" applyFont="1" applyBorder="1" applyProtection="1"/>
    <xf numFmtId="0" fontId="3" fillId="0" borderId="39" xfId="0" applyFont="1" applyBorder="1" applyProtection="1"/>
    <xf numFmtId="0" fontId="3" fillId="0" borderId="40" xfId="0" applyFont="1" applyBorder="1" applyProtection="1"/>
    <xf numFmtId="0" fontId="3" fillId="0" borderId="45" xfId="0" applyFont="1" applyBorder="1" applyProtection="1"/>
    <xf numFmtId="0" fontId="3" fillId="0" borderId="0" xfId="0" applyFont="1" applyAlignment="1" applyProtection="1">
      <alignment horizontal="center" vertical="center"/>
    </xf>
    <xf numFmtId="0" fontId="2" fillId="0" borderId="0" xfId="0" applyFont="1" applyProtection="1"/>
    <xf numFmtId="0" fontId="10" fillId="0" borderId="0" xfId="3" applyFont="1" applyProtection="1"/>
    <xf numFmtId="0" fontId="8" fillId="0" borderId="0" xfId="3" applyFont="1" applyAlignment="1" applyProtection="1">
      <alignment horizontal="center" vertical="center"/>
    </xf>
    <xf numFmtId="0" fontId="10" fillId="14" borderId="36" xfId="3" applyFont="1" applyFill="1" applyBorder="1" applyAlignment="1" applyProtection="1">
      <alignment horizontal="center"/>
    </xf>
    <xf numFmtId="0" fontId="10" fillId="14" borderId="2" xfId="3" applyFont="1" applyFill="1" applyBorder="1" applyProtection="1"/>
    <xf numFmtId="0" fontId="10" fillId="14" borderId="36" xfId="3" applyFont="1" applyFill="1" applyBorder="1" applyProtection="1"/>
    <xf numFmtId="0" fontId="10" fillId="14" borderId="37" xfId="3" applyFont="1" applyFill="1" applyBorder="1" applyProtection="1"/>
    <xf numFmtId="0" fontId="10" fillId="14" borderId="0" xfId="3" applyFont="1" applyFill="1" applyProtection="1"/>
    <xf numFmtId="10" fontId="10" fillId="2" borderId="51" xfId="5" applyNumberFormat="1" applyFont="1" applyFill="1" applyBorder="1" applyAlignment="1" applyProtection="1">
      <alignment vertical="center"/>
    </xf>
    <xf numFmtId="10" fontId="8" fillId="0" borderId="34" xfId="5" applyNumberFormat="1" applyFont="1" applyBorder="1" applyAlignment="1" applyProtection="1">
      <alignment vertical="center"/>
    </xf>
    <xf numFmtId="10" fontId="8" fillId="0" borderId="54" xfId="5" applyNumberFormat="1" applyFont="1" applyBorder="1" applyProtection="1"/>
    <xf numFmtId="171" fontId="8" fillId="0" borderId="48" xfId="6" applyFont="1" applyBorder="1" applyAlignment="1" applyProtection="1">
      <alignment vertical="center"/>
    </xf>
    <xf numFmtId="3" fontId="10" fillId="0" borderId="0" xfId="3" applyNumberFormat="1" applyFont="1" applyAlignment="1" applyProtection="1">
      <alignment vertical="center"/>
    </xf>
    <xf numFmtId="10" fontId="10" fillId="0" borderId="0" xfId="3" applyNumberFormat="1" applyFont="1" applyAlignment="1" applyProtection="1">
      <alignment vertical="center"/>
    </xf>
    <xf numFmtId="0" fontId="10" fillId="0" borderId="0" xfId="3" applyFont="1" applyAlignment="1" applyProtection="1">
      <alignment vertical="center"/>
    </xf>
    <xf numFmtId="3" fontId="8" fillId="0" borderId="38" xfId="3" applyNumberFormat="1" applyFont="1" applyBorder="1" applyAlignment="1" applyProtection="1">
      <alignment vertical="center"/>
    </xf>
    <xf numFmtId="3" fontId="8" fillId="0" borderId="33" xfId="5" applyNumberFormat="1" applyFont="1" applyBorder="1" applyAlignment="1" applyProtection="1">
      <alignment vertical="center"/>
    </xf>
    <xf numFmtId="171" fontId="8" fillId="0" borderId="0" xfId="6" applyFont="1" applyAlignment="1" applyProtection="1">
      <alignment vertical="center"/>
    </xf>
    <xf numFmtId="10" fontId="10" fillId="4" borderId="51" xfId="5" applyNumberFormat="1" applyFont="1" applyFill="1" applyBorder="1" applyAlignment="1" applyProtection="1">
      <alignment vertical="center"/>
    </xf>
    <xf numFmtId="49" fontId="11" fillId="14" borderId="55" xfId="4" applyNumberFormat="1" applyFont="1" applyFill="1" applyBorder="1" applyAlignment="1" applyProtection="1">
      <alignment vertical="center"/>
    </xf>
    <xf numFmtId="49" fontId="10" fillId="14" borderId="4" xfId="4" applyNumberFormat="1" applyFont="1" applyFill="1" applyBorder="1" applyAlignment="1" applyProtection="1">
      <alignment horizontal="left" vertical="center" wrapText="1"/>
    </xf>
    <xf numFmtId="49" fontId="11" fillId="14" borderId="4" xfId="4" applyNumberFormat="1" applyFont="1" applyFill="1" applyBorder="1" applyAlignment="1" applyProtection="1">
      <alignment vertical="center" wrapText="1"/>
    </xf>
    <xf numFmtId="10" fontId="10" fillId="14" borderId="4" xfId="5" applyNumberFormat="1" applyFont="1" applyFill="1" applyBorder="1" applyAlignment="1" applyProtection="1">
      <alignment vertical="center"/>
    </xf>
    <xf numFmtId="10" fontId="8" fillId="14" borderId="56" xfId="5" applyNumberFormat="1" applyFont="1" applyFill="1" applyBorder="1" applyAlignment="1" applyProtection="1">
      <alignment vertical="center"/>
    </xf>
    <xf numFmtId="10" fontId="8" fillId="14" borderId="44" xfId="5" applyNumberFormat="1" applyFont="1" applyFill="1" applyBorder="1" applyProtection="1"/>
    <xf numFmtId="171" fontId="8" fillId="14" borderId="0" xfId="6" applyFont="1" applyFill="1" applyAlignment="1" applyProtection="1">
      <alignment vertical="center"/>
    </xf>
    <xf numFmtId="3" fontId="10" fillId="14" borderId="0" xfId="3" applyNumberFormat="1" applyFont="1" applyFill="1" applyAlignment="1" applyProtection="1">
      <alignment vertical="center"/>
    </xf>
    <xf numFmtId="10" fontId="10" fillId="14" borderId="0" xfId="3" applyNumberFormat="1" applyFont="1" applyFill="1" applyAlignment="1" applyProtection="1">
      <alignment vertical="center"/>
    </xf>
    <xf numFmtId="0" fontId="10" fillId="14" borderId="0" xfId="3" applyFont="1" applyFill="1" applyAlignment="1" applyProtection="1">
      <alignment vertical="center"/>
    </xf>
    <xf numFmtId="171" fontId="10" fillId="0" borderId="0" xfId="6" applyFont="1" applyAlignment="1" applyProtection="1">
      <alignment vertical="center"/>
    </xf>
    <xf numFmtId="171" fontId="10" fillId="14" borderId="0" xfId="6" applyFont="1" applyFill="1" applyAlignment="1" applyProtection="1">
      <alignment vertical="center"/>
    </xf>
    <xf numFmtId="10" fontId="8" fillId="2" borderId="34" xfId="5" applyNumberFormat="1" applyFont="1" applyFill="1" applyBorder="1" applyProtection="1"/>
    <xf numFmtId="10" fontId="8" fillId="2" borderId="51" xfId="5" applyNumberFormat="1" applyFont="1" applyFill="1" applyBorder="1" applyProtection="1"/>
    <xf numFmtId="10" fontId="8" fillId="2" borderId="54" xfId="5" applyNumberFormat="1" applyFont="1" applyFill="1" applyBorder="1" applyProtection="1"/>
    <xf numFmtId="172" fontId="8" fillId="9" borderId="0" xfId="3" applyNumberFormat="1" applyFont="1" applyFill="1" applyProtection="1"/>
    <xf numFmtId="3" fontId="8" fillId="9" borderId="0" xfId="3" applyNumberFormat="1" applyFont="1" applyFill="1" applyProtection="1"/>
    <xf numFmtId="10" fontId="8" fillId="9" borderId="0" xfId="3" applyNumberFormat="1" applyFont="1" applyFill="1" applyProtection="1"/>
    <xf numFmtId="0" fontId="8" fillId="9" borderId="0" xfId="3" applyFont="1" applyFill="1" applyProtection="1"/>
    <xf numFmtId="3" fontId="8" fillId="2" borderId="23" xfId="3" applyNumberFormat="1" applyFont="1" applyFill="1" applyBorder="1" applyProtection="1"/>
    <xf numFmtId="3" fontId="8" fillId="2" borderId="24" xfId="3" applyNumberFormat="1" applyFont="1" applyFill="1" applyBorder="1" applyProtection="1"/>
    <xf numFmtId="3" fontId="8" fillId="2" borderId="33" xfId="3" applyNumberFormat="1" applyFont="1" applyFill="1" applyBorder="1" applyProtection="1"/>
    <xf numFmtId="10" fontId="8" fillId="4" borderId="55" xfId="5" applyNumberFormat="1" applyFont="1" applyFill="1" applyBorder="1" applyProtection="1"/>
    <xf numFmtId="10" fontId="8" fillId="4" borderId="4" xfId="5" applyNumberFormat="1" applyFont="1" applyFill="1" applyBorder="1" applyProtection="1"/>
    <xf numFmtId="10" fontId="8" fillId="4" borderId="44" xfId="5" applyNumberFormat="1" applyFont="1" applyFill="1" applyBorder="1" applyProtection="1"/>
    <xf numFmtId="3" fontId="8" fillId="4" borderId="23" xfId="3" applyNumberFormat="1" applyFont="1" applyFill="1" applyBorder="1" applyProtection="1"/>
    <xf numFmtId="3" fontId="8" fillId="4" borderId="24" xfId="3" applyNumberFormat="1" applyFont="1" applyFill="1" applyBorder="1" applyProtection="1"/>
    <xf numFmtId="3" fontId="8" fillId="4" borderId="33" xfId="3" applyNumberFormat="1" applyFont="1" applyFill="1" applyBorder="1" applyProtection="1"/>
    <xf numFmtId="49" fontId="11" fillId="0" borderId="3" xfId="4" applyNumberFormat="1" applyFont="1" applyFill="1" applyBorder="1" applyAlignment="1" applyProtection="1">
      <alignment vertical="center"/>
    </xf>
    <xf numFmtId="49" fontId="11" fillId="0" borderId="3" xfId="4" applyNumberFormat="1" applyFont="1" applyFill="1" applyBorder="1" applyAlignment="1" applyProtection="1">
      <alignment vertical="center" wrapText="1"/>
    </xf>
    <xf numFmtId="10" fontId="10" fillId="0" borderId="3" xfId="5" applyNumberFormat="1" applyFont="1" applyFill="1" applyBorder="1" applyAlignment="1" applyProtection="1">
      <alignment vertical="center"/>
    </xf>
    <xf numFmtId="10" fontId="10" fillId="0" borderId="60" xfId="5" applyNumberFormat="1" applyFont="1" applyBorder="1" applyAlignment="1" applyProtection="1">
      <alignment vertical="center"/>
    </xf>
    <xf numFmtId="10" fontId="10" fillId="0" borderId="53" xfId="5" applyNumberFormat="1" applyFont="1" applyBorder="1" applyProtection="1"/>
    <xf numFmtId="10" fontId="8" fillId="4" borderId="34" xfId="5" applyNumberFormat="1" applyFont="1" applyFill="1" applyBorder="1" applyProtection="1"/>
    <xf numFmtId="10" fontId="8" fillId="4" borderId="51" xfId="5" applyNumberFormat="1" applyFont="1" applyFill="1" applyBorder="1" applyProtection="1"/>
    <xf numFmtId="3" fontId="10" fillId="0" borderId="0" xfId="3" applyNumberFormat="1" applyFont="1" applyProtection="1"/>
    <xf numFmtId="0" fontId="10" fillId="0" borderId="0" xfId="3" applyFont="1" applyBorder="1" applyProtection="1"/>
    <xf numFmtId="173" fontId="10" fillId="0" borderId="0" xfId="5" applyNumberFormat="1" applyFont="1" applyProtection="1"/>
    <xf numFmtId="3" fontId="10" fillId="0" borderId="0" xfId="5" applyNumberFormat="1" applyFont="1" applyProtection="1"/>
    <xf numFmtId="3" fontId="10" fillId="2" borderId="24" xfId="5" applyNumberFormat="1" applyFont="1" applyFill="1" applyBorder="1" applyAlignment="1" applyProtection="1">
      <alignment vertical="center"/>
      <protection locked="0"/>
    </xf>
    <xf numFmtId="3" fontId="10" fillId="4" borderId="24" xfId="5" applyNumberFormat="1" applyFont="1" applyFill="1" applyBorder="1" applyAlignment="1" applyProtection="1">
      <alignment vertical="center"/>
      <protection locked="0"/>
    </xf>
    <xf numFmtId="174" fontId="10" fillId="4" borderId="24" xfId="8" applyNumberFormat="1" applyFont="1" applyFill="1" applyBorder="1" applyAlignment="1" applyProtection="1">
      <alignment vertical="center"/>
      <protection locked="0"/>
    </xf>
    <xf numFmtId="0" fontId="8" fillId="9" borderId="1" xfId="3" applyFont="1" applyFill="1" applyBorder="1" applyAlignment="1" applyProtection="1">
      <alignment horizontal="center" vertical="center"/>
      <protection locked="0"/>
    </xf>
    <xf numFmtId="0" fontId="3" fillId="0" borderId="38" xfId="0" applyFont="1" applyBorder="1" applyProtection="1">
      <protection locked="0"/>
    </xf>
    <xf numFmtId="0" fontId="3" fillId="0" borderId="0" xfId="0" applyFont="1" applyBorder="1" applyProtection="1">
      <protection locked="0"/>
    </xf>
    <xf numFmtId="0" fontId="3" fillId="0" borderId="20" xfId="0" applyFont="1" applyBorder="1" applyProtection="1">
      <protection locked="0"/>
    </xf>
    <xf numFmtId="0" fontId="3" fillId="0" borderId="39" xfId="0" applyFont="1" applyBorder="1" applyProtection="1">
      <protection locked="0"/>
    </xf>
    <xf numFmtId="0" fontId="3" fillId="0" borderId="40" xfId="0" applyFont="1" applyBorder="1" applyProtection="1">
      <protection locked="0"/>
    </xf>
    <xf numFmtId="0" fontId="3" fillId="0" borderId="41" xfId="0" applyFont="1" applyBorder="1" applyProtection="1">
      <protection locked="0"/>
    </xf>
    <xf numFmtId="0" fontId="3" fillId="0" borderId="19" xfId="0" applyFont="1" applyBorder="1" applyAlignment="1" applyProtection="1">
      <alignment horizontal="left" vertical="center"/>
    </xf>
    <xf numFmtId="0" fontId="3" fillId="0" borderId="1" xfId="0" applyFont="1" applyBorder="1" applyAlignment="1" applyProtection="1">
      <alignment horizontal="center" vertical="center"/>
      <protection locked="0"/>
    </xf>
    <xf numFmtId="0" fontId="3" fillId="0" borderId="32" xfId="0" applyFont="1" applyBorder="1" applyAlignment="1" applyProtection="1">
      <alignment vertical="center" wrapText="1"/>
      <protection locked="0"/>
    </xf>
    <xf numFmtId="0" fontId="3" fillId="0" borderId="1" xfId="0" applyFont="1" applyBorder="1" applyAlignment="1" applyProtection="1">
      <alignment vertical="center" wrapText="1"/>
    </xf>
    <xf numFmtId="0" fontId="3" fillId="0" borderId="32" xfId="0" applyFont="1" applyBorder="1" applyAlignment="1" applyProtection="1">
      <alignment vertical="center" wrapText="1"/>
    </xf>
    <xf numFmtId="0" fontId="2" fillId="0" borderId="63" xfId="0" applyFont="1" applyBorder="1" applyAlignment="1" applyProtection="1">
      <alignment vertical="center"/>
    </xf>
    <xf numFmtId="0" fontId="3" fillId="0" borderId="19" xfId="0" applyFont="1" applyBorder="1" applyAlignment="1" applyProtection="1">
      <alignment horizontal="left" vertical="center" wrapText="1"/>
    </xf>
    <xf numFmtId="0" fontId="3" fillId="0" borderId="23" xfId="0" applyFont="1" applyFill="1" applyBorder="1" applyAlignment="1" applyProtection="1">
      <alignment horizontal="center" vertical="center"/>
    </xf>
    <xf numFmtId="0" fontId="3" fillId="0" borderId="24" xfId="0" applyFont="1" applyFill="1" applyBorder="1" applyAlignment="1" applyProtection="1">
      <alignment horizontal="center" vertical="center"/>
      <protection locked="0"/>
    </xf>
    <xf numFmtId="0" fontId="3" fillId="0" borderId="33" xfId="0" applyFont="1" applyFill="1" applyBorder="1" applyAlignment="1" applyProtection="1">
      <alignment horizontal="center" vertical="center"/>
    </xf>
    <xf numFmtId="0" fontId="3" fillId="0" borderId="24" xfId="0" applyFont="1" applyFill="1" applyBorder="1" applyAlignment="1" applyProtection="1">
      <alignment vertical="center"/>
    </xf>
    <xf numFmtId="0" fontId="3" fillId="0" borderId="33" xfId="0" applyFont="1" applyFill="1" applyBorder="1" applyAlignment="1" applyProtection="1">
      <alignment horizontal="center" vertical="center"/>
      <protection locked="0"/>
    </xf>
    <xf numFmtId="0" fontId="2" fillId="0" borderId="57" xfId="0" applyFont="1" applyFill="1" applyBorder="1" applyAlignment="1" applyProtection="1">
      <alignment vertical="center"/>
    </xf>
    <xf numFmtId="49" fontId="3" fillId="0" borderId="46" xfId="0" applyNumberFormat="1" applyFont="1" applyBorder="1" applyAlignment="1" applyProtection="1">
      <alignment horizontal="center" vertical="center"/>
      <protection locked="0"/>
    </xf>
    <xf numFmtId="0" fontId="2" fillId="0" borderId="29" xfId="0" applyFont="1" applyBorder="1" applyAlignment="1" applyProtection="1">
      <alignment vertical="center"/>
    </xf>
    <xf numFmtId="0" fontId="15" fillId="0" borderId="31" xfId="0" applyFont="1" applyBorder="1" applyAlignment="1" applyProtection="1">
      <alignment vertical="center"/>
    </xf>
    <xf numFmtId="0" fontId="2" fillId="0" borderId="13" xfId="0" applyFont="1" applyBorder="1" applyAlignment="1" applyProtection="1">
      <alignment vertical="center"/>
    </xf>
    <xf numFmtId="49" fontId="15" fillId="0" borderId="15" xfId="0" applyNumberFormat="1" applyFont="1" applyBorder="1" applyAlignment="1" applyProtection="1">
      <alignment vertical="center"/>
    </xf>
    <xf numFmtId="0" fontId="2" fillId="0" borderId="39" xfId="0" applyFont="1" applyBorder="1" applyAlignment="1" applyProtection="1">
      <alignment vertical="center"/>
    </xf>
    <xf numFmtId="49" fontId="15" fillId="0" borderId="41" xfId="0" applyNumberFormat="1" applyFont="1" applyBorder="1" applyAlignment="1" applyProtection="1">
      <alignment vertical="center"/>
    </xf>
    <xf numFmtId="0" fontId="2" fillId="0" borderId="20" xfId="0" applyFont="1" applyBorder="1" applyAlignment="1" applyProtection="1">
      <alignment horizontal="center" vertical="center" wrapText="1"/>
    </xf>
    <xf numFmtId="0" fontId="14" fillId="16" borderId="19" xfId="0" applyFont="1" applyFill="1" applyBorder="1" applyAlignment="1" applyProtection="1">
      <alignment wrapText="1"/>
    </xf>
    <xf numFmtId="0" fontId="14" fillId="16" borderId="19" xfId="0" applyFont="1" applyFill="1" applyBorder="1" applyAlignment="1" applyProtection="1">
      <alignment vertical="center" wrapText="1"/>
    </xf>
    <xf numFmtId="0" fontId="14" fillId="16" borderId="19" xfId="0" applyFont="1" applyFill="1" applyBorder="1" applyProtection="1"/>
    <xf numFmtId="0" fontId="3" fillId="0" borderId="5" xfId="0" applyFont="1" applyBorder="1" applyAlignment="1" applyProtection="1">
      <alignment horizontal="center"/>
      <protection locked="0"/>
    </xf>
    <xf numFmtId="0" fontId="3" fillId="0" borderId="6" xfId="0" applyFont="1" applyBorder="1" applyAlignment="1" applyProtection="1">
      <alignment horizontal="center"/>
    </xf>
    <xf numFmtId="170" fontId="3" fillId="0" borderId="32" xfId="0" applyNumberFormat="1" applyFont="1" applyBorder="1" applyAlignment="1" applyProtection="1">
      <alignment horizontal="center"/>
      <protection locked="0"/>
    </xf>
    <xf numFmtId="170" fontId="3" fillId="0" borderId="1" xfId="0" applyNumberFormat="1"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3" fillId="0" borderId="0" xfId="0" applyFont="1" applyAlignment="1" applyProtection="1">
      <alignment vertical="center" wrapText="1"/>
    </xf>
    <xf numFmtId="0" fontId="2" fillId="0" borderId="0" xfId="0" applyFont="1" applyAlignment="1" applyProtection="1">
      <alignment horizontal="center" vertical="center"/>
    </xf>
    <xf numFmtId="0" fontId="2" fillId="0" borderId="1" xfId="0" applyFont="1" applyBorder="1" applyAlignment="1" applyProtection="1">
      <alignment horizontal="center" vertical="center"/>
    </xf>
    <xf numFmtId="0" fontId="3" fillId="0" borderId="32" xfId="0" applyFont="1" applyBorder="1" applyAlignment="1" applyProtection="1">
      <alignment horizontal="center" vertical="center"/>
      <protection locked="0"/>
    </xf>
    <xf numFmtId="0" fontId="3" fillId="0" borderId="19" xfId="0" applyFont="1" applyBorder="1" applyProtection="1"/>
    <xf numFmtId="10" fontId="3" fillId="0" borderId="1" xfId="0" applyNumberFormat="1" applyFont="1" applyBorder="1" applyProtection="1"/>
    <xf numFmtId="0" fontId="2" fillId="0" borderId="5" xfId="0" applyFont="1" applyBorder="1" applyAlignment="1" applyProtection="1"/>
    <xf numFmtId="0" fontId="2" fillId="0" borderId="6" xfId="0" applyFont="1" applyBorder="1" applyAlignment="1" applyProtection="1"/>
    <xf numFmtId="0" fontId="2" fillId="8" borderId="1" xfId="0" applyFont="1" applyFill="1" applyBorder="1" applyAlignment="1" applyProtection="1">
      <alignment horizontal="center" vertical="center"/>
    </xf>
    <xf numFmtId="0" fontId="2" fillId="8" borderId="1" xfId="0" applyFont="1" applyFill="1" applyBorder="1" applyAlignment="1" applyProtection="1">
      <alignment horizontal="center" vertical="center" wrapText="1"/>
    </xf>
    <xf numFmtId="0" fontId="2" fillId="8" borderId="32" xfId="0" applyFont="1" applyFill="1" applyBorder="1" applyAlignment="1" applyProtection="1">
      <alignment horizontal="center" vertical="center" wrapText="1"/>
    </xf>
    <xf numFmtId="0" fontId="3" fillId="0" borderId="1" xfId="0" applyFont="1" applyBorder="1" applyAlignment="1" applyProtection="1">
      <alignment horizontal="center"/>
      <protection locked="0"/>
    </xf>
    <xf numFmtId="168" fontId="3" fillId="0" borderId="1" xfId="0" applyNumberFormat="1" applyFont="1" applyBorder="1" applyAlignment="1" applyProtection="1">
      <protection locked="0"/>
    </xf>
    <xf numFmtId="168" fontId="3" fillId="0" borderId="1" xfId="0" applyNumberFormat="1" applyFont="1" applyBorder="1" applyAlignment="1" applyProtection="1"/>
    <xf numFmtId="10" fontId="3" fillId="0" borderId="1" xfId="2" applyNumberFormat="1" applyFont="1" applyBorder="1" applyAlignment="1" applyProtection="1">
      <alignment horizontal="center"/>
    </xf>
    <xf numFmtId="170" fontId="3" fillId="0" borderId="32" xfId="2" applyNumberFormat="1" applyFont="1" applyBorder="1" applyAlignment="1" applyProtection="1">
      <alignment horizontal="center"/>
      <protection locked="0"/>
    </xf>
    <xf numFmtId="0" fontId="2" fillId="0" borderId="24" xfId="0" applyFont="1" applyBorder="1" applyAlignment="1" applyProtection="1">
      <alignment horizontal="center"/>
    </xf>
    <xf numFmtId="169" fontId="2" fillId="0" borderId="24" xfId="1" applyNumberFormat="1" applyFont="1" applyBorder="1" applyAlignment="1" applyProtection="1"/>
    <xf numFmtId="10" fontId="2" fillId="0" borderId="24" xfId="2" applyNumberFormat="1" applyFont="1" applyBorder="1" applyAlignment="1" applyProtection="1">
      <alignment horizontal="center"/>
    </xf>
    <xf numFmtId="10" fontId="2" fillId="0" borderId="33" xfId="2" applyNumberFormat="1" applyFont="1" applyBorder="1" applyAlignment="1" applyProtection="1">
      <alignment horizontal="center"/>
    </xf>
    <xf numFmtId="0" fontId="2" fillId="4" borderId="34" xfId="0" applyFont="1" applyFill="1" applyBorder="1" applyAlignment="1" applyProtection="1">
      <alignment horizontal="center" vertical="center"/>
    </xf>
    <xf numFmtId="0" fontId="2" fillId="4" borderId="51" xfId="0" applyFont="1" applyFill="1" applyBorder="1" applyAlignment="1" applyProtection="1">
      <alignment horizontal="center" vertical="center"/>
    </xf>
    <xf numFmtId="0" fontId="2" fillId="4" borderId="54" xfId="0" applyFont="1" applyFill="1" applyBorder="1" applyAlignment="1" applyProtection="1">
      <alignment horizontal="center" vertical="center"/>
    </xf>
    <xf numFmtId="0" fontId="2" fillId="4" borderId="51" xfId="0" applyFont="1" applyFill="1" applyBorder="1" applyAlignment="1" applyProtection="1">
      <alignment horizontal="center" vertical="center" wrapText="1"/>
    </xf>
    <xf numFmtId="0" fontId="2" fillId="4" borderId="54" xfId="0" applyFont="1" applyFill="1" applyBorder="1" applyAlignment="1" applyProtection="1">
      <alignment horizontal="center" vertical="center" wrapText="1"/>
    </xf>
    <xf numFmtId="0" fontId="2" fillId="4" borderId="16" xfId="0" applyFont="1" applyFill="1" applyBorder="1" applyAlignment="1" applyProtection="1">
      <alignment vertical="center"/>
    </xf>
    <xf numFmtId="0" fontId="2" fillId="0" borderId="31" xfId="0" applyFont="1" applyBorder="1" applyAlignment="1" applyProtection="1">
      <alignment vertical="center"/>
    </xf>
    <xf numFmtId="49" fontId="2" fillId="0" borderId="15" xfId="0" applyNumberFormat="1" applyFont="1" applyBorder="1" applyAlignment="1" applyProtection="1">
      <alignment vertical="center"/>
    </xf>
    <xf numFmtId="0" fontId="2" fillId="0" borderId="41" xfId="0" applyFont="1" applyBorder="1" applyAlignment="1" applyProtection="1">
      <alignment vertical="center"/>
    </xf>
    <xf numFmtId="0" fontId="3" fillId="0" borderId="36" xfId="0" applyFont="1" applyBorder="1" applyAlignment="1" applyProtection="1">
      <alignment horizontal="left" vertical="center"/>
    </xf>
    <xf numFmtId="0" fontId="3" fillId="0" borderId="2" xfId="0" applyFont="1" applyBorder="1" applyAlignment="1" applyProtection="1">
      <alignment horizontal="center" vertical="center"/>
      <protection locked="0"/>
    </xf>
    <xf numFmtId="0" fontId="3" fillId="0" borderId="37" xfId="0" applyFont="1" applyBorder="1" applyAlignment="1" applyProtection="1">
      <alignment horizontal="center" vertical="center"/>
      <protection locked="0"/>
    </xf>
    <xf numFmtId="0" fontId="3" fillId="13" borderId="13" xfId="0" applyFont="1" applyFill="1" applyBorder="1" applyAlignment="1" applyProtection="1">
      <alignment horizontal="center" vertical="center"/>
    </xf>
    <xf numFmtId="0" fontId="3" fillId="0" borderId="47" xfId="0" applyFont="1" applyBorder="1" applyAlignment="1" applyProtection="1">
      <alignment horizontal="center" vertical="center"/>
      <protection locked="0"/>
    </xf>
    <xf numFmtId="1" fontId="3" fillId="0" borderId="47" xfId="0" applyNumberFormat="1" applyFont="1" applyBorder="1" applyAlignment="1" applyProtection="1">
      <alignment horizontal="center" vertical="center"/>
      <protection locked="0"/>
    </xf>
    <xf numFmtId="1" fontId="3" fillId="0" borderId="14" xfId="0" applyNumberFormat="1" applyFont="1" applyBorder="1" applyAlignment="1" applyProtection="1">
      <alignment horizontal="center" vertical="center"/>
      <protection locked="0"/>
    </xf>
    <xf numFmtId="0" fontId="3" fillId="0" borderId="15" xfId="0" applyFont="1" applyBorder="1" applyAlignment="1" applyProtection="1">
      <alignment horizontal="center" vertical="center"/>
    </xf>
    <xf numFmtId="0" fontId="14" fillId="16" borderId="1" xfId="0" applyFont="1" applyFill="1" applyBorder="1" applyAlignment="1" applyProtection="1">
      <alignment wrapText="1"/>
    </xf>
    <xf numFmtId="0" fontId="14" fillId="16" borderId="19" xfId="0" applyFont="1" applyFill="1" applyBorder="1" applyAlignment="1" applyProtection="1">
      <alignment horizontal="left" indent="1"/>
    </xf>
    <xf numFmtId="0" fontId="14" fillId="16" borderId="1" xfId="0" applyFont="1" applyFill="1" applyBorder="1" applyAlignment="1" applyProtection="1">
      <alignment horizontal="left" indent="1"/>
    </xf>
    <xf numFmtId="0" fontId="14" fillId="16" borderId="1" xfId="0" applyFont="1" applyFill="1" applyBorder="1" applyAlignment="1" applyProtection="1">
      <alignment horizontal="left"/>
    </xf>
    <xf numFmtId="0" fontId="14" fillId="16" borderId="19" xfId="0" applyFont="1" applyFill="1" applyBorder="1" applyAlignment="1" applyProtection="1">
      <alignment horizontal="left" vertical="center" wrapText="1" indent="1"/>
    </xf>
    <xf numFmtId="0" fontId="14" fillId="16" borderId="1" xfId="0" applyFont="1" applyFill="1" applyBorder="1" applyAlignment="1" applyProtection="1">
      <alignment vertical="center" wrapText="1"/>
    </xf>
    <xf numFmtId="0" fontId="14" fillId="16" borderId="12" xfId="0" applyFont="1" applyFill="1" applyBorder="1" applyAlignment="1" applyProtection="1"/>
    <xf numFmtId="0" fontId="3" fillId="0" borderId="22" xfId="0" applyFont="1" applyBorder="1" applyAlignment="1" applyProtection="1">
      <alignment horizontal="center"/>
    </xf>
    <xf numFmtId="0" fontId="14" fillId="16" borderId="57" xfId="0" applyFont="1" applyFill="1" applyBorder="1" applyAlignment="1" applyProtection="1">
      <alignment horizontal="center"/>
    </xf>
    <xf numFmtId="1" fontId="3" fillId="20" borderId="14" xfId="0" applyNumberFormat="1"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center"/>
      <protection locked="0"/>
    </xf>
    <xf numFmtId="0" fontId="3" fillId="0" borderId="32" xfId="0" applyFont="1" applyFill="1" applyBorder="1" applyAlignment="1" applyProtection="1">
      <alignment horizontal="center" vertical="center"/>
      <protection locked="0"/>
    </xf>
    <xf numFmtId="0" fontId="16" fillId="15" borderId="32" xfId="0" applyFont="1" applyFill="1" applyBorder="1" applyAlignment="1" applyProtection="1">
      <alignment horizontal="center" vertical="center"/>
      <protection locked="0"/>
    </xf>
    <xf numFmtId="0" fontId="3" fillId="23" borderId="47" xfId="0" applyFont="1" applyFill="1" applyBorder="1" applyAlignment="1" applyProtection="1">
      <alignment horizontal="center" vertical="center"/>
      <protection locked="0"/>
    </xf>
    <xf numFmtId="1" fontId="3" fillId="23" borderId="47" xfId="0" applyNumberFormat="1" applyFont="1" applyFill="1" applyBorder="1" applyAlignment="1" applyProtection="1">
      <alignment horizontal="center" vertical="center"/>
      <protection locked="0"/>
    </xf>
    <xf numFmtId="42" fontId="18" fillId="0" borderId="1" xfId="9" applyFont="1" applyBorder="1" applyAlignment="1" applyProtection="1">
      <alignment vertical="center" wrapText="1"/>
      <protection locked="0"/>
    </xf>
    <xf numFmtId="42" fontId="18" fillId="0" borderId="8" xfId="9" applyFont="1" applyBorder="1" applyAlignment="1" applyProtection="1">
      <alignment vertical="center" wrapText="1"/>
      <protection locked="0"/>
    </xf>
    <xf numFmtId="0" fontId="18" fillId="0" borderId="19" xfId="0" applyFont="1" applyBorder="1" applyAlignment="1" applyProtection="1">
      <alignment horizontal="center"/>
      <protection locked="0"/>
    </xf>
    <xf numFmtId="168" fontId="18" fillId="0" borderId="1" xfId="0" applyNumberFormat="1" applyFont="1" applyBorder="1" applyAlignment="1" applyProtection="1">
      <protection locked="0"/>
    </xf>
    <xf numFmtId="170" fontId="18" fillId="0" borderId="32" xfId="2" applyNumberFormat="1" applyFont="1" applyBorder="1" applyAlignment="1" applyProtection="1">
      <alignment horizontal="center"/>
      <protection locked="0"/>
    </xf>
    <xf numFmtId="170" fontId="18" fillId="0" borderId="37" xfId="2" applyNumberFormat="1" applyFont="1" applyBorder="1" applyAlignment="1" applyProtection="1">
      <alignment horizontal="center"/>
      <protection locked="0"/>
    </xf>
    <xf numFmtId="0" fontId="18" fillId="0" borderId="1"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8" fillId="0" borderId="0" xfId="0" applyFont="1" applyFill="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19" fillId="21" borderId="19" xfId="0" applyFont="1" applyFill="1" applyBorder="1" applyAlignment="1" applyProtection="1">
      <alignment horizontal="left" vertical="center" wrapText="1"/>
      <protection locked="0"/>
    </xf>
    <xf numFmtId="0" fontId="19" fillId="21" borderId="19" xfId="0" applyFont="1" applyFill="1" applyBorder="1" applyAlignment="1" applyProtection="1">
      <alignment horizontal="left" vertical="center"/>
      <protection locked="0"/>
    </xf>
    <xf numFmtId="0" fontId="19" fillId="21" borderId="23" xfId="0" applyFont="1" applyFill="1" applyBorder="1" applyAlignment="1" applyProtection="1">
      <alignment horizontal="left" vertical="center" wrapText="1"/>
      <protection locked="0"/>
    </xf>
    <xf numFmtId="0" fontId="19" fillId="21" borderId="24" xfId="0" applyFont="1" applyFill="1" applyBorder="1" applyAlignment="1" applyProtection="1">
      <alignment horizontal="left" vertical="center" wrapText="1"/>
      <protection locked="0"/>
    </xf>
    <xf numFmtId="0" fontId="19" fillId="21" borderId="1" xfId="0" applyFont="1" applyFill="1" applyBorder="1" applyAlignment="1" applyProtection="1">
      <alignment vertical="center" wrapText="1"/>
      <protection locked="0"/>
    </xf>
    <xf numFmtId="42" fontId="18" fillId="0" borderId="1" xfId="9" applyNumberFormat="1" applyFont="1" applyBorder="1" applyAlignment="1" applyProtection="1">
      <alignment horizontal="center" vertical="center"/>
      <protection locked="0"/>
    </xf>
    <xf numFmtId="0" fontId="19" fillId="0" borderId="0" xfId="0" applyFont="1" applyFill="1" applyBorder="1" applyAlignment="1" applyProtection="1">
      <alignment horizontal="left" vertical="center" wrapText="1"/>
      <protection locked="0"/>
    </xf>
    <xf numFmtId="0" fontId="18" fillId="23" borderId="0" xfId="0" applyFont="1" applyFill="1" applyBorder="1" applyAlignment="1" applyProtection="1">
      <protection locked="0"/>
    </xf>
    <xf numFmtId="0" fontId="18" fillId="23" borderId="38" xfId="0" applyFont="1" applyFill="1" applyBorder="1" applyProtection="1">
      <protection locked="0"/>
    </xf>
    <xf numFmtId="0" fontId="17" fillId="23" borderId="0" xfId="0" applyFont="1" applyFill="1" applyBorder="1" applyAlignment="1" applyProtection="1">
      <alignment horizontal="center" vertical="center"/>
      <protection locked="0"/>
    </xf>
    <xf numFmtId="0" fontId="18" fillId="23" borderId="0" xfId="0" applyFont="1" applyFill="1" applyBorder="1" applyProtection="1">
      <protection locked="0"/>
    </xf>
    <xf numFmtId="10" fontId="18" fillId="23" borderId="0" xfId="0" applyNumberFormat="1" applyFont="1" applyFill="1" applyBorder="1" applyAlignment="1" applyProtection="1">
      <alignment horizontal="center" vertical="center"/>
      <protection locked="0"/>
    </xf>
    <xf numFmtId="10" fontId="17" fillId="23" borderId="0" xfId="0" applyNumberFormat="1" applyFont="1" applyFill="1" applyBorder="1" applyAlignment="1" applyProtection="1">
      <alignment horizontal="center" vertical="center"/>
      <protection locked="0"/>
    </xf>
    <xf numFmtId="0" fontId="18" fillId="23" borderId="0" xfId="0" applyFont="1" applyFill="1" applyBorder="1" applyAlignment="1" applyProtection="1">
      <alignment horizontal="center" vertical="center"/>
      <protection locked="0"/>
    </xf>
    <xf numFmtId="0" fontId="18" fillId="23" borderId="20" xfId="0" applyFont="1" applyFill="1" applyBorder="1" applyProtection="1">
      <protection locked="0"/>
    </xf>
    <xf numFmtId="10" fontId="18" fillId="0" borderId="1" xfId="2" applyNumberFormat="1" applyFont="1" applyBorder="1" applyAlignment="1" applyProtection="1">
      <alignment horizontal="center"/>
      <protection locked="0"/>
    </xf>
    <xf numFmtId="0" fontId="18" fillId="23" borderId="39" xfId="0" applyFont="1" applyFill="1" applyBorder="1" applyProtection="1">
      <protection locked="0"/>
    </xf>
    <xf numFmtId="0" fontId="18" fillId="23" borderId="40" xfId="0" applyFont="1" applyFill="1" applyBorder="1" applyProtection="1">
      <protection locked="0"/>
    </xf>
    <xf numFmtId="175" fontId="18" fillId="0" borderId="4" xfId="0" applyNumberFormat="1" applyFont="1" applyBorder="1" applyAlignment="1" applyProtection="1">
      <alignment horizontal="left" vertical="center"/>
      <protection locked="0"/>
    </xf>
    <xf numFmtId="175" fontId="18" fillId="0" borderId="19" xfId="0" applyNumberFormat="1" applyFont="1" applyBorder="1" applyAlignment="1" applyProtection="1">
      <alignment horizontal="left" vertical="center"/>
      <protection locked="0"/>
    </xf>
    <xf numFmtId="175" fontId="18" fillId="0" borderId="1" xfId="0" applyNumberFormat="1" applyFont="1" applyBorder="1" applyAlignment="1" applyProtection="1">
      <alignment horizontal="left" vertical="center"/>
      <protection locked="0"/>
    </xf>
    <xf numFmtId="175" fontId="18" fillId="0" borderId="36" xfId="0" applyNumberFormat="1" applyFont="1" applyBorder="1" applyAlignment="1" applyProtection="1">
      <alignment horizontal="left" vertical="center"/>
      <protection locked="0"/>
    </xf>
    <xf numFmtId="175" fontId="18" fillId="0" borderId="2" xfId="0" applyNumberFormat="1" applyFont="1" applyBorder="1" applyAlignment="1" applyProtection="1">
      <alignment horizontal="left" vertical="center"/>
      <protection locked="0"/>
    </xf>
    <xf numFmtId="169" fontId="13" fillId="22" borderId="51" xfId="1" applyNumberFormat="1" applyFont="1" applyFill="1" applyBorder="1" applyAlignment="1" applyProtection="1">
      <alignment vertical="center"/>
      <protection locked="0"/>
    </xf>
    <xf numFmtId="0" fontId="14" fillId="15" borderId="19" xfId="0" applyFont="1" applyFill="1" applyBorder="1" applyAlignment="1" applyProtection="1">
      <alignment horizontal="center" vertical="center"/>
      <protection locked="0"/>
    </xf>
    <xf numFmtId="0" fontId="14" fillId="15" borderId="1" xfId="0" applyFont="1" applyFill="1" applyBorder="1" applyAlignment="1" applyProtection="1">
      <alignment horizontal="center" vertical="center"/>
      <protection locked="0"/>
    </xf>
    <xf numFmtId="0" fontId="3" fillId="22" borderId="19" xfId="0" applyFont="1" applyFill="1" applyBorder="1" applyAlignment="1" applyProtection="1">
      <alignment horizontal="left" vertical="center" wrapText="1"/>
      <protection locked="0"/>
    </xf>
    <xf numFmtId="0" fontId="2" fillId="24" borderId="13" xfId="0" applyFont="1" applyFill="1" applyBorder="1" applyAlignment="1" applyProtection="1">
      <alignment horizontal="center" vertical="center" wrapText="1"/>
      <protection locked="0"/>
    </xf>
    <xf numFmtId="0" fontId="2" fillId="24" borderId="13" xfId="0" applyFont="1" applyFill="1" applyBorder="1" applyAlignment="1" applyProtection="1">
      <alignment horizontal="center" vertical="center"/>
      <protection locked="0"/>
    </xf>
    <xf numFmtId="0" fontId="3" fillId="20" borderId="15" xfId="0" applyFont="1" applyFill="1" applyBorder="1" applyAlignment="1" applyProtection="1">
      <alignment horizontal="center" vertical="center"/>
      <protection locked="0"/>
    </xf>
    <xf numFmtId="0" fontId="2" fillId="0" borderId="38" xfId="0" applyFont="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3" fillId="0" borderId="0" xfId="0" applyFont="1" applyProtection="1">
      <protection locked="0"/>
    </xf>
    <xf numFmtId="0" fontId="3" fillId="0" borderId="0" xfId="0" applyFont="1" applyAlignment="1" applyProtection="1">
      <alignment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horizontal="left"/>
      <protection locked="0"/>
    </xf>
    <xf numFmtId="0" fontId="3" fillId="20" borderId="0" xfId="0" applyFont="1" applyFill="1" applyProtection="1">
      <protection locked="0"/>
    </xf>
    <xf numFmtId="0" fontId="3" fillId="20" borderId="0" xfId="0" applyFont="1" applyFill="1" applyAlignment="1" applyProtection="1">
      <alignment horizontal="center" vertical="center"/>
      <protection locked="0"/>
    </xf>
    <xf numFmtId="0" fontId="16" fillId="17" borderId="0" xfId="0" applyFont="1" applyFill="1" applyProtection="1">
      <protection locked="0"/>
    </xf>
    <xf numFmtId="14" fontId="18" fillId="0" borderId="55" xfId="0" applyNumberFormat="1" applyFont="1" applyBorder="1" applyAlignment="1" applyProtection="1">
      <alignment horizontal="left" vertical="center"/>
      <protection locked="0"/>
    </xf>
    <xf numFmtId="14" fontId="18" fillId="0" borderId="19" xfId="0" applyNumberFormat="1" applyFont="1" applyBorder="1" applyAlignment="1" applyProtection="1">
      <alignment horizontal="left" vertical="center"/>
      <protection locked="0"/>
    </xf>
    <xf numFmtId="14" fontId="4" fillId="0" borderId="1" xfId="9" applyNumberFormat="1" applyFont="1" applyBorder="1" applyAlignment="1" applyProtection="1">
      <alignment horizontal="center" vertical="center"/>
      <protection locked="0"/>
    </xf>
    <xf numFmtId="176" fontId="4" fillId="0" borderId="32" xfId="2" applyNumberFormat="1" applyFont="1" applyBorder="1" applyAlignment="1" applyProtection="1">
      <alignment horizontal="center" vertical="center"/>
      <protection locked="0"/>
    </xf>
    <xf numFmtId="49" fontId="17" fillId="0" borderId="1" xfId="0" applyNumberFormat="1" applyFont="1" applyBorder="1" applyAlignment="1" applyProtection="1">
      <alignment vertical="center"/>
      <protection locked="0"/>
    </xf>
    <xf numFmtId="42" fontId="18" fillId="0" borderId="1" xfId="9" applyFont="1" applyBorder="1" applyAlignment="1" applyProtection="1">
      <alignment horizontal="center" vertical="center"/>
      <protection locked="0"/>
    </xf>
    <xf numFmtId="42" fontId="18" fillId="0" borderId="32" xfId="9" applyFont="1" applyBorder="1" applyAlignment="1" applyProtection="1">
      <alignment horizontal="center" vertical="center"/>
      <protection locked="0"/>
    </xf>
    <xf numFmtId="170" fontId="18" fillId="0" borderId="1" xfId="0" applyNumberFormat="1" applyFont="1" applyBorder="1" applyAlignment="1" applyProtection="1">
      <alignment horizontal="center" vertical="center" wrapText="1"/>
      <protection locked="0"/>
    </xf>
    <xf numFmtId="42" fontId="18" fillId="0" borderId="24" xfId="9" applyFont="1" applyBorder="1" applyAlignment="1" applyProtection="1">
      <alignment horizontal="left" vertical="center"/>
      <protection locked="0"/>
    </xf>
    <xf numFmtId="0" fontId="18" fillId="0" borderId="1" xfId="0" applyFont="1" applyBorder="1" applyAlignment="1" applyProtection="1">
      <alignment horizontal="center" vertical="center"/>
      <protection locked="0"/>
    </xf>
    <xf numFmtId="0" fontId="19" fillId="21" borderId="1" xfId="0" applyFont="1" applyFill="1" applyBorder="1" applyAlignment="1" applyProtection="1">
      <alignment horizontal="left" vertical="center" wrapText="1"/>
      <protection locked="0"/>
    </xf>
    <xf numFmtId="0" fontId="19" fillId="21" borderId="1" xfId="0" applyFont="1" applyFill="1" applyBorder="1" applyAlignment="1" applyProtection="1">
      <alignment horizontal="center" vertical="center"/>
      <protection locked="0"/>
    </xf>
    <xf numFmtId="0" fontId="19" fillId="20" borderId="63" xfId="0" applyFont="1" applyFill="1" applyBorder="1" applyAlignment="1" applyProtection="1">
      <alignment horizontal="left" vertical="center" wrapText="1" indent="1"/>
      <protection locked="0"/>
    </xf>
    <xf numFmtId="170" fontId="18" fillId="0" borderId="32" xfId="0" applyNumberFormat="1" applyFont="1" applyBorder="1" applyAlignment="1" applyProtection="1">
      <alignment horizontal="center" vertical="center"/>
      <protection locked="0"/>
    </xf>
    <xf numFmtId="170" fontId="18" fillId="0" borderId="32" xfId="0" applyNumberFormat="1" applyFont="1" applyBorder="1" applyAlignment="1" applyProtection="1">
      <alignment horizontal="center" vertical="center" wrapText="1"/>
      <protection locked="0"/>
    </xf>
    <xf numFmtId="0" fontId="19" fillId="0" borderId="38" xfId="0" applyFont="1" applyFill="1" applyBorder="1" applyAlignment="1" applyProtection="1">
      <alignment horizontal="left" vertical="center" wrapText="1"/>
      <protection locked="0"/>
    </xf>
    <xf numFmtId="170" fontId="18" fillId="0" borderId="20" xfId="0" applyNumberFormat="1" applyFont="1" applyFill="1" applyBorder="1" applyAlignment="1" applyProtection="1">
      <alignment horizontal="center" vertical="center" wrapText="1"/>
      <protection locked="0"/>
    </xf>
    <xf numFmtId="0" fontId="18" fillId="23" borderId="38" xfId="0" applyFont="1" applyFill="1" applyBorder="1" applyAlignment="1" applyProtection="1">
      <protection locked="0"/>
    </xf>
    <xf numFmtId="0" fontId="19" fillId="22" borderId="34" xfId="0" applyFont="1" applyFill="1" applyBorder="1" applyAlignment="1" applyProtection="1">
      <alignment horizontal="center" vertical="center"/>
      <protection locked="0"/>
    </xf>
    <xf numFmtId="0" fontId="19" fillId="22" borderId="51" xfId="0" applyFont="1" applyFill="1" applyBorder="1" applyAlignment="1" applyProtection="1">
      <alignment horizontal="center" vertical="center" wrapText="1"/>
      <protection locked="0"/>
    </xf>
    <xf numFmtId="0" fontId="19" fillId="22" borderId="54" xfId="0" applyFont="1" applyFill="1" applyBorder="1" applyAlignment="1" applyProtection="1">
      <alignment horizontal="center" vertical="center" wrapText="1"/>
      <protection locked="0"/>
    </xf>
    <xf numFmtId="42" fontId="18" fillId="0" borderId="24" xfId="9" applyFont="1" applyBorder="1" applyAlignment="1" applyProtection="1">
      <alignment horizontal="left" vertical="center"/>
      <protection locked="0"/>
    </xf>
    <xf numFmtId="6" fontId="18" fillId="0" borderId="33" xfId="0" applyNumberFormat="1" applyFont="1" applyBorder="1" applyAlignment="1" applyProtection="1">
      <alignment horizontal="left" vertical="center"/>
      <protection locked="0"/>
    </xf>
    <xf numFmtId="178" fontId="18" fillId="0" borderId="1" xfId="9" applyNumberFormat="1" applyFont="1" applyBorder="1" applyAlignment="1" applyProtection="1">
      <alignment horizontal="left" vertical="center"/>
      <protection locked="0"/>
    </xf>
    <xf numFmtId="0" fontId="23" fillId="0" borderId="19" xfId="0" applyFont="1" applyFill="1" applyBorder="1" applyAlignment="1" applyProtection="1">
      <alignment horizontal="center"/>
      <protection locked="0"/>
    </xf>
    <xf numFmtId="168" fontId="23" fillId="0" borderId="1" xfId="0" applyNumberFormat="1" applyFont="1" applyFill="1" applyBorder="1" applyAlignment="1" applyProtection="1">
      <protection locked="0"/>
    </xf>
    <xf numFmtId="10" fontId="23" fillId="0" borderId="1" xfId="2" applyNumberFormat="1" applyFont="1" applyFill="1" applyBorder="1" applyAlignment="1" applyProtection="1">
      <alignment horizontal="center"/>
      <protection locked="0"/>
    </xf>
    <xf numFmtId="170" fontId="23" fillId="0" borderId="32" xfId="2" applyNumberFormat="1" applyFont="1" applyFill="1" applyBorder="1" applyAlignment="1" applyProtection="1">
      <alignment horizontal="center"/>
      <protection locked="0"/>
    </xf>
    <xf numFmtId="0" fontId="18" fillId="0" borderId="36" xfId="0" applyFont="1" applyBorder="1" applyAlignment="1" applyProtection="1">
      <alignment horizontal="center"/>
      <protection locked="0"/>
    </xf>
    <xf numFmtId="169" fontId="17" fillId="0" borderId="24" xfId="1" applyNumberFormat="1" applyFont="1" applyBorder="1" applyAlignment="1" applyProtection="1">
      <protection locked="0"/>
    </xf>
    <xf numFmtId="10" fontId="17" fillId="0" borderId="24" xfId="2" applyNumberFormat="1" applyFont="1" applyBorder="1" applyAlignment="1" applyProtection="1">
      <alignment horizontal="center"/>
      <protection locked="0"/>
    </xf>
    <xf numFmtId="10" fontId="17" fillId="0" borderId="33" xfId="2" applyNumberFormat="1" applyFont="1" applyBorder="1" applyAlignment="1" applyProtection="1">
      <alignment horizontal="center"/>
      <protection locked="0"/>
    </xf>
    <xf numFmtId="168" fontId="23" fillId="0" borderId="2" xfId="0" applyNumberFormat="1" applyFont="1" applyFill="1" applyBorder="1" applyAlignment="1" applyProtection="1">
      <alignment horizontal="center"/>
      <protection locked="0"/>
    </xf>
    <xf numFmtId="170" fontId="23" fillId="0" borderId="37" xfId="2" applyNumberFormat="1" applyFont="1" applyFill="1" applyBorder="1" applyAlignment="1" applyProtection="1">
      <alignment horizontal="center"/>
      <protection locked="0"/>
    </xf>
    <xf numFmtId="0" fontId="23" fillId="0" borderId="36" xfId="0" applyFont="1" applyFill="1" applyBorder="1" applyAlignment="1" applyProtection="1">
      <alignment horizontal="center"/>
      <protection locked="0"/>
    </xf>
    <xf numFmtId="168" fontId="18" fillId="0" borderId="2" xfId="0" applyNumberFormat="1" applyFont="1" applyBorder="1" applyAlignment="1" applyProtection="1">
      <protection locked="0"/>
    </xf>
    <xf numFmtId="10" fontId="23" fillId="0" borderId="2" xfId="2" applyNumberFormat="1" applyFont="1" applyFill="1" applyBorder="1" applyAlignment="1" applyProtection="1">
      <alignment horizontal="center"/>
      <protection locked="0"/>
    </xf>
    <xf numFmtId="14" fontId="18" fillId="0" borderId="19" xfId="0" applyNumberFormat="1" applyFont="1" applyFill="1" applyBorder="1" applyAlignment="1" applyProtection="1">
      <alignment horizontal="left" vertical="center"/>
      <protection locked="0"/>
    </xf>
    <xf numFmtId="178" fontId="18" fillId="0" borderId="1" xfId="9" applyNumberFormat="1" applyFont="1" applyFill="1" applyBorder="1" applyAlignment="1" applyProtection="1">
      <alignment horizontal="left" vertical="center"/>
      <protection locked="0"/>
    </xf>
    <xf numFmtId="168" fontId="18" fillId="0" borderId="2" xfId="0" applyNumberFormat="1" applyFont="1" applyFill="1" applyBorder="1" applyAlignment="1" applyProtection="1">
      <protection locked="0"/>
    </xf>
    <xf numFmtId="0" fontId="19" fillId="22" borderId="46" xfId="0" applyFont="1" applyFill="1" applyBorder="1" applyAlignment="1" applyProtection="1">
      <alignment horizontal="center" vertical="center"/>
      <protection locked="0"/>
    </xf>
    <xf numFmtId="0" fontId="19" fillId="22" borderId="68" xfId="0" applyFont="1" applyFill="1" applyBorder="1" applyAlignment="1" applyProtection="1">
      <alignment horizontal="center" vertical="center"/>
      <protection locked="0"/>
    </xf>
    <xf numFmtId="0" fontId="19" fillId="22" borderId="46" xfId="0" applyFont="1" applyFill="1" applyBorder="1" applyAlignment="1" applyProtection="1">
      <alignment horizontal="center" vertical="center" wrapText="1"/>
      <protection locked="0"/>
    </xf>
    <xf numFmtId="169" fontId="13" fillId="22" borderId="35" xfId="1" applyNumberFormat="1" applyFont="1" applyFill="1" applyBorder="1" applyAlignment="1" applyProtection="1">
      <alignment vertical="center"/>
      <protection locked="0"/>
    </xf>
    <xf numFmtId="176" fontId="4" fillId="0" borderId="5" xfId="2" applyNumberFormat="1" applyFont="1" applyBorder="1" applyAlignment="1" applyProtection="1">
      <alignment horizontal="center" vertical="center"/>
      <protection locked="0"/>
    </xf>
    <xf numFmtId="14" fontId="18" fillId="23" borderId="55" xfId="0" applyNumberFormat="1" applyFont="1" applyFill="1" applyBorder="1" applyAlignment="1" applyProtection="1">
      <alignment horizontal="center" vertical="center"/>
      <protection locked="0"/>
    </xf>
    <xf numFmtId="177" fontId="18" fillId="23" borderId="4" xfId="0" applyNumberFormat="1" applyFont="1" applyFill="1" applyBorder="1" applyAlignment="1" applyProtection="1">
      <alignment horizontal="center" vertical="center"/>
      <protection locked="0"/>
    </xf>
    <xf numFmtId="14" fontId="18" fillId="23" borderId="19" xfId="0" applyNumberFormat="1" applyFont="1" applyFill="1" applyBorder="1" applyAlignment="1" applyProtection="1">
      <alignment horizontal="center" vertical="center"/>
      <protection locked="0"/>
    </xf>
    <xf numFmtId="14" fontId="18" fillId="23" borderId="1" xfId="0" applyNumberFormat="1" applyFont="1" applyFill="1" applyBorder="1" applyAlignment="1" applyProtection="1">
      <alignment horizontal="center" vertical="center"/>
      <protection locked="0"/>
    </xf>
    <xf numFmtId="177" fontId="18" fillId="23" borderId="1" xfId="0" applyNumberFormat="1" applyFont="1" applyFill="1" applyBorder="1" applyAlignment="1" applyProtection="1">
      <alignment horizontal="center" vertical="center"/>
      <protection locked="0"/>
    </xf>
    <xf numFmtId="14" fontId="18" fillId="23" borderId="2" xfId="0" applyNumberFormat="1" applyFont="1" applyFill="1" applyBorder="1" applyAlignment="1" applyProtection="1">
      <alignment horizontal="center" vertical="center"/>
      <protection locked="0"/>
    </xf>
    <xf numFmtId="177" fontId="18" fillId="23" borderId="23" xfId="0" applyNumberFormat="1" applyFont="1" applyFill="1" applyBorder="1" applyAlignment="1" applyProtection="1">
      <alignment horizontal="center" vertical="center"/>
      <protection locked="0"/>
    </xf>
    <xf numFmtId="14" fontId="18" fillId="23" borderId="24" xfId="0" applyNumberFormat="1" applyFont="1" applyFill="1" applyBorder="1" applyAlignment="1" applyProtection="1">
      <alignment horizontal="center" vertical="center"/>
      <protection locked="0"/>
    </xf>
    <xf numFmtId="3" fontId="25" fillId="0" borderId="0" xfId="0" applyNumberFormat="1" applyFont="1"/>
    <xf numFmtId="3" fontId="3" fillId="0" borderId="0" xfId="0" applyNumberFormat="1" applyFont="1" applyProtection="1">
      <protection locked="0"/>
    </xf>
    <xf numFmtId="168" fontId="3" fillId="0" borderId="0" xfId="0" applyNumberFormat="1" applyFont="1" applyProtection="1">
      <protection locked="0"/>
    </xf>
    <xf numFmtId="42" fontId="3" fillId="0" borderId="0" xfId="0" applyNumberFormat="1" applyFont="1" applyProtection="1">
      <protection locked="0"/>
    </xf>
    <xf numFmtId="4" fontId="25" fillId="0" borderId="0" xfId="0" applyNumberFormat="1" applyFont="1"/>
    <xf numFmtId="168" fontId="18" fillId="23" borderId="1" xfId="0" applyNumberFormat="1" applyFont="1" applyFill="1" applyBorder="1" applyAlignment="1" applyProtection="1">
      <alignment horizontal="center"/>
      <protection locked="0"/>
    </xf>
    <xf numFmtId="168" fontId="18" fillId="23" borderId="2" xfId="0" applyNumberFormat="1" applyFont="1" applyFill="1" applyBorder="1" applyAlignment="1" applyProtection="1">
      <alignment horizontal="center"/>
      <protection locked="0"/>
    </xf>
    <xf numFmtId="168" fontId="23" fillId="23" borderId="1" xfId="0" applyNumberFormat="1" applyFont="1" applyFill="1" applyBorder="1" applyAlignment="1" applyProtection="1">
      <alignment horizontal="center"/>
      <protection locked="0"/>
    </xf>
    <xf numFmtId="168" fontId="23" fillId="23" borderId="2" xfId="0" applyNumberFormat="1" applyFont="1" applyFill="1" applyBorder="1" applyAlignment="1" applyProtection="1">
      <alignment horizontal="center"/>
      <protection locked="0"/>
    </xf>
    <xf numFmtId="42" fontId="18" fillId="0" borderId="1" xfId="9" applyNumberFormat="1" applyFont="1" applyFill="1" applyBorder="1" applyAlignment="1" applyProtection="1">
      <alignment horizontal="left" vertical="center"/>
      <protection locked="0"/>
    </xf>
    <xf numFmtId="42" fontId="18" fillId="0" borderId="4" xfId="9" applyNumberFormat="1" applyFont="1" applyBorder="1" applyAlignment="1" applyProtection="1">
      <alignment horizontal="left" vertical="center"/>
      <protection locked="0"/>
    </xf>
    <xf numFmtId="42" fontId="18" fillId="0" borderId="1" xfId="9" applyNumberFormat="1" applyFont="1" applyBorder="1" applyAlignment="1" applyProtection="1">
      <alignment horizontal="left" vertical="center"/>
      <protection locked="0"/>
    </xf>
    <xf numFmtId="42" fontId="3" fillId="0" borderId="0" xfId="0" applyNumberFormat="1" applyFont="1" applyAlignment="1" applyProtection="1">
      <alignment horizontal="left"/>
      <protection locked="0"/>
    </xf>
    <xf numFmtId="0" fontId="19" fillId="21" borderId="1" xfId="0" applyFont="1" applyFill="1" applyBorder="1" applyAlignment="1" applyProtection="1">
      <alignment horizontal="left" vertical="center" wrapText="1"/>
      <protection locked="0"/>
    </xf>
    <xf numFmtId="0" fontId="19" fillId="21" borderId="1" xfId="0" applyFont="1" applyFill="1" applyBorder="1" applyAlignment="1" applyProtection="1">
      <alignment horizontal="left" vertical="center" wrapText="1"/>
      <protection locked="0"/>
    </xf>
    <xf numFmtId="49" fontId="18" fillId="0" borderId="51" xfId="0" applyNumberFormat="1" applyFont="1" applyBorder="1" applyAlignment="1" applyProtection="1">
      <alignment horizontal="center" vertical="center" wrapText="1"/>
      <protection locked="0"/>
    </xf>
    <xf numFmtId="14" fontId="4" fillId="0" borderId="4" xfId="9" applyNumberFormat="1" applyFont="1" applyBorder="1" applyAlignment="1" applyProtection="1">
      <alignment horizontal="center" vertical="center"/>
      <protection locked="0"/>
    </xf>
    <xf numFmtId="176" fontId="4" fillId="0" borderId="44" xfId="2" applyNumberFormat="1" applyFont="1" applyBorder="1" applyAlignment="1" applyProtection="1">
      <alignment horizontal="center" vertical="center"/>
      <protection locked="0"/>
    </xf>
    <xf numFmtId="0" fontId="19" fillId="21" borderId="1" xfId="0" applyFont="1" applyFill="1" applyBorder="1" applyAlignment="1" applyProtection="1">
      <alignment horizontal="left" vertical="center" wrapText="1"/>
      <protection locked="0"/>
    </xf>
    <xf numFmtId="169" fontId="4" fillId="0" borderId="1" xfId="1" applyNumberFormat="1" applyFont="1" applyBorder="1" applyAlignment="1" applyProtection="1">
      <alignment horizontal="left" vertical="center" wrapText="1"/>
      <protection locked="0"/>
    </xf>
    <xf numFmtId="0" fontId="19" fillId="20" borderId="36" xfId="0" applyFont="1" applyFill="1" applyBorder="1" applyAlignment="1" applyProtection="1">
      <alignment horizontal="left" vertical="center" wrapText="1" indent="1"/>
      <protection locked="0"/>
    </xf>
    <xf numFmtId="0" fontId="19" fillId="20" borderId="60" xfId="0" applyFont="1" applyFill="1" applyBorder="1" applyAlignment="1" applyProtection="1">
      <alignment horizontal="left" vertical="center" wrapText="1" indent="1"/>
      <protection locked="0"/>
    </xf>
    <xf numFmtId="0" fontId="19" fillId="20" borderId="55" xfId="0" applyFont="1" applyFill="1" applyBorder="1" applyAlignment="1" applyProtection="1">
      <alignment horizontal="left" vertical="center" wrapText="1" indent="1"/>
      <protection locked="0"/>
    </xf>
    <xf numFmtId="42" fontId="21" fillId="23" borderId="1" xfId="9" applyFont="1" applyFill="1" applyBorder="1" applyAlignment="1" applyProtection="1">
      <alignment horizontal="center" vertical="center"/>
      <protection locked="0"/>
    </xf>
    <xf numFmtId="0" fontId="19" fillId="21" borderId="2" xfId="0" applyFont="1" applyFill="1" applyBorder="1" applyAlignment="1" applyProtection="1">
      <alignment horizontal="center" vertical="center"/>
      <protection locked="0"/>
    </xf>
    <xf numFmtId="0" fontId="19" fillId="21" borderId="3" xfId="0" applyFont="1" applyFill="1" applyBorder="1" applyAlignment="1" applyProtection="1">
      <alignment horizontal="center" vertical="center"/>
      <protection locked="0"/>
    </xf>
    <xf numFmtId="0" fontId="19" fillId="21" borderId="4" xfId="0" applyFont="1" applyFill="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0" fontId="19" fillId="21" borderId="1" xfId="0" applyFont="1" applyFill="1" applyBorder="1" applyAlignment="1" applyProtection="1">
      <alignment horizontal="left" vertical="center" wrapText="1"/>
      <protection locked="0"/>
    </xf>
    <xf numFmtId="170" fontId="18" fillId="0" borderId="32" xfId="0" applyNumberFormat="1" applyFont="1" applyBorder="1" applyAlignment="1" applyProtection="1">
      <alignment horizontal="center" vertical="center"/>
      <protection locked="0"/>
    </xf>
    <xf numFmtId="42" fontId="21" fillId="0" borderId="1" xfId="9" applyFont="1" applyFill="1" applyBorder="1" applyAlignment="1" applyProtection="1">
      <alignment horizontal="center" vertical="center"/>
      <protection locked="0"/>
    </xf>
    <xf numFmtId="0" fontId="24" fillId="0" borderId="42" xfId="0" applyFont="1" applyBorder="1" applyAlignment="1" applyProtection="1">
      <alignment horizontal="left" vertical="top" wrapText="1"/>
      <protection locked="0"/>
    </xf>
    <xf numFmtId="0" fontId="24" fillId="0" borderId="7" xfId="0" applyFont="1" applyBorder="1" applyAlignment="1" applyProtection="1">
      <alignment horizontal="left" vertical="top" wrapText="1"/>
      <protection locked="0"/>
    </xf>
    <xf numFmtId="0" fontId="24" fillId="0" borderId="43" xfId="0" applyFont="1" applyBorder="1" applyAlignment="1" applyProtection="1">
      <alignment horizontal="left" vertical="top" wrapText="1"/>
      <protection locked="0"/>
    </xf>
    <xf numFmtId="0" fontId="24" fillId="0" borderId="59" xfId="0" applyFont="1" applyBorder="1" applyAlignment="1" applyProtection="1">
      <alignment horizontal="left" vertical="top" wrapText="1"/>
      <protection locked="0"/>
    </xf>
    <xf numFmtId="0" fontId="24" fillId="0" borderId="10" xfId="0" applyFont="1" applyBorder="1" applyAlignment="1" applyProtection="1">
      <alignment horizontal="left" vertical="top" wrapText="1"/>
      <protection locked="0"/>
    </xf>
    <xf numFmtId="0" fontId="24" fillId="0" borderId="21" xfId="0" applyFont="1" applyBorder="1" applyAlignment="1" applyProtection="1">
      <alignment horizontal="left" vertical="top" wrapText="1"/>
      <protection locked="0"/>
    </xf>
    <xf numFmtId="0" fontId="13" fillId="3" borderId="16" xfId="0" applyFont="1" applyFill="1" applyBorder="1" applyAlignment="1" applyProtection="1">
      <alignment horizontal="center"/>
      <protection locked="0"/>
    </xf>
    <xf numFmtId="0" fontId="13" fillId="3" borderId="17" xfId="0" applyFont="1" applyFill="1" applyBorder="1" applyAlignment="1" applyProtection="1">
      <alignment horizontal="center"/>
      <protection locked="0"/>
    </xf>
    <xf numFmtId="0" fontId="13" fillId="3" borderId="18" xfId="0" applyFont="1" applyFill="1" applyBorder="1" applyAlignment="1" applyProtection="1">
      <alignment horizontal="center"/>
      <protection locked="0"/>
    </xf>
    <xf numFmtId="0" fontId="2" fillId="0" borderId="19" xfId="0" applyFont="1" applyBorder="1" applyAlignment="1" applyProtection="1">
      <alignment horizontal="left"/>
      <protection locked="0"/>
    </xf>
    <xf numFmtId="0" fontId="2" fillId="0" borderId="1" xfId="0" applyFont="1" applyBorder="1" applyAlignment="1" applyProtection="1">
      <alignment horizontal="left"/>
      <protection locked="0"/>
    </xf>
    <xf numFmtId="0" fontId="3" fillId="0" borderId="12" xfId="0" applyFont="1" applyBorder="1" applyAlignment="1" applyProtection="1">
      <alignment horizontal="center"/>
      <protection locked="0"/>
    </xf>
    <xf numFmtId="0" fontId="3" fillId="0" borderId="22" xfId="0" applyFont="1" applyBorder="1" applyAlignment="1" applyProtection="1">
      <alignment horizontal="center"/>
      <protection locked="0"/>
    </xf>
    <xf numFmtId="0" fontId="3" fillId="0" borderId="7" xfId="0" applyFont="1" applyBorder="1" applyAlignment="1" applyProtection="1">
      <alignment horizontal="center" vertical="center"/>
      <protection locked="0"/>
    </xf>
    <xf numFmtId="0" fontId="3" fillId="0" borderId="43"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3" fillId="0" borderId="40" xfId="0" applyFont="1" applyBorder="1" applyAlignment="1" applyProtection="1">
      <alignment horizontal="center" vertical="center"/>
      <protection locked="0"/>
    </xf>
    <xf numFmtId="0" fontId="3" fillId="0" borderId="41" xfId="0" applyFont="1" applyBorder="1" applyAlignment="1" applyProtection="1">
      <alignment horizontal="center" vertical="center"/>
      <protection locked="0"/>
    </xf>
    <xf numFmtId="0" fontId="2" fillId="0" borderId="23" xfId="0" applyFont="1" applyBorder="1" applyAlignment="1" applyProtection="1">
      <alignment horizontal="left"/>
      <protection locked="0"/>
    </xf>
    <xf numFmtId="0" fontId="2" fillId="0" borderId="24" xfId="0" applyFont="1" applyBorder="1" applyAlignment="1" applyProtection="1">
      <alignment horizontal="left"/>
      <protection locked="0"/>
    </xf>
    <xf numFmtId="0" fontId="3" fillId="0" borderId="27" xfId="0" applyFont="1" applyBorder="1" applyAlignment="1" applyProtection="1">
      <alignment horizontal="center"/>
      <protection locked="0"/>
    </xf>
    <xf numFmtId="0" fontId="3" fillId="0" borderId="28" xfId="0" applyFont="1" applyBorder="1" applyAlignment="1" applyProtection="1">
      <alignment horizontal="center"/>
      <protection locked="0"/>
    </xf>
    <xf numFmtId="0" fontId="26" fillId="23" borderId="42" xfId="0" applyFont="1" applyFill="1" applyBorder="1" applyAlignment="1" applyProtection="1">
      <alignment horizontal="left" vertical="top" wrapText="1"/>
      <protection locked="0"/>
    </xf>
    <xf numFmtId="0" fontId="26" fillId="23" borderId="7" xfId="0" applyFont="1" applyFill="1" applyBorder="1" applyAlignment="1" applyProtection="1">
      <alignment horizontal="left" vertical="top" wrapText="1"/>
      <protection locked="0"/>
    </xf>
    <xf numFmtId="0" fontId="26" fillId="23" borderId="43" xfId="0" applyFont="1" applyFill="1" applyBorder="1" applyAlignment="1" applyProtection="1">
      <alignment horizontal="left" vertical="top" wrapText="1"/>
      <protection locked="0"/>
    </xf>
    <xf numFmtId="0" fontId="26" fillId="23" borderId="59" xfId="0" applyFont="1" applyFill="1" applyBorder="1" applyAlignment="1" applyProtection="1">
      <alignment horizontal="left" vertical="top" wrapText="1"/>
      <protection locked="0"/>
    </xf>
    <xf numFmtId="0" fontId="26" fillId="23" borderId="10" xfId="0" applyFont="1" applyFill="1" applyBorder="1" applyAlignment="1" applyProtection="1">
      <alignment horizontal="left" vertical="top" wrapText="1"/>
      <protection locked="0"/>
    </xf>
    <xf numFmtId="0" fontId="26" fillId="23" borderId="21" xfId="0" applyFont="1" applyFill="1" applyBorder="1" applyAlignment="1" applyProtection="1">
      <alignment horizontal="left" vertical="top" wrapText="1"/>
      <protection locked="0"/>
    </xf>
    <xf numFmtId="42" fontId="22" fillId="0" borderId="1" xfId="9" applyFont="1" applyBorder="1" applyAlignment="1" applyProtection="1">
      <alignment horizontal="center" vertical="center"/>
      <protection locked="0"/>
    </xf>
    <xf numFmtId="170" fontId="18" fillId="0" borderId="5" xfId="0" applyNumberFormat="1" applyFont="1" applyBorder="1" applyAlignment="1" applyProtection="1">
      <alignment horizontal="center" vertical="center" wrapText="1"/>
      <protection locked="0"/>
    </xf>
    <xf numFmtId="170" fontId="18" fillId="0" borderId="22" xfId="0" applyNumberFormat="1" applyFont="1" applyBorder="1" applyAlignment="1" applyProtection="1">
      <alignment horizontal="center" vertical="center" wrapText="1"/>
      <protection locked="0"/>
    </xf>
    <xf numFmtId="0" fontId="18" fillId="0" borderId="60" xfId="0" applyFont="1" applyBorder="1" applyAlignment="1" applyProtection="1">
      <alignment horizontal="center"/>
      <protection locked="0"/>
    </xf>
    <xf numFmtId="0" fontId="18" fillId="0" borderId="3" xfId="0" applyFont="1" applyBorder="1" applyAlignment="1" applyProtection="1">
      <alignment horizontal="center"/>
      <protection locked="0"/>
    </xf>
    <xf numFmtId="0" fontId="18" fillId="0" borderId="53" xfId="0" applyFont="1" applyBorder="1" applyAlignment="1" applyProtection="1">
      <alignment horizontal="center"/>
      <protection locked="0"/>
    </xf>
    <xf numFmtId="170" fontId="18" fillId="0" borderId="1" xfId="0" applyNumberFormat="1" applyFont="1" applyBorder="1" applyAlignment="1" applyProtection="1">
      <alignment horizontal="center" vertical="center" wrapText="1"/>
      <protection locked="0"/>
    </xf>
    <xf numFmtId="0" fontId="18" fillId="23" borderId="1" xfId="0" applyFont="1" applyFill="1" applyBorder="1" applyAlignment="1" applyProtection="1">
      <alignment horizontal="center" vertical="center"/>
      <protection locked="0"/>
    </xf>
    <xf numFmtId="0" fontId="17" fillId="19" borderId="34" xfId="0" applyFont="1" applyFill="1" applyBorder="1" applyAlignment="1" applyProtection="1">
      <alignment horizontal="left"/>
      <protection locked="0"/>
    </xf>
    <xf numFmtId="0" fontId="17" fillId="19" borderId="51" xfId="0" applyFont="1" applyFill="1" applyBorder="1" applyAlignment="1" applyProtection="1">
      <alignment horizontal="left"/>
      <protection locked="0"/>
    </xf>
    <xf numFmtId="42" fontId="18" fillId="23" borderId="1" xfId="9" applyFont="1" applyFill="1" applyBorder="1" applyAlignment="1" applyProtection="1">
      <alignment horizontal="center" vertical="center"/>
      <protection locked="0"/>
    </xf>
    <xf numFmtId="42" fontId="18" fillId="23" borderId="32" xfId="9" applyFont="1" applyFill="1" applyBorder="1" applyAlignment="1" applyProtection="1">
      <alignment horizontal="center" vertical="center"/>
      <protection locked="0"/>
    </xf>
    <xf numFmtId="42" fontId="18" fillId="0" borderId="5" xfId="9" applyFont="1" applyBorder="1" applyAlignment="1" applyProtection="1">
      <alignment horizontal="center" vertical="center"/>
      <protection locked="0"/>
    </xf>
    <xf numFmtId="42" fontId="18" fillId="0" borderId="22" xfId="9" applyFont="1" applyBorder="1" applyAlignment="1" applyProtection="1">
      <alignment horizontal="center" vertical="center"/>
      <protection locked="0"/>
    </xf>
    <xf numFmtId="0" fontId="17" fillId="0" borderId="63" xfId="0" applyFont="1" applyBorder="1" applyAlignment="1" applyProtection="1">
      <alignment horizontal="left" indent="1"/>
      <protection locked="0"/>
    </xf>
    <xf numFmtId="0" fontId="17" fillId="0" borderId="12" xfId="0" applyFont="1" applyBorder="1" applyAlignment="1" applyProtection="1">
      <alignment horizontal="left" indent="1"/>
      <protection locked="0"/>
    </xf>
    <xf numFmtId="0" fontId="17" fillId="0" borderId="6" xfId="0" applyFont="1" applyBorder="1" applyAlignment="1" applyProtection="1">
      <alignment horizontal="left" indent="1"/>
      <protection locked="0"/>
    </xf>
    <xf numFmtId="168" fontId="18" fillId="0" borderId="5" xfId="0" applyNumberFormat="1" applyFont="1" applyBorder="1" applyAlignment="1" applyProtection="1">
      <alignment horizontal="center"/>
      <protection locked="0"/>
    </xf>
    <xf numFmtId="168" fontId="18" fillId="0" borderId="12" xfId="0" applyNumberFormat="1" applyFont="1" applyBorder="1" applyAlignment="1" applyProtection="1">
      <alignment horizontal="center"/>
      <protection locked="0"/>
    </xf>
    <xf numFmtId="168" fontId="18" fillId="0" borderId="22" xfId="0" applyNumberFormat="1" applyFont="1" applyBorder="1" applyAlignment="1" applyProtection="1">
      <alignment horizontal="center"/>
      <protection locked="0"/>
    </xf>
    <xf numFmtId="0" fontId="17" fillId="0" borderId="23" xfId="0" applyFont="1" applyBorder="1" applyAlignment="1" applyProtection="1">
      <alignment horizontal="center"/>
      <protection locked="0"/>
    </xf>
    <xf numFmtId="0" fontId="17" fillId="0" borderId="24" xfId="0" applyFont="1" applyBorder="1" applyAlignment="1" applyProtection="1">
      <alignment horizontal="center"/>
      <protection locked="0"/>
    </xf>
    <xf numFmtId="0" fontId="18" fillId="0" borderId="36" xfId="0" applyFont="1" applyBorder="1" applyAlignment="1" applyProtection="1">
      <alignment horizontal="left"/>
      <protection locked="0"/>
    </xf>
    <xf numFmtId="0" fontId="18" fillId="0" borderId="2" xfId="0" applyFont="1" applyBorder="1" applyAlignment="1" applyProtection="1">
      <alignment horizontal="left"/>
      <protection locked="0"/>
    </xf>
    <xf numFmtId="0" fontId="19" fillId="7" borderId="69" xfId="0" applyFont="1" applyFill="1" applyBorder="1" applyAlignment="1" applyProtection="1">
      <alignment horizontal="center"/>
      <protection locked="0"/>
    </xf>
    <xf numFmtId="0" fontId="19" fillId="7" borderId="70" xfId="0" applyFont="1" applyFill="1" applyBorder="1" applyAlignment="1" applyProtection="1">
      <alignment horizontal="center"/>
      <protection locked="0"/>
    </xf>
    <xf numFmtId="0" fontId="19" fillId="7" borderId="52" xfId="0" applyFont="1" applyFill="1" applyBorder="1" applyAlignment="1" applyProtection="1">
      <alignment horizontal="center"/>
      <protection locked="0"/>
    </xf>
    <xf numFmtId="0" fontId="17" fillId="18" borderId="5" xfId="0" applyFont="1" applyFill="1" applyBorder="1" applyAlignment="1" applyProtection="1">
      <alignment horizontal="center"/>
      <protection locked="0"/>
    </xf>
    <xf numFmtId="0" fontId="17" fillId="18" borderId="12" xfId="0" applyFont="1" applyFill="1" applyBorder="1" applyAlignment="1" applyProtection="1">
      <alignment horizontal="center"/>
      <protection locked="0"/>
    </xf>
    <xf numFmtId="0" fontId="17" fillId="18" borderId="22" xfId="0" applyFont="1" applyFill="1" applyBorder="1" applyAlignment="1" applyProtection="1">
      <alignment horizontal="center"/>
      <protection locked="0"/>
    </xf>
    <xf numFmtId="0" fontId="19" fillId="7" borderId="13" xfId="0" applyFont="1" applyFill="1" applyBorder="1" applyAlignment="1" applyProtection="1">
      <alignment horizontal="center"/>
      <protection locked="0"/>
    </xf>
    <xf numFmtId="0" fontId="19" fillId="7" borderId="14" xfId="0" applyFont="1" applyFill="1" applyBorder="1" applyAlignment="1" applyProtection="1">
      <alignment horizontal="center"/>
      <protection locked="0"/>
    </xf>
    <xf numFmtId="0" fontId="19" fillId="7" borderId="15" xfId="0" applyFont="1" applyFill="1" applyBorder="1" applyAlignment="1" applyProtection="1">
      <alignment horizontal="center"/>
      <protection locked="0"/>
    </xf>
    <xf numFmtId="0" fontId="19" fillId="7" borderId="68" xfId="0" applyFont="1" applyFill="1" applyBorder="1" applyAlignment="1" applyProtection="1">
      <alignment horizontal="center"/>
      <protection locked="0"/>
    </xf>
    <xf numFmtId="0" fontId="19" fillId="7" borderId="46" xfId="0" applyFont="1" applyFill="1" applyBorder="1" applyAlignment="1" applyProtection="1">
      <alignment horizontal="center"/>
      <protection locked="0"/>
    </xf>
    <xf numFmtId="0" fontId="19" fillId="7" borderId="65" xfId="0" applyFont="1" applyFill="1" applyBorder="1" applyAlignment="1" applyProtection="1">
      <alignment horizontal="center"/>
      <protection locked="0"/>
    </xf>
    <xf numFmtId="0" fontId="4" fillId="0" borderId="5" xfId="0" applyNumberFormat="1" applyFont="1" applyBorder="1" applyAlignment="1" applyProtection="1">
      <alignment horizontal="center" vertical="center"/>
      <protection locked="0"/>
    </xf>
    <xf numFmtId="0" fontId="4" fillId="0" borderId="12" xfId="0" applyNumberFormat="1" applyFont="1" applyBorder="1" applyAlignment="1" applyProtection="1">
      <alignment horizontal="center" vertical="center"/>
      <protection locked="0"/>
    </xf>
    <xf numFmtId="0" fontId="4" fillId="0" borderId="22" xfId="0" applyNumberFormat="1" applyFont="1" applyBorder="1" applyAlignment="1" applyProtection="1">
      <alignment horizontal="center" vertical="center"/>
      <protection locked="0"/>
    </xf>
    <xf numFmtId="0" fontId="4" fillId="0" borderId="5" xfId="0" applyNumberFormat="1" applyFont="1" applyFill="1" applyBorder="1" applyAlignment="1" applyProtection="1">
      <alignment horizontal="center" vertical="center"/>
      <protection locked="0"/>
    </xf>
    <xf numFmtId="0" fontId="4" fillId="0" borderId="12" xfId="0" applyNumberFormat="1" applyFont="1" applyFill="1" applyBorder="1" applyAlignment="1" applyProtection="1">
      <alignment horizontal="center" vertical="center"/>
      <protection locked="0"/>
    </xf>
    <xf numFmtId="0" fontId="4" fillId="0" borderId="22" xfId="0" applyNumberFormat="1" applyFont="1" applyFill="1" applyBorder="1" applyAlignment="1" applyProtection="1">
      <alignment horizontal="center" vertical="center"/>
      <protection locked="0"/>
    </xf>
    <xf numFmtId="0" fontId="14" fillId="15" borderId="56" xfId="0" applyFont="1" applyFill="1" applyBorder="1" applyAlignment="1" applyProtection="1">
      <alignment horizontal="right" vertical="center" wrapText="1"/>
      <protection locked="0"/>
    </xf>
    <xf numFmtId="0" fontId="14" fillId="15" borderId="51" xfId="0" applyFont="1" applyFill="1" applyBorder="1" applyAlignment="1" applyProtection="1">
      <alignment horizontal="right" vertical="center" wrapText="1"/>
      <protection locked="0"/>
    </xf>
    <xf numFmtId="42" fontId="21" fillId="0" borderId="51" xfId="9" applyFont="1" applyBorder="1" applyAlignment="1" applyProtection="1">
      <alignment horizontal="center" vertical="center"/>
      <protection locked="0"/>
    </xf>
    <xf numFmtId="42" fontId="21" fillId="0" borderId="54" xfId="9" applyFont="1" applyBorder="1" applyAlignment="1" applyProtection="1">
      <alignment horizontal="center" vertical="center"/>
      <protection locked="0"/>
    </xf>
    <xf numFmtId="0" fontId="4" fillId="0" borderId="55" xfId="0" applyFont="1" applyBorder="1" applyAlignment="1" applyProtection="1">
      <alignment horizontal="center"/>
      <protection locked="0"/>
    </xf>
    <xf numFmtId="0" fontId="4" fillId="0" borderId="4" xfId="0" applyFont="1" applyBorder="1" applyAlignment="1" applyProtection="1">
      <alignment horizontal="center"/>
      <protection locked="0"/>
    </xf>
    <xf numFmtId="0" fontId="4" fillId="0" borderId="44" xfId="0" applyFont="1" applyBorder="1" applyAlignment="1" applyProtection="1">
      <alignment horizontal="center"/>
      <protection locked="0"/>
    </xf>
    <xf numFmtId="175" fontId="4" fillId="0" borderId="19" xfId="0" applyNumberFormat="1" applyFont="1" applyBorder="1" applyAlignment="1" applyProtection="1">
      <alignment horizontal="left" vertical="center" wrapText="1"/>
      <protection locked="0"/>
    </xf>
    <xf numFmtId="175" fontId="4" fillId="0" borderId="1" xfId="0" applyNumberFormat="1" applyFont="1" applyBorder="1" applyAlignment="1" applyProtection="1">
      <alignment horizontal="left" vertical="center" wrapText="1"/>
      <protection locked="0"/>
    </xf>
    <xf numFmtId="169" fontId="4" fillId="0" borderId="5" xfId="1" applyNumberFormat="1" applyFont="1" applyBorder="1" applyAlignment="1" applyProtection="1">
      <alignment horizontal="left" vertical="center" wrapText="1"/>
      <protection locked="0"/>
    </xf>
    <xf numFmtId="169" fontId="4" fillId="0" borderId="6" xfId="1" applyNumberFormat="1" applyFont="1" applyBorder="1" applyAlignment="1" applyProtection="1">
      <alignment horizontal="left" vertical="center" wrapText="1"/>
      <protection locked="0"/>
    </xf>
    <xf numFmtId="42" fontId="21" fillId="0" borderId="24" xfId="9" applyFont="1" applyBorder="1" applyAlignment="1" applyProtection="1">
      <alignment horizontal="center" vertical="center"/>
      <protection locked="0"/>
    </xf>
    <xf numFmtId="42" fontId="21" fillId="0" borderId="33" xfId="9" applyFont="1" applyBorder="1" applyAlignment="1" applyProtection="1">
      <alignment horizontal="center" vertical="center"/>
      <protection locked="0"/>
    </xf>
    <xf numFmtId="0" fontId="14" fillId="15" borderId="23" xfId="0" applyFont="1" applyFill="1" applyBorder="1" applyAlignment="1" applyProtection="1">
      <alignment horizontal="center" vertical="center"/>
      <protection locked="0"/>
    </xf>
    <xf numFmtId="0" fontId="14" fillId="15" borderId="24" xfId="0" applyFont="1" applyFill="1" applyBorder="1" applyAlignment="1" applyProtection="1">
      <alignment horizontal="center" vertical="center"/>
      <protection locked="0"/>
    </xf>
    <xf numFmtId="175" fontId="4" fillId="0" borderId="63" xfId="0" applyNumberFormat="1" applyFont="1" applyFill="1" applyBorder="1" applyAlignment="1" applyProtection="1">
      <alignment horizontal="left" vertical="center" wrapText="1"/>
      <protection locked="0"/>
    </xf>
    <xf numFmtId="175" fontId="4" fillId="0" borderId="6" xfId="0" applyNumberFormat="1" applyFont="1" applyFill="1" applyBorder="1" applyAlignment="1" applyProtection="1">
      <alignment horizontal="left" vertical="center" wrapText="1"/>
      <protection locked="0"/>
    </xf>
    <xf numFmtId="0" fontId="4" fillId="0" borderId="6" xfId="0" applyFont="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9" fontId="4" fillId="0" borderId="5" xfId="0" applyNumberFormat="1" applyFont="1" applyFill="1" applyBorder="1" applyAlignment="1" applyProtection="1">
      <alignment horizontal="center" vertical="center"/>
      <protection locked="0"/>
    </xf>
    <xf numFmtId="169" fontId="13" fillId="22" borderId="51" xfId="1" applyNumberFormat="1" applyFont="1" applyFill="1" applyBorder="1" applyAlignment="1" applyProtection="1">
      <alignment horizontal="center" vertical="center"/>
      <protection locked="0"/>
    </xf>
    <xf numFmtId="169" fontId="13" fillId="22" borderId="54" xfId="1" applyNumberFormat="1" applyFont="1" applyFill="1" applyBorder="1" applyAlignment="1" applyProtection="1">
      <alignment horizontal="center" vertical="center"/>
      <protection locked="0"/>
    </xf>
    <xf numFmtId="179" fontId="18" fillId="0" borderId="46" xfId="9" applyNumberFormat="1" applyFont="1" applyBorder="1" applyAlignment="1" applyProtection="1">
      <alignment horizontal="center" vertical="center"/>
      <protection locked="0"/>
    </xf>
    <xf numFmtId="179" fontId="18" fillId="0" borderId="65" xfId="9" applyNumberFormat="1" applyFont="1" applyBorder="1" applyAlignment="1" applyProtection="1">
      <alignment horizontal="center" vertical="center"/>
      <protection locked="0"/>
    </xf>
    <xf numFmtId="0" fontId="17" fillId="19" borderId="35" xfId="0" applyFont="1" applyFill="1" applyBorder="1" applyAlignment="1" applyProtection="1">
      <alignment horizontal="center"/>
      <protection locked="0"/>
    </xf>
    <xf numFmtId="0" fontId="17" fillId="19" borderId="17" xfId="0" applyFont="1" applyFill="1" applyBorder="1" applyAlignment="1" applyProtection="1">
      <alignment horizontal="center"/>
      <protection locked="0"/>
    </xf>
    <xf numFmtId="0" fontId="17" fillId="19" borderId="18" xfId="0" applyFont="1" applyFill="1" applyBorder="1" applyAlignment="1" applyProtection="1">
      <alignment horizontal="center"/>
      <protection locked="0"/>
    </xf>
    <xf numFmtId="0" fontId="19" fillId="7" borderId="19" xfId="0" applyFont="1" applyFill="1" applyBorder="1" applyAlignment="1" applyProtection="1">
      <alignment horizontal="center" vertical="center"/>
      <protection locked="0"/>
    </xf>
    <xf numFmtId="0" fontId="19" fillId="7" borderId="1" xfId="0" applyFont="1" applyFill="1" applyBorder="1" applyAlignment="1" applyProtection="1">
      <alignment horizontal="center" vertical="center"/>
      <protection locked="0"/>
    </xf>
    <xf numFmtId="0" fontId="19" fillId="7" borderId="32" xfId="0" applyFont="1" applyFill="1" applyBorder="1" applyAlignment="1" applyProtection="1">
      <alignment horizontal="center" vertical="center"/>
      <protection locked="0"/>
    </xf>
    <xf numFmtId="0" fontId="19" fillId="3" borderId="34" xfId="0" applyFont="1" applyFill="1" applyBorder="1" applyAlignment="1" applyProtection="1">
      <alignment horizontal="center" vertical="center"/>
      <protection locked="0"/>
    </xf>
    <xf numFmtId="0" fontId="19" fillId="3" borderId="51" xfId="0" applyFont="1" applyFill="1" applyBorder="1" applyAlignment="1" applyProtection="1">
      <alignment horizontal="center" vertical="center"/>
      <protection locked="0"/>
    </xf>
    <xf numFmtId="0" fontId="19" fillId="3" borderId="54" xfId="0" applyFont="1" applyFill="1" applyBorder="1" applyAlignment="1" applyProtection="1">
      <alignment horizontal="center" vertical="center"/>
      <protection locked="0"/>
    </xf>
    <xf numFmtId="0" fontId="19" fillId="21" borderId="1" xfId="0" applyFont="1" applyFill="1" applyBorder="1" applyAlignment="1" applyProtection="1">
      <alignment horizontal="left" vertical="center" wrapText="1" indent="1"/>
      <protection locked="0"/>
    </xf>
    <xf numFmtId="1" fontId="18" fillId="0" borderId="5" xfId="0" applyNumberFormat="1" applyFont="1" applyBorder="1" applyAlignment="1" applyProtection="1">
      <alignment horizontal="center" vertical="center" wrapText="1"/>
      <protection locked="0"/>
    </xf>
    <xf numFmtId="1" fontId="18" fillId="0" borderId="6" xfId="0" applyNumberFormat="1" applyFont="1" applyBorder="1" applyAlignment="1" applyProtection="1">
      <alignment horizontal="center" vertical="center" wrapText="1"/>
      <protection locked="0"/>
    </xf>
    <xf numFmtId="0" fontId="13" fillId="22" borderId="56" xfId="0" applyFont="1" applyFill="1" applyBorder="1" applyAlignment="1" applyProtection="1">
      <alignment horizontal="center" vertical="center"/>
      <protection locked="0"/>
    </xf>
    <xf numFmtId="0" fontId="13" fillId="22" borderId="51" xfId="0" applyFont="1" applyFill="1" applyBorder="1" applyAlignment="1" applyProtection="1">
      <alignment horizontal="center" vertical="center"/>
      <protection locked="0"/>
    </xf>
    <xf numFmtId="0" fontId="19" fillId="22" borderId="46" xfId="0" applyFont="1" applyFill="1" applyBorder="1" applyAlignment="1" applyProtection="1">
      <alignment horizontal="center" vertical="center"/>
      <protection locked="0"/>
    </xf>
    <xf numFmtId="0" fontId="19" fillId="22" borderId="47" xfId="0" applyFont="1" applyFill="1" applyBorder="1" applyAlignment="1" applyProtection="1">
      <alignment horizontal="center" vertical="center"/>
      <protection locked="0"/>
    </xf>
    <xf numFmtId="42" fontId="18" fillId="23" borderId="4" xfId="9" applyFont="1" applyFill="1" applyBorder="1" applyAlignment="1" applyProtection="1">
      <alignment horizontal="center" vertical="center"/>
      <protection locked="0"/>
    </xf>
    <xf numFmtId="42" fontId="18" fillId="23" borderId="44" xfId="9" applyFont="1" applyFill="1" applyBorder="1" applyAlignment="1" applyProtection="1">
      <alignment horizontal="center" vertical="center"/>
      <protection locked="0"/>
    </xf>
    <xf numFmtId="42" fontId="18" fillId="0" borderId="11" xfId="9" applyFont="1" applyBorder="1" applyAlignment="1" applyProtection="1">
      <alignment horizontal="center" vertical="center"/>
      <protection locked="0"/>
    </xf>
    <xf numFmtId="42" fontId="18" fillId="0" borderId="44" xfId="9" applyFont="1" applyBorder="1" applyAlignment="1" applyProtection="1">
      <alignment horizontal="center" vertical="center"/>
      <protection locked="0"/>
    </xf>
    <xf numFmtId="0" fontId="14" fillId="15" borderId="29" xfId="0" applyFont="1" applyFill="1" applyBorder="1" applyAlignment="1" applyProtection="1">
      <alignment horizontal="center" vertical="center"/>
      <protection locked="0"/>
    </xf>
    <xf numFmtId="0" fontId="14" fillId="15" borderId="30" xfId="0" applyFont="1" applyFill="1" applyBorder="1" applyAlignment="1" applyProtection="1">
      <alignment horizontal="center" vertical="center"/>
      <protection locked="0"/>
    </xf>
    <xf numFmtId="0" fontId="21" fillId="0" borderId="1" xfId="0" applyFont="1" applyBorder="1" applyAlignment="1" applyProtection="1">
      <alignment horizontal="left" vertical="center"/>
      <protection locked="0"/>
    </xf>
    <xf numFmtId="10" fontId="18" fillId="0" borderId="66" xfId="2" applyNumberFormat="1" applyFont="1" applyFill="1" applyBorder="1" applyAlignment="1" applyProtection="1">
      <alignment horizontal="center"/>
      <protection locked="0"/>
    </xf>
    <xf numFmtId="10" fontId="18" fillId="0" borderId="7" xfId="2" applyNumberFormat="1" applyFont="1" applyFill="1" applyBorder="1" applyAlignment="1" applyProtection="1">
      <alignment horizontal="center"/>
      <protection locked="0"/>
    </xf>
    <xf numFmtId="10" fontId="18" fillId="0" borderId="43" xfId="2" applyNumberFormat="1" applyFont="1" applyFill="1" applyBorder="1" applyAlignment="1" applyProtection="1">
      <alignment horizontal="center"/>
      <protection locked="0"/>
    </xf>
    <xf numFmtId="10" fontId="18" fillId="0" borderId="25" xfId="2" applyNumberFormat="1" applyFont="1" applyFill="1" applyBorder="1" applyAlignment="1" applyProtection="1">
      <alignment horizontal="center"/>
      <protection locked="0"/>
    </xf>
    <xf numFmtId="10" fontId="18" fillId="0" borderId="27" xfId="2" applyNumberFormat="1" applyFont="1" applyFill="1" applyBorder="1" applyAlignment="1" applyProtection="1">
      <alignment horizontal="center"/>
      <protection locked="0"/>
    </xf>
    <xf numFmtId="10" fontId="18" fillId="0" borderId="28" xfId="2" applyNumberFormat="1" applyFont="1" applyFill="1" applyBorder="1" applyAlignment="1" applyProtection="1">
      <alignment horizontal="center"/>
      <protection locked="0"/>
    </xf>
    <xf numFmtId="0" fontId="18" fillId="0" borderId="23" xfId="0" applyFont="1" applyBorder="1" applyAlignment="1" applyProtection="1">
      <alignment horizontal="left"/>
      <protection locked="0"/>
    </xf>
    <xf numFmtId="0" fontId="18" fillId="0" borderId="24" xfId="0" applyFont="1" applyBorder="1" applyAlignment="1" applyProtection="1">
      <alignment horizontal="left"/>
      <protection locked="0"/>
    </xf>
    <xf numFmtId="42" fontId="18" fillId="0" borderId="24" xfId="9" applyFont="1" applyBorder="1" applyAlignment="1" applyProtection="1">
      <alignment horizontal="left" vertical="center"/>
      <protection locked="0"/>
    </xf>
    <xf numFmtId="0" fontId="19" fillId="7" borderId="19" xfId="0" applyFont="1" applyFill="1" applyBorder="1" applyAlignment="1" applyProtection="1">
      <alignment horizontal="center"/>
      <protection locked="0"/>
    </xf>
    <xf numFmtId="0" fontId="19" fillId="7" borderId="1" xfId="0" applyFont="1" applyFill="1" applyBorder="1" applyAlignment="1" applyProtection="1">
      <alignment horizontal="center"/>
      <protection locked="0"/>
    </xf>
    <xf numFmtId="0" fontId="19" fillId="7" borderId="32" xfId="0" applyFont="1" applyFill="1" applyBorder="1" applyAlignment="1" applyProtection="1">
      <alignment horizontal="center"/>
      <protection locked="0"/>
    </xf>
    <xf numFmtId="42" fontId="21" fillId="0" borderId="1" xfId="9" applyFont="1" applyBorder="1" applyAlignment="1" applyProtection="1">
      <alignment horizontal="center" vertical="center"/>
      <protection locked="0"/>
    </xf>
    <xf numFmtId="170" fontId="18" fillId="0" borderId="32" xfId="0" applyNumberFormat="1" applyFont="1" applyFill="1" applyBorder="1" applyAlignment="1" applyProtection="1">
      <alignment horizontal="center" vertical="center"/>
      <protection locked="0"/>
    </xf>
    <xf numFmtId="0" fontId="14" fillId="15" borderId="31" xfId="0" applyFont="1" applyFill="1" applyBorder="1" applyAlignment="1" applyProtection="1">
      <alignment horizontal="center" vertical="center"/>
      <protection locked="0"/>
    </xf>
    <xf numFmtId="42" fontId="18" fillId="0" borderId="6" xfId="9" applyFont="1" applyBorder="1" applyAlignment="1" applyProtection="1">
      <alignment horizontal="center" vertical="center" wrapText="1"/>
      <protection locked="0"/>
    </xf>
    <xf numFmtId="42" fontId="18" fillId="0" borderId="32" xfId="9" applyFont="1" applyBorder="1" applyAlignment="1" applyProtection="1">
      <alignment horizontal="center" vertical="center"/>
      <protection locked="0"/>
    </xf>
    <xf numFmtId="42" fontId="18" fillId="23" borderId="5" xfId="9" applyFont="1" applyFill="1" applyBorder="1" applyAlignment="1" applyProtection="1">
      <alignment horizontal="center" vertical="center"/>
      <protection locked="0"/>
    </xf>
    <xf numFmtId="42" fontId="18" fillId="23" borderId="22" xfId="9" applyFont="1" applyFill="1" applyBorder="1" applyAlignment="1" applyProtection="1">
      <alignment horizontal="center" vertical="center"/>
      <protection locked="0"/>
    </xf>
    <xf numFmtId="0" fontId="3" fillId="0" borderId="55" xfId="0" applyFont="1" applyBorder="1" applyAlignment="1" applyProtection="1">
      <alignment horizontal="center"/>
      <protection locked="0"/>
    </xf>
    <xf numFmtId="0" fontId="3" fillId="0" borderId="4" xfId="0" applyFont="1" applyBorder="1" applyAlignment="1" applyProtection="1">
      <alignment horizontal="center"/>
      <protection locked="0"/>
    </xf>
    <xf numFmtId="0" fontId="3" fillId="0" borderId="3" xfId="0" applyFont="1" applyBorder="1" applyAlignment="1" applyProtection="1">
      <alignment horizontal="center"/>
      <protection locked="0"/>
    </xf>
    <xf numFmtId="0" fontId="3" fillId="0" borderId="67" xfId="0" applyFont="1" applyBorder="1" applyAlignment="1" applyProtection="1">
      <alignment horizontal="center"/>
      <protection locked="0"/>
    </xf>
    <xf numFmtId="42" fontId="18" fillId="0" borderId="25" xfId="9" applyFont="1" applyBorder="1" applyAlignment="1" applyProtection="1">
      <alignment horizontal="center" vertical="center"/>
      <protection locked="0"/>
    </xf>
    <xf numFmtId="42" fontId="18" fillId="0" borderId="28" xfId="9" applyFont="1" applyBorder="1" applyAlignment="1" applyProtection="1">
      <alignment horizontal="center" vertical="center"/>
      <protection locked="0"/>
    </xf>
    <xf numFmtId="42" fontId="18" fillId="23" borderId="25" xfId="9" applyFont="1" applyFill="1" applyBorder="1" applyAlignment="1" applyProtection="1">
      <alignment horizontal="center" vertical="center"/>
      <protection locked="0"/>
    </xf>
    <xf numFmtId="42" fontId="18" fillId="23" borderId="28" xfId="9" applyFont="1" applyFill="1" applyBorder="1" applyAlignment="1" applyProtection="1">
      <alignment horizontal="center" vertical="center"/>
      <protection locked="0"/>
    </xf>
    <xf numFmtId="42" fontId="18" fillId="23" borderId="24" xfId="9" applyFont="1" applyFill="1" applyBorder="1" applyAlignment="1" applyProtection="1">
      <alignment horizontal="center" vertical="center"/>
      <protection locked="0"/>
    </xf>
    <xf numFmtId="42" fontId="18" fillId="23" borderId="33" xfId="9" applyFont="1" applyFill="1" applyBorder="1" applyAlignment="1" applyProtection="1">
      <alignment horizontal="center" vertical="center"/>
      <protection locked="0"/>
    </xf>
    <xf numFmtId="0" fontId="17" fillId="18" borderId="19" xfId="0" applyFont="1" applyFill="1" applyBorder="1" applyAlignment="1" applyProtection="1">
      <alignment horizontal="left"/>
      <protection locked="0"/>
    </xf>
    <xf numFmtId="0" fontId="17" fillId="18" borderId="1" xfId="0" applyFont="1" applyFill="1" applyBorder="1" applyAlignment="1" applyProtection="1">
      <alignment horizontal="left"/>
      <protection locked="0"/>
    </xf>
    <xf numFmtId="0" fontId="18" fillId="0" borderId="36" xfId="0" applyFont="1" applyBorder="1" applyAlignment="1" applyProtection="1">
      <alignment horizontal="center"/>
      <protection locked="0"/>
    </xf>
    <xf numFmtId="0" fontId="18" fillId="0" borderId="2" xfId="0" applyFont="1" applyBorder="1" applyAlignment="1" applyProtection="1">
      <alignment horizontal="center"/>
      <protection locked="0"/>
    </xf>
    <xf numFmtId="0" fontId="13" fillId="22" borderId="34" xfId="0" applyFont="1" applyFill="1" applyBorder="1" applyAlignment="1" applyProtection="1">
      <alignment horizontal="center" vertical="center"/>
      <protection locked="0"/>
    </xf>
    <xf numFmtId="42" fontId="18" fillId="0" borderId="26" xfId="9" applyFont="1" applyBorder="1" applyAlignment="1" applyProtection="1">
      <alignment horizontal="center" vertical="center"/>
      <protection locked="0"/>
    </xf>
    <xf numFmtId="42" fontId="18" fillId="0" borderId="33" xfId="9" applyFont="1" applyBorder="1" applyAlignment="1" applyProtection="1">
      <alignment horizontal="center" vertical="center"/>
      <protection locked="0"/>
    </xf>
    <xf numFmtId="0" fontId="19" fillId="22" borderId="59" xfId="0" applyFont="1" applyFill="1" applyBorder="1" applyAlignment="1" applyProtection="1">
      <alignment horizontal="center" vertical="center"/>
      <protection locked="0"/>
    </xf>
    <xf numFmtId="0" fontId="19" fillId="22" borderId="10" xfId="0" applyFont="1" applyFill="1" applyBorder="1" applyAlignment="1" applyProtection="1">
      <alignment horizontal="center" vertical="center"/>
      <protection locked="0"/>
    </xf>
    <xf numFmtId="0" fontId="19" fillId="22" borderId="21" xfId="0" applyFont="1" applyFill="1" applyBorder="1" applyAlignment="1" applyProtection="1">
      <alignment horizontal="center" vertical="center"/>
      <protection locked="0"/>
    </xf>
    <xf numFmtId="0" fontId="19" fillId="22" borderId="63" xfId="0" applyFont="1" applyFill="1" applyBorder="1" applyAlignment="1" applyProtection="1">
      <alignment horizontal="center" vertical="center"/>
      <protection locked="0"/>
    </xf>
    <xf numFmtId="0" fontId="19" fillId="22" borderId="12" xfId="0" applyFont="1" applyFill="1" applyBorder="1" applyAlignment="1" applyProtection="1">
      <alignment horizontal="center" vertical="center"/>
      <protection locked="0"/>
    </xf>
    <xf numFmtId="0" fontId="19" fillId="22" borderId="22" xfId="0" applyFont="1" applyFill="1" applyBorder="1" applyAlignment="1" applyProtection="1">
      <alignment horizontal="center" vertical="center"/>
      <protection locked="0"/>
    </xf>
    <xf numFmtId="0" fontId="19" fillId="22" borderId="57" xfId="0" applyFont="1" applyFill="1" applyBorder="1" applyAlignment="1" applyProtection="1">
      <alignment horizontal="center" vertical="center"/>
      <protection locked="0"/>
    </xf>
    <xf numFmtId="0" fontId="19" fillId="22" borderId="27" xfId="0" applyFont="1" applyFill="1" applyBorder="1" applyAlignment="1" applyProtection="1">
      <alignment horizontal="center" vertical="center"/>
      <protection locked="0"/>
    </xf>
    <xf numFmtId="0" fontId="19" fillId="22" borderId="28" xfId="0" applyFont="1" applyFill="1" applyBorder="1" applyAlignment="1" applyProtection="1">
      <alignment horizontal="center" vertical="center"/>
      <protection locked="0"/>
    </xf>
    <xf numFmtId="0" fontId="19" fillId="22" borderId="65" xfId="0" applyFont="1" applyFill="1" applyBorder="1" applyAlignment="1" applyProtection="1">
      <alignment horizontal="center" vertical="center"/>
      <protection locked="0"/>
    </xf>
    <xf numFmtId="42" fontId="18" fillId="0" borderId="35" xfId="9" applyFont="1" applyBorder="1" applyAlignment="1" applyProtection="1">
      <alignment horizontal="center" vertical="center"/>
      <protection locked="0"/>
    </xf>
    <xf numFmtId="42" fontId="18" fillId="0" borderId="18" xfId="9" applyFont="1" applyBorder="1" applyAlignment="1" applyProtection="1">
      <alignment horizontal="center" vertical="center"/>
      <protection locked="0"/>
    </xf>
    <xf numFmtId="0" fontId="13" fillId="7" borderId="13" xfId="0" applyFont="1" applyFill="1" applyBorder="1" applyAlignment="1" applyProtection="1">
      <alignment horizontal="center" vertical="center"/>
      <protection locked="0"/>
    </xf>
    <xf numFmtId="0" fontId="13" fillId="7" borderId="14" xfId="0" applyFont="1" applyFill="1" applyBorder="1" applyAlignment="1" applyProtection="1">
      <alignment horizontal="center" vertical="center"/>
      <protection locked="0"/>
    </xf>
    <xf numFmtId="0" fontId="19" fillId="22" borderId="68" xfId="0" applyFont="1" applyFill="1" applyBorder="1" applyAlignment="1" applyProtection="1">
      <alignment horizontal="center" vertical="center"/>
      <protection locked="0"/>
    </xf>
    <xf numFmtId="0" fontId="13" fillId="3" borderId="34" xfId="0" applyFont="1" applyFill="1" applyBorder="1" applyAlignment="1" applyProtection="1">
      <alignment horizontal="center" vertical="center"/>
      <protection locked="0"/>
    </xf>
    <xf numFmtId="0" fontId="13" fillId="3" borderId="51" xfId="0" applyFont="1" applyFill="1" applyBorder="1" applyAlignment="1" applyProtection="1">
      <alignment horizontal="center" vertical="center"/>
      <protection locked="0"/>
    </xf>
    <xf numFmtId="0" fontId="13" fillId="3" borderId="54" xfId="0" applyFont="1" applyFill="1" applyBorder="1" applyAlignment="1" applyProtection="1">
      <alignment horizontal="center" vertical="center"/>
      <protection locked="0"/>
    </xf>
    <xf numFmtId="0" fontId="19" fillId="3" borderId="19" xfId="0" applyFont="1" applyFill="1" applyBorder="1" applyAlignment="1" applyProtection="1">
      <alignment horizontal="center" vertical="center"/>
      <protection locked="0"/>
    </xf>
    <xf numFmtId="0" fontId="19" fillId="3" borderId="1" xfId="0" applyFont="1" applyFill="1" applyBorder="1" applyAlignment="1" applyProtection="1">
      <alignment horizontal="center" vertical="center"/>
      <protection locked="0"/>
    </xf>
    <xf numFmtId="0" fontId="19" fillId="3" borderId="32" xfId="0" applyFont="1" applyFill="1" applyBorder="1" applyAlignment="1" applyProtection="1">
      <alignment horizontal="center" vertical="center"/>
      <protection locked="0"/>
    </xf>
    <xf numFmtId="0" fontId="17" fillId="0" borderId="57" xfId="0" applyFont="1" applyBorder="1" applyAlignment="1" applyProtection="1">
      <alignment horizontal="left" indent="1"/>
      <protection locked="0"/>
    </xf>
    <xf numFmtId="0" fontId="17" fillId="0" borderId="27" xfId="0" applyFont="1" applyBorder="1" applyAlignment="1" applyProtection="1">
      <alignment horizontal="left" indent="1"/>
      <protection locked="0"/>
    </xf>
    <xf numFmtId="0" fontId="17" fillId="0" borderId="26" xfId="0" applyFont="1" applyBorder="1" applyAlignment="1" applyProtection="1">
      <alignment horizontal="left" indent="1"/>
      <protection locked="0"/>
    </xf>
    <xf numFmtId="168" fontId="18" fillId="0" borderId="25" xfId="0" applyNumberFormat="1" applyFont="1" applyBorder="1" applyAlignment="1" applyProtection="1">
      <alignment horizontal="center"/>
      <protection locked="0"/>
    </xf>
    <xf numFmtId="168" fontId="18" fillId="0" borderId="27" xfId="0" applyNumberFormat="1" applyFont="1" applyBorder="1" applyAlignment="1" applyProtection="1">
      <alignment horizontal="center"/>
      <protection locked="0"/>
    </xf>
    <xf numFmtId="168" fontId="18" fillId="0" borderId="28" xfId="0" applyNumberFormat="1" applyFont="1" applyBorder="1" applyAlignment="1" applyProtection="1">
      <alignment horizontal="center"/>
      <protection locked="0"/>
    </xf>
    <xf numFmtId="0" fontId="2" fillId="3" borderId="19" xfId="0" applyFont="1" applyFill="1" applyBorder="1" applyAlignment="1" applyProtection="1">
      <alignment horizontal="center" vertical="center"/>
      <protection locked="0"/>
    </xf>
    <xf numFmtId="0" fontId="2" fillId="3" borderId="1" xfId="0" applyFont="1" applyFill="1" applyBorder="1" applyAlignment="1" applyProtection="1">
      <alignment horizontal="center" vertical="center"/>
      <protection locked="0"/>
    </xf>
    <xf numFmtId="0" fontId="2" fillId="3" borderId="32" xfId="0" applyFont="1" applyFill="1" applyBorder="1" applyAlignment="1" applyProtection="1">
      <alignment horizontal="center" vertical="center"/>
      <protection locked="0"/>
    </xf>
    <xf numFmtId="0" fontId="3" fillId="0" borderId="1" xfId="0" applyFont="1" applyFill="1" applyBorder="1" applyAlignment="1" applyProtection="1">
      <alignment horizontal="left" vertical="center" wrapText="1"/>
      <protection locked="0"/>
    </xf>
    <xf numFmtId="0" fontId="16" fillId="15" borderId="5" xfId="0" applyFont="1" applyFill="1" applyBorder="1" applyAlignment="1" applyProtection="1">
      <alignment horizontal="left" vertical="center" wrapText="1"/>
      <protection locked="0"/>
    </xf>
    <xf numFmtId="0" fontId="16" fillId="15" borderId="12" xfId="0" applyFont="1" applyFill="1" applyBorder="1" applyAlignment="1" applyProtection="1">
      <alignment horizontal="left" vertical="center" wrapText="1"/>
      <protection locked="0"/>
    </xf>
    <xf numFmtId="0" fontId="16" fillId="15" borderId="6" xfId="0" applyFont="1" applyFill="1" applyBorder="1" applyAlignment="1" applyProtection="1">
      <alignment horizontal="left" vertical="center" wrapText="1"/>
      <protection locked="0"/>
    </xf>
    <xf numFmtId="175" fontId="4" fillId="0" borderId="19" xfId="0" applyNumberFormat="1" applyFont="1" applyFill="1" applyBorder="1" applyAlignment="1" applyProtection="1">
      <alignment horizontal="left" vertical="center" wrapText="1"/>
      <protection locked="0"/>
    </xf>
    <xf numFmtId="175" fontId="4" fillId="0" borderId="1" xfId="0" applyNumberFormat="1" applyFont="1" applyFill="1" applyBorder="1" applyAlignment="1" applyProtection="1">
      <alignment horizontal="left" vertical="center" wrapText="1"/>
      <protection locked="0"/>
    </xf>
    <xf numFmtId="0" fontId="22" fillId="0" borderId="57" xfId="0" applyFont="1" applyBorder="1" applyAlignment="1" applyProtection="1">
      <alignment horizontal="justify" vertical="center" wrapText="1"/>
      <protection locked="0"/>
    </xf>
    <xf numFmtId="0" fontId="22" fillId="0" borderId="27" xfId="0" applyFont="1" applyBorder="1" applyAlignment="1" applyProtection="1">
      <alignment horizontal="justify" vertical="center" wrapText="1"/>
      <protection locked="0"/>
    </xf>
    <xf numFmtId="0" fontId="22" fillId="0" borderId="28" xfId="0" applyFont="1" applyBorder="1" applyAlignment="1" applyProtection="1">
      <alignment horizontal="justify" vertical="center" wrapText="1"/>
      <protection locked="0"/>
    </xf>
    <xf numFmtId="0" fontId="17"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protection locked="0"/>
    </xf>
    <xf numFmtId="166" fontId="18" fillId="0" borderId="51" xfId="0" applyNumberFormat="1" applyFont="1" applyFill="1" applyBorder="1" applyAlignment="1" applyProtection="1">
      <alignment horizontal="center" vertical="center"/>
      <protection locked="0"/>
    </xf>
    <xf numFmtId="166" fontId="18" fillId="0" borderId="54" xfId="0" applyNumberFormat="1" applyFont="1" applyFill="1" applyBorder="1" applyAlignment="1" applyProtection="1">
      <alignment horizontal="center" vertical="center"/>
      <protection locked="0"/>
    </xf>
    <xf numFmtId="0" fontId="21" fillId="0" borderId="1" xfId="0" applyFont="1" applyBorder="1" applyAlignment="1" applyProtection="1">
      <alignment horizontal="left" vertical="center" wrapText="1" indent="1"/>
      <protection locked="0"/>
    </xf>
    <xf numFmtId="0" fontId="21" fillId="0" borderId="32" xfId="0" applyFont="1" applyBorder="1" applyAlignment="1" applyProtection="1">
      <alignment horizontal="left" vertical="center" wrapText="1" indent="1"/>
      <protection locked="0"/>
    </xf>
    <xf numFmtId="0" fontId="18" fillId="0" borderId="37" xfId="0" applyFont="1" applyBorder="1" applyAlignment="1" applyProtection="1">
      <alignment horizontal="center"/>
      <protection locked="0"/>
    </xf>
    <xf numFmtId="0" fontId="19" fillId="21" borderId="1" xfId="0" applyFont="1" applyFill="1" applyBorder="1" applyAlignment="1" applyProtection="1">
      <alignment horizontal="center" vertical="center"/>
      <protection locked="0"/>
    </xf>
    <xf numFmtId="0" fontId="19" fillId="21" borderId="1" xfId="0" applyFont="1" applyFill="1" applyBorder="1" applyAlignment="1" applyProtection="1">
      <alignment horizontal="left" vertical="center"/>
      <protection locked="0"/>
    </xf>
    <xf numFmtId="0" fontId="21" fillId="0" borderId="1" xfId="0" applyFont="1" applyBorder="1" applyAlignment="1" applyProtection="1">
      <alignment horizontal="left" vertical="center" wrapText="1"/>
      <protection locked="0"/>
    </xf>
    <xf numFmtId="0" fontId="20" fillId="15" borderId="63" xfId="0" applyFont="1" applyFill="1" applyBorder="1" applyAlignment="1" applyProtection="1">
      <alignment horizontal="center"/>
      <protection locked="0"/>
    </xf>
    <xf numFmtId="0" fontId="20" fillId="15" borderId="12" xfId="0" applyFont="1" applyFill="1" applyBorder="1" applyAlignment="1" applyProtection="1">
      <alignment horizontal="center"/>
      <protection locked="0"/>
    </xf>
    <xf numFmtId="0" fontId="20" fillId="15" borderId="22" xfId="0" applyFont="1" applyFill="1" applyBorder="1" applyAlignment="1" applyProtection="1">
      <alignment horizontal="center"/>
      <protection locked="0"/>
    </xf>
    <xf numFmtId="0" fontId="21" fillId="0" borderId="19" xfId="0" applyFont="1" applyBorder="1" applyAlignment="1" applyProtection="1">
      <alignment horizontal="left" vertical="center" wrapText="1"/>
      <protection locked="0"/>
    </xf>
    <xf numFmtId="0" fontId="22" fillId="0" borderId="1" xfId="0" applyFont="1" applyBorder="1" applyAlignment="1" applyProtection="1">
      <alignment horizontal="left" vertical="center"/>
      <protection locked="0"/>
    </xf>
    <xf numFmtId="0" fontId="22" fillId="0" borderId="32" xfId="0" applyFont="1" applyBorder="1" applyAlignment="1" applyProtection="1">
      <alignment horizontal="left" vertical="center"/>
      <protection locked="0"/>
    </xf>
    <xf numFmtId="0" fontId="22" fillId="0" borderId="19"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22" fillId="0" borderId="32" xfId="0" applyFont="1" applyBorder="1" applyAlignment="1" applyProtection="1">
      <alignment horizontal="left" vertical="center" wrapText="1"/>
      <protection locked="0"/>
    </xf>
    <xf numFmtId="0" fontId="19" fillId="3" borderId="19" xfId="0" applyFont="1" applyFill="1" applyBorder="1" applyAlignment="1" applyProtection="1">
      <alignment horizontal="center" vertical="center" wrapText="1"/>
      <protection locked="0"/>
    </xf>
    <xf numFmtId="0" fontId="3" fillId="22" borderId="1" xfId="0" applyFont="1" applyFill="1" applyBorder="1" applyAlignment="1" applyProtection="1">
      <alignment horizontal="left" vertical="center" wrapText="1"/>
      <protection locked="0"/>
    </xf>
    <xf numFmtId="0" fontId="14" fillId="15" borderId="26" xfId="0" applyFont="1" applyFill="1" applyBorder="1" applyAlignment="1" applyProtection="1">
      <alignment horizontal="right" vertical="center" wrapText="1"/>
      <protection locked="0"/>
    </xf>
    <xf numFmtId="0" fontId="14" fillId="15" borderId="24" xfId="0" applyFont="1" applyFill="1" applyBorder="1" applyAlignment="1" applyProtection="1">
      <alignment horizontal="right" vertical="center" wrapText="1"/>
      <protection locked="0"/>
    </xf>
    <xf numFmtId="0" fontId="14" fillId="15" borderId="34" xfId="0" applyFont="1" applyFill="1" applyBorder="1" applyAlignment="1" applyProtection="1">
      <alignment horizontal="center" vertical="center"/>
      <protection locked="0"/>
    </xf>
    <xf numFmtId="0" fontId="14" fillId="15" borderId="51" xfId="0" applyFont="1" applyFill="1" applyBorder="1" applyAlignment="1" applyProtection="1">
      <alignment horizontal="center" vertical="center"/>
      <protection locked="0"/>
    </xf>
    <xf numFmtId="0" fontId="14" fillId="15" borderId="5" xfId="0" applyFont="1" applyFill="1" applyBorder="1" applyAlignment="1" applyProtection="1">
      <alignment horizontal="center" vertical="center"/>
      <protection locked="0"/>
    </xf>
    <xf numFmtId="0" fontId="14" fillId="15" borderId="12" xfId="0" applyFont="1" applyFill="1" applyBorder="1" applyAlignment="1" applyProtection="1">
      <alignment horizontal="center" vertical="center"/>
      <protection locked="0"/>
    </xf>
    <xf numFmtId="0" fontId="14" fillId="15" borderId="6" xfId="0" applyFont="1" applyFill="1" applyBorder="1" applyAlignment="1" applyProtection="1">
      <alignment horizontal="center" vertical="center"/>
      <protection locked="0"/>
    </xf>
    <xf numFmtId="0" fontId="2" fillId="24" borderId="13" xfId="0" applyFont="1" applyFill="1" applyBorder="1" applyAlignment="1" applyProtection="1">
      <alignment horizontal="left" vertical="center" wrapText="1"/>
      <protection locked="0"/>
    </xf>
    <xf numFmtId="0" fontId="2" fillId="24" borderId="64" xfId="0" applyFont="1" applyFill="1" applyBorder="1" applyAlignment="1" applyProtection="1">
      <alignment horizontal="left" vertical="center" wrapText="1"/>
      <protection locked="0"/>
    </xf>
    <xf numFmtId="0" fontId="2" fillId="24" borderId="13" xfId="0" applyFont="1" applyFill="1" applyBorder="1" applyAlignment="1" applyProtection="1">
      <alignment horizontal="left" vertical="center" indent="2"/>
      <protection locked="0"/>
    </xf>
    <xf numFmtId="0" fontId="2" fillId="24" borderId="14" xfId="0" applyFont="1" applyFill="1" applyBorder="1" applyAlignment="1" applyProtection="1">
      <alignment horizontal="left" vertical="center" indent="2"/>
      <protection locked="0"/>
    </xf>
    <xf numFmtId="0" fontId="2" fillId="2" borderId="16" xfId="0" applyFont="1" applyFill="1" applyBorder="1" applyAlignment="1" applyProtection="1">
      <alignment horizontal="center" vertical="center"/>
    </xf>
    <xf numFmtId="0" fontId="2" fillId="2" borderId="17" xfId="0" applyFont="1" applyFill="1" applyBorder="1" applyAlignment="1" applyProtection="1">
      <alignment horizontal="center" vertical="center"/>
    </xf>
    <xf numFmtId="0" fontId="2" fillId="2" borderId="18" xfId="0" applyFont="1" applyFill="1" applyBorder="1" applyAlignment="1" applyProtection="1">
      <alignment horizontal="center" vertical="center"/>
    </xf>
    <xf numFmtId="0" fontId="2" fillId="0" borderId="19" xfId="0" applyFont="1" applyBorder="1" applyAlignment="1" applyProtection="1">
      <alignment horizontal="left"/>
    </xf>
    <xf numFmtId="0" fontId="2" fillId="0" borderId="1" xfId="0" applyFont="1" applyBorder="1" applyAlignment="1" applyProtection="1">
      <alignment horizontal="left"/>
    </xf>
    <xf numFmtId="0" fontId="2" fillId="0" borderId="23" xfId="0" applyFont="1" applyBorder="1" applyAlignment="1" applyProtection="1">
      <alignment horizontal="left"/>
    </xf>
    <xf numFmtId="0" fontId="2" fillId="0" borderId="24" xfId="0" applyFont="1" applyBorder="1" applyAlignment="1" applyProtection="1">
      <alignment horizontal="left"/>
    </xf>
    <xf numFmtId="0" fontId="2" fillId="0" borderId="34" xfId="0" applyFont="1" applyBorder="1" applyAlignment="1" applyProtection="1">
      <alignment horizontal="center" vertical="center" wrapText="1"/>
    </xf>
    <xf numFmtId="0" fontId="2" fillId="0" borderId="35" xfId="0" applyFont="1" applyBorder="1" applyAlignment="1" applyProtection="1">
      <alignment horizontal="center" vertical="center" wrapText="1"/>
    </xf>
    <xf numFmtId="0" fontId="2" fillId="0" borderId="19"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23" xfId="0" applyFont="1" applyBorder="1" applyAlignment="1" applyProtection="1">
      <alignment horizontal="center" vertical="center" wrapText="1"/>
    </xf>
    <xf numFmtId="0" fontId="2" fillId="0" borderId="25" xfId="0" applyFont="1" applyBorder="1" applyAlignment="1" applyProtection="1">
      <alignment horizontal="center" vertical="center" wrapText="1"/>
    </xf>
    <xf numFmtId="0" fontId="2" fillId="0" borderId="16" xfId="0" applyFont="1" applyBorder="1" applyAlignment="1" applyProtection="1">
      <alignment horizontal="center" vertical="center"/>
    </xf>
    <xf numFmtId="0" fontId="2" fillId="0" borderId="17" xfId="0" applyFont="1" applyBorder="1" applyAlignment="1" applyProtection="1">
      <alignment horizontal="center" vertical="center"/>
    </xf>
    <xf numFmtId="0" fontId="2" fillId="0" borderId="18" xfId="0" applyFont="1" applyBorder="1" applyAlignment="1" applyProtection="1">
      <alignment horizontal="center" vertical="center"/>
    </xf>
    <xf numFmtId="0" fontId="2" fillId="0" borderId="42"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43" xfId="0" applyFont="1" applyBorder="1" applyAlignment="1" applyProtection="1">
      <alignment horizontal="center" vertical="center" wrapText="1"/>
    </xf>
    <xf numFmtId="0" fontId="2" fillId="0" borderId="39" xfId="0" applyFont="1" applyBorder="1" applyAlignment="1" applyProtection="1">
      <alignment horizontal="center" vertical="center" wrapText="1"/>
    </xf>
    <xf numFmtId="0" fontId="2" fillId="0" borderId="40" xfId="0" applyFont="1" applyBorder="1" applyAlignment="1" applyProtection="1">
      <alignment horizontal="center" vertical="center" wrapText="1"/>
    </xf>
    <xf numFmtId="0" fontId="2" fillId="0" borderId="41" xfId="0" applyFont="1" applyBorder="1" applyAlignment="1" applyProtection="1">
      <alignment horizontal="center" vertical="center" wrapText="1"/>
    </xf>
    <xf numFmtId="0" fontId="3" fillId="0" borderId="19" xfId="0" applyFont="1" applyBorder="1" applyAlignment="1" applyProtection="1">
      <alignment horizontal="left" vertical="center"/>
      <protection locked="0"/>
    </xf>
    <xf numFmtId="0" fontId="3" fillId="0" borderId="1" xfId="0" applyFont="1" applyBorder="1" applyAlignment="1" applyProtection="1">
      <alignment horizontal="left" vertical="center"/>
      <protection locked="0"/>
    </xf>
    <xf numFmtId="0" fontId="3" fillId="0" borderId="32" xfId="0" applyFont="1" applyBorder="1" applyAlignment="1" applyProtection="1">
      <alignment horizontal="left" vertical="center"/>
      <protection locked="0"/>
    </xf>
    <xf numFmtId="0" fontId="3" fillId="0" borderId="57" xfId="0" applyFont="1" applyBorder="1" applyAlignment="1" applyProtection="1">
      <alignment horizontal="justify" vertical="top" wrapText="1"/>
      <protection locked="0"/>
    </xf>
    <xf numFmtId="0" fontId="3" fillId="0" borderId="27" xfId="0" applyFont="1" applyBorder="1" applyAlignment="1" applyProtection="1">
      <alignment horizontal="justify" vertical="top" wrapText="1"/>
      <protection locked="0"/>
    </xf>
    <xf numFmtId="0" fontId="3" fillId="0" borderId="28" xfId="0" applyFont="1" applyBorder="1" applyAlignment="1" applyProtection="1">
      <alignment horizontal="justify" vertical="top" wrapText="1"/>
      <protection locked="0"/>
    </xf>
    <xf numFmtId="0" fontId="2" fillId="2" borderId="16" xfId="0" applyFont="1" applyFill="1" applyBorder="1" applyAlignment="1" applyProtection="1">
      <alignment horizontal="center"/>
    </xf>
    <xf numFmtId="0" fontId="2" fillId="2" borderId="17" xfId="0" applyFont="1" applyFill="1" applyBorder="1" applyAlignment="1" applyProtection="1">
      <alignment horizontal="center"/>
    </xf>
    <xf numFmtId="0" fontId="2" fillId="2" borderId="18" xfId="0" applyFont="1" applyFill="1" applyBorder="1" applyAlignment="1" applyProtection="1">
      <alignment horizontal="center"/>
    </xf>
    <xf numFmtId="0" fontId="3" fillId="0" borderId="7" xfId="0" applyFont="1" applyBorder="1" applyAlignment="1" applyProtection="1">
      <alignment horizontal="center" vertical="center"/>
    </xf>
    <xf numFmtId="0" fontId="3" fillId="0" borderId="43" xfId="0" applyFont="1" applyBorder="1" applyAlignment="1" applyProtection="1">
      <alignment horizontal="center" vertical="center"/>
    </xf>
    <xf numFmtId="0" fontId="3" fillId="0" borderId="0" xfId="0" applyFont="1" applyBorder="1" applyAlignment="1" applyProtection="1">
      <alignment horizontal="center" vertical="center"/>
    </xf>
    <xf numFmtId="0" fontId="3" fillId="0" borderId="20" xfId="0" applyFont="1" applyBorder="1" applyAlignment="1" applyProtection="1">
      <alignment horizontal="center" vertical="center"/>
    </xf>
    <xf numFmtId="0" fontId="3" fillId="0" borderId="40" xfId="0" applyFont="1" applyBorder="1" applyAlignment="1" applyProtection="1">
      <alignment horizontal="center" vertical="center"/>
    </xf>
    <xf numFmtId="0" fontId="3" fillId="0" borderId="41" xfId="0" applyFont="1" applyBorder="1" applyAlignment="1" applyProtection="1">
      <alignment horizontal="center" vertical="center"/>
    </xf>
    <xf numFmtId="0" fontId="2" fillId="7" borderId="63" xfId="0" applyFont="1" applyFill="1" applyBorder="1" applyAlignment="1" applyProtection="1">
      <alignment horizontal="center"/>
      <protection locked="0"/>
    </xf>
    <xf numFmtId="0" fontId="2" fillId="7" borderId="12" xfId="0" applyFont="1" applyFill="1" applyBorder="1" applyAlignment="1" applyProtection="1">
      <alignment horizontal="center"/>
      <protection locked="0"/>
    </xf>
    <xf numFmtId="0" fontId="2" fillId="7" borderId="22" xfId="0" applyFont="1" applyFill="1" applyBorder="1" applyAlignment="1" applyProtection="1">
      <alignment horizontal="center"/>
      <protection locked="0"/>
    </xf>
    <xf numFmtId="0" fontId="2" fillId="7" borderId="59" xfId="0" applyFont="1" applyFill="1" applyBorder="1" applyAlignment="1" applyProtection="1">
      <alignment horizontal="center" wrapText="1"/>
      <protection locked="0"/>
    </xf>
    <xf numFmtId="0" fontId="2" fillId="7" borderId="10" xfId="0" applyFont="1" applyFill="1" applyBorder="1" applyAlignment="1" applyProtection="1">
      <alignment horizontal="center"/>
      <protection locked="0"/>
    </xf>
    <xf numFmtId="0" fontId="2" fillId="7" borderId="21" xfId="0" applyFont="1" applyFill="1" applyBorder="1" applyAlignment="1" applyProtection="1">
      <alignment horizontal="center"/>
      <protection locked="0"/>
    </xf>
    <xf numFmtId="0" fontId="3" fillId="0" borderId="63" xfId="0" applyFont="1" applyBorder="1" applyAlignment="1" applyProtection="1">
      <alignment horizontal="left" vertical="center"/>
      <protection locked="0"/>
    </xf>
    <xf numFmtId="0" fontId="3" fillId="0" borderId="12" xfId="0" applyFont="1" applyBorder="1" applyAlignment="1" applyProtection="1">
      <alignment horizontal="left" vertical="center"/>
      <protection locked="0"/>
    </xf>
    <xf numFmtId="0" fontId="3" fillId="0" borderId="22" xfId="0" applyFont="1" applyBorder="1" applyAlignment="1" applyProtection="1">
      <alignment horizontal="left" vertical="center"/>
      <protection locked="0"/>
    </xf>
    <xf numFmtId="0" fontId="2" fillId="2" borderId="29" xfId="0" applyFont="1" applyFill="1" applyBorder="1" applyAlignment="1" applyProtection="1">
      <alignment horizontal="center" vertical="center"/>
    </xf>
    <xf numFmtId="0" fontId="2" fillId="2" borderId="30" xfId="0" applyFont="1" applyFill="1" applyBorder="1" applyAlignment="1" applyProtection="1">
      <alignment horizontal="center" vertical="center"/>
    </xf>
    <xf numFmtId="0" fontId="2" fillId="2" borderId="31" xfId="0" applyFont="1" applyFill="1" applyBorder="1" applyAlignment="1" applyProtection="1">
      <alignment horizontal="center" vertical="center"/>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left" vertical="center" wrapText="1"/>
    </xf>
    <xf numFmtId="0" fontId="3" fillId="0" borderId="2" xfId="0" applyFont="1" applyBorder="1" applyAlignment="1" applyProtection="1">
      <alignment horizontal="left" vertical="center" wrapText="1"/>
      <protection locked="0"/>
    </xf>
    <xf numFmtId="0" fontId="3" fillId="0" borderId="2" xfId="0" applyFont="1" applyBorder="1" applyAlignment="1" applyProtection="1">
      <alignment horizontal="left" vertical="center" wrapText="1"/>
    </xf>
    <xf numFmtId="0" fontId="3" fillId="13" borderId="13" xfId="0" applyFont="1" applyFill="1" applyBorder="1" applyAlignment="1" applyProtection="1">
      <alignment horizontal="left" vertical="center" indent="2"/>
    </xf>
    <xf numFmtId="0" fontId="3" fillId="13" borderId="14" xfId="0" applyFont="1" applyFill="1" applyBorder="1" applyAlignment="1" applyProtection="1">
      <alignment horizontal="left" vertical="center" indent="2"/>
    </xf>
    <xf numFmtId="0" fontId="3" fillId="13" borderId="13" xfId="0" applyFont="1" applyFill="1" applyBorder="1" applyAlignment="1" applyProtection="1">
      <alignment horizontal="left" vertical="center" wrapText="1"/>
    </xf>
    <xf numFmtId="0" fontId="3" fillId="13" borderId="64" xfId="0" applyFont="1" applyFill="1" applyBorder="1" applyAlignment="1" applyProtection="1">
      <alignment horizontal="left" vertical="center" wrapText="1"/>
    </xf>
    <xf numFmtId="0" fontId="2" fillId="0" borderId="19"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0" borderId="63" xfId="0" applyFont="1" applyBorder="1" applyAlignment="1" applyProtection="1">
      <alignment horizontal="center" vertical="center"/>
    </xf>
    <xf numFmtId="0" fontId="2" fillId="0" borderId="6" xfId="0" applyFont="1" applyBorder="1" applyAlignment="1" applyProtection="1">
      <alignment horizontal="center" vertical="center"/>
    </xf>
    <xf numFmtId="0" fontId="3" fillId="0" borderId="5" xfId="0" applyFont="1" applyBorder="1" applyAlignment="1" applyProtection="1">
      <alignment horizontal="center" vertical="center" wrapText="1"/>
    </xf>
    <xf numFmtId="0" fontId="3" fillId="0" borderId="22" xfId="0" applyFont="1" applyBorder="1" applyAlignment="1" applyProtection="1">
      <alignment horizontal="center" vertical="center" wrapText="1"/>
    </xf>
    <xf numFmtId="0" fontId="2" fillId="0" borderId="57" xfId="0" applyFont="1" applyFill="1" applyBorder="1" applyAlignment="1" applyProtection="1">
      <alignment horizontal="center" vertical="center"/>
    </xf>
    <xf numFmtId="0" fontId="2" fillId="0" borderId="26" xfId="0" applyFont="1" applyFill="1" applyBorder="1" applyAlignment="1" applyProtection="1">
      <alignment horizontal="center" vertical="center"/>
    </xf>
    <xf numFmtId="0" fontId="3" fillId="0" borderId="25" xfId="0" applyFont="1" applyBorder="1" applyAlignment="1" applyProtection="1">
      <alignment horizontal="center" vertical="center" wrapText="1"/>
    </xf>
    <xf numFmtId="0" fontId="3" fillId="0" borderId="28" xfId="0" applyFont="1" applyBorder="1" applyAlignment="1" applyProtection="1">
      <alignment horizontal="center" vertical="center" wrapText="1"/>
    </xf>
    <xf numFmtId="0" fontId="2" fillId="0" borderId="5" xfId="0" applyFont="1" applyBorder="1" applyAlignment="1" applyProtection="1">
      <alignment horizontal="left" indent="1"/>
    </xf>
    <xf numFmtId="0" fontId="2" fillId="0" borderId="12" xfId="0" applyFont="1" applyBorder="1" applyAlignment="1" applyProtection="1">
      <alignment horizontal="left" indent="1"/>
    </xf>
    <xf numFmtId="0" fontId="2" fillId="0" borderId="6" xfId="0" applyFont="1" applyBorder="1" applyAlignment="1" applyProtection="1">
      <alignment horizontal="left" indent="1"/>
    </xf>
    <xf numFmtId="168" fontId="3" fillId="0" borderId="5" xfId="0" applyNumberFormat="1" applyFont="1" applyBorder="1" applyAlignment="1" applyProtection="1">
      <alignment horizontal="center"/>
    </xf>
    <xf numFmtId="168" fontId="3" fillId="0" borderId="12" xfId="0" applyNumberFormat="1" applyFont="1" applyBorder="1" applyAlignment="1" applyProtection="1">
      <alignment horizontal="center"/>
    </xf>
    <xf numFmtId="168" fontId="3" fillId="0" borderId="22" xfId="0" applyNumberFormat="1" applyFont="1" applyBorder="1" applyAlignment="1" applyProtection="1">
      <alignment horizontal="center"/>
    </xf>
    <xf numFmtId="0" fontId="2" fillId="4" borderId="16" xfId="0" applyFont="1" applyFill="1" applyBorder="1" applyAlignment="1" applyProtection="1">
      <alignment horizontal="center" vertical="center"/>
    </xf>
    <xf numFmtId="0" fontId="2" fillId="4" borderId="56" xfId="0" applyFont="1" applyFill="1" applyBorder="1" applyAlignment="1" applyProtection="1">
      <alignment horizontal="center" vertical="center"/>
    </xf>
    <xf numFmtId="0" fontId="2" fillId="4" borderId="35" xfId="0" applyFont="1" applyFill="1" applyBorder="1" applyAlignment="1" applyProtection="1">
      <alignment horizontal="center" vertical="center" wrapText="1"/>
    </xf>
    <xf numFmtId="0" fontId="2" fillId="4" borderId="18" xfId="0" applyFont="1" applyFill="1" applyBorder="1" applyAlignment="1" applyProtection="1">
      <alignment horizontal="center" vertical="center" wrapText="1"/>
    </xf>
    <xf numFmtId="168" fontId="3" fillId="0" borderId="5" xfId="0" applyNumberFormat="1" applyFont="1" applyBorder="1" applyAlignment="1" applyProtection="1">
      <alignment horizontal="center"/>
      <protection locked="0"/>
    </xf>
    <xf numFmtId="168" fontId="3" fillId="0" borderId="12" xfId="0" applyNumberFormat="1" applyFont="1" applyBorder="1" applyAlignment="1" applyProtection="1">
      <alignment horizontal="center"/>
      <protection locked="0"/>
    </xf>
    <xf numFmtId="168" fontId="3" fillId="0" borderId="22" xfId="0" applyNumberFormat="1" applyFont="1" applyBorder="1" applyAlignment="1" applyProtection="1">
      <alignment horizontal="center"/>
      <protection locked="0"/>
    </xf>
    <xf numFmtId="10" fontId="3" fillId="0" borderId="1" xfId="2" applyNumberFormat="1" applyFont="1" applyBorder="1" applyAlignment="1" applyProtection="1">
      <alignment horizontal="center"/>
      <protection locked="0"/>
    </xf>
    <xf numFmtId="10" fontId="3" fillId="0" borderId="32" xfId="2" applyNumberFormat="1" applyFont="1" applyBorder="1" applyAlignment="1" applyProtection="1">
      <alignment horizontal="center"/>
      <protection locked="0"/>
    </xf>
    <xf numFmtId="167" fontId="3" fillId="0" borderId="2" xfId="1" applyNumberFormat="1" applyFont="1" applyBorder="1" applyAlignment="1" applyProtection="1">
      <alignment horizontal="center"/>
      <protection locked="0"/>
    </xf>
    <xf numFmtId="167" fontId="3" fillId="0" borderId="37" xfId="1" applyNumberFormat="1" applyFont="1" applyBorder="1" applyAlignment="1" applyProtection="1">
      <alignment horizontal="center"/>
      <protection locked="0"/>
    </xf>
    <xf numFmtId="0" fontId="2" fillId="6" borderId="5" xfId="0" applyFont="1" applyFill="1" applyBorder="1" applyAlignment="1" applyProtection="1">
      <alignment horizontal="center"/>
    </xf>
    <xf numFmtId="0" fontId="2" fillId="6" borderId="12" xfId="0" applyFont="1" applyFill="1" applyBorder="1" applyAlignment="1" applyProtection="1">
      <alignment horizontal="center"/>
    </xf>
    <xf numFmtId="0" fontId="2" fillId="6" borderId="22" xfId="0" applyFont="1" applyFill="1" applyBorder="1" applyAlignment="1" applyProtection="1">
      <alignment horizontal="center"/>
    </xf>
    <xf numFmtId="0" fontId="2" fillId="0" borderId="2" xfId="0" applyFont="1" applyBorder="1" applyAlignment="1" applyProtection="1">
      <alignment horizontal="left"/>
    </xf>
    <xf numFmtId="0" fontId="2" fillId="4" borderId="5" xfId="0" applyFont="1" applyFill="1" applyBorder="1" applyAlignment="1" applyProtection="1">
      <alignment horizontal="center"/>
    </xf>
    <xf numFmtId="0" fontId="2" fillId="4" borderId="12" xfId="0" applyFont="1" applyFill="1" applyBorder="1" applyAlignment="1" applyProtection="1">
      <alignment horizontal="center"/>
    </xf>
    <xf numFmtId="0" fontId="2" fillId="4" borderId="22" xfId="0" applyFont="1" applyFill="1" applyBorder="1" applyAlignment="1" applyProtection="1">
      <alignment horizontal="center"/>
    </xf>
    <xf numFmtId="0" fontId="2" fillId="0" borderId="1" xfId="0" applyFont="1" applyBorder="1" applyAlignment="1" applyProtection="1">
      <alignment horizontal="center"/>
    </xf>
    <xf numFmtId="0" fontId="2" fillId="0" borderId="32" xfId="0" applyFont="1" applyBorder="1" applyAlignment="1" applyProtection="1">
      <alignment horizontal="center"/>
    </xf>
    <xf numFmtId="0" fontId="3" fillId="0" borderId="36" xfId="0" applyFont="1" applyBorder="1" applyAlignment="1" applyProtection="1">
      <alignment horizontal="center"/>
    </xf>
    <xf numFmtId="0" fontId="3" fillId="0" borderId="2" xfId="0" applyFont="1" applyBorder="1" applyAlignment="1" applyProtection="1">
      <alignment horizontal="center"/>
    </xf>
    <xf numFmtId="166" fontId="3" fillId="0" borderId="25" xfId="0" applyNumberFormat="1" applyFont="1" applyBorder="1" applyAlignment="1" applyProtection="1">
      <alignment horizontal="center"/>
      <protection locked="0"/>
    </xf>
    <xf numFmtId="166" fontId="3" fillId="0" borderId="27" xfId="0" applyNumberFormat="1" applyFont="1" applyBorder="1" applyAlignment="1" applyProtection="1">
      <alignment horizontal="center"/>
      <protection locked="0"/>
    </xf>
    <xf numFmtId="166" fontId="3" fillId="0" borderId="26" xfId="0" applyNumberFormat="1" applyFont="1" applyBorder="1" applyAlignment="1" applyProtection="1">
      <alignment horizontal="center"/>
      <protection locked="0"/>
    </xf>
    <xf numFmtId="0" fontId="14" fillId="16" borderId="25" xfId="0" applyFont="1" applyFill="1" applyBorder="1" applyAlignment="1" applyProtection="1">
      <alignment horizontal="center"/>
    </xf>
    <xf numFmtId="0" fontId="14" fillId="16" borderId="26" xfId="0" applyFont="1" applyFill="1" applyBorder="1" applyAlignment="1" applyProtection="1">
      <alignment horizontal="center"/>
    </xf>
    <xf numFmtId="166" fontId="3" fillId="0" borderId="25" xfId="0" applyNumberFormat="1" applyFont="1" applyFill="1" applyBorder="1" applyAlignment="1" applyProtection="1">
      <alignment horizontal="center"/>
      <protection locked="0"/>
    </xf>
    <xf numFmtId="166" fontId="3" fillId="0" borderId="27" xfId="0" applyNumberFormat="1" applyFont="1" applyFill="1" applyBorder="1" applyAlignment="1" applyProtection="1">
      <alignment horizontal="center"/>
      <protection locked="0"/>
    </xf>
    <xf numFmtId="166" fontId="3" fillId="0" borderId="28" xfId="0" applyNumberFormat="1" applyFont="1" applyFill="1" applyBorder="1" applyAlignment="1" applyProtection="1">
      <alignment horizontal="center"/>
      <protection locked="0"/>
    </xf>
    <xf numFmtId="0" fontId="3" fillId="0" borderId="63" xfId="0" applyFont="1" applyBorder="1" applyAlignment="1" applyProtection="1">
      <alignment horizontal="center"/>
    </xf>
    <xf numFmtId="0" fontId="3" fillId="0" borderId="12" xfId="0" applyFont="1" applyBorder="1" applyAlignment="1" applyProtection="1">
      <alignment horizontal="center"/>
    </xf>
    <xf numFmtId="0" fontId="3" fillId="0" borderId="22" xfId="0" applyFont="1" applyBorder="1" applyAlignment="1" applyProtection="1">
      <alignment horizontal="center"/>
    </xf>
    <xf numFmtId="0" fontId="14" fillId="16" borderId="29" xfId="0" applyFont="1" applyFill="1" applyBorder="1" applyAlignment="1" applyProtection="1">
      <alignment horizontal="center" vertical="center"/>
    </xf>
    <xf numFmtId="0" fontId="14" fillId="16" borderId="30" xfId="0" applyFont="1" applyFill="1" applyBorder="1" applyAlignment="1" applyProtection="1">
      <alignment horizontal="center" vertical="center"/>
    </xf>
    <xf numFmtId="0" fontId="14" fillId="16" borderId="31" xfId="0" applyFont="1" applyFill="1" applyBorder="1" applyAlignment="1" applyProtection="1">
      <alignment horizontal="center" vertical="center"/>
    </xf>
    <xf numFmtId="0" fontId="2" fillId="5" borderId="19" xfId="0" applyFont="1" applyFill="1" applyBorder="1" applyAlignment="1" applyProtection="1">
      <alignment horizontal="center"/>
    </xf>
    <xf numFmtId="0" fontId="2" fillId="5" borderId="1" xfId="0" applyFont="1" applyFill="1" applyBorder="1" applyAlignment="1" applyProtection="1">
      <alignment horizontal="center"/>
    </xf>
    <xf numFmtId="0" fontId="2" fillId="3" borderId="1" xfId="0" applyFont="1" applyFill="1" applyBorder="1" applyAlignment="1" applyProtection="1">
      <alignment horizontal="center"/>
    </xf>
    <xf numFmtId="0" fontId="2" fillId="3" borderId="32" xfId="0" applyFont="1" applyFill="1" applyBorder="1" applyAlignment="1" applyProtection="1">
      <alignment horizontal="center"/>
    </xf>
    <xf numFmtId="170" fontId="3" fillId="0" borderId="1" xfId="0" applyNumberFormat="1" applyFont="1" applyBorder="1" applyAlignment="1" applyProtection="1">
      <alignment horizontal="center" vertical="center" wrapText="1"/>
      <protection locked="0"/>
    </xf>
    <xf numFmtId="0" fontId="14" fillId="16" borderId="5" xfId="0" applyFont="1" applyFill="1" applyBorder="1" applyAlignment="1" applyProtection="1">
      <alignment horizontal="left" vertical="center" wrapText="1" indent="1"/>
    </xf>
    <xf numFmtId="0" fontId="14" fillId="16" borderId="6" xfId="0" applyFont="1" applyFill="1" applyBorder="1" applyAlignment="1" applyProtection="1">
      <alignment horizontal="left" vertical="center" wrapText="1" indent="1"/>
    </xf>
    <xf numFmtId="170" fontId="3" fillId="0" borderId="5" xfId="0" applyNumberFormat="1" applyFont="1" applyBorder="1" applyAlignment="1" applyProtection="1">
      <alignment horizontal="center" vertical="center" wrapText="1"/>
      <protection locked="0"/>
    </xf>
    <xf numFmtId="170" fontId="3" fillId="0" borderId="22" xfId="0" applyNumberFormat="1" applyFont="1" applyBorder="1" applyAlignment="1" applyProtection="1">
      <alignment horizontal="center" vertical="center" wrapText="1"/>
      <protection locked="0"/>
    </xf>
    <xf numFmtId="0" fontId="14" fillId="16" borderId="63" xfId="0" applyFont="1" applyFill="1" applyBorder="1" applyAlignment="1" applyProtection="1">
      <alignment horizontal="center"/>
    </xf>
    <xf numFmtId="0" fontId="14" fillId="16" borderId="6" xfId="0" applyFont="1" applyFill="1" applyBorder="1" applyAlignment="1" applyProtection="1">
      <alignment horizontal="center"/>
    </xf>
    <xf numFmtId="168" fontId="3" fillId="0" borderId="5" xfId="1" applyNumberFormat="1" applyFont="1" applyBorder="1" applyAlignment="1" applyProtection="1">
      <alignment horizontal="center" vertical="center"/>
      <protection locked="0"/>
    </xf>
    <xf numFmtId="168" fontId="3" fillId="0" borderId="12" xfId="1" applyNumberFormat="1" applyFont="1" applyBorder="1" applyAlignment="1" applyProtection="1">
      <alignment horizontal="center" vertical="center"/>
      <protection locked="0"/>
    </xf>
    <xf numFmtId="168" fontId="3" fillId="0" borderId="6" xfId="1" applyNumberFormat="1" applyFont="1" applyBorder="1" applyAlignment="1" applyProtection="1">
      <alignment horizontal="center" vertical="center"/>
      <protection locked="0"/>
    </xf>
    <xf numFmtId="0" fontId="14" fillId="16" borderId="1" xfId="0" applyFont="1" applyFill="1" applyBorder="1" applyAlignment="1" applyProtection="1">
      <alignment horizontal="center"/>
    </xf>
    <xf numFmtId="0" fontId="3" fillId="0" borderId="5" xfId="0" applyFont="1" applyBorder="1" applyAlignment="1" applyProtection="1">
      <alignment horizontal="center"/>
      <protection locked="0"/>
    </xf>
    <xf numFmtId="42" fontId="3" fillId="0" borderId="66" xfId="9" applyFont="1" applyBorder="1" applyAlignment="1" applyProtection="1">
      <alignment horizontal="center" vertical="center"/>
      <protection locked="0"/>
    </xf>
    <xf numFmtId="42" fontId="3" fillId="0" borderId="7" xfId="9" applyFont="1" applyBorder="1" applyAlignment="1" applyProtection="1">
      <alignment horizontal="center" vertical="center"/>
      <protection locked="0"/>
    </xf>
    <xf numFmtId="0" fontId="3" fillId="0" borderId="13" xfId="0" applyFont="1" applyBorder="1" applyAlignment="1" applyProtection="1">
      <alignment horizontal="center"/>
    </xf>
    <xf numFmtId="0" fontId="3" fillId="0" borderId="14" xfId="0" applyFont="1" applyBorder="1" applyAlignment="1" applyProtection="1">
      <alignment horizontal="center"/>
    </xf>
    <xf numFmtId="0" fontId="3" fillId="0" borderId="15" xfId="0" applyFont="1" applyBorder="1" applyAlignment="1" applyProtection="1">
      <alignment horizontal="center"/>
    </xf>
    <xf numFmtId="0" fontId="14" fillId="16" borderId="16" xfId="0" applyFont="1" applyFill="1" applyBorder="1" applyAlignment="1" applyProtection="1">
      <alignment horizontal="center" vertical="center"/>
    </xf>
    <xf numFmtId="0" fontId="14" fillId="16" borderId="17" xfId="0" applyFont="1" applyFill="1" applyBorder="1" applyAlignment="1" applyProtection="1">
      <alignment horizontal="center" vertical="center"/>
    </xf>
    <xf numFmtId="0" fontId="14" fillId="16" borderId="18" xfId="0" applyFont="1" applyFill="1" applyBorder="1" applyAlignment="1" applyProtection="1">
      <alignment horizontal="center" vertical="center"/>
    </xf>
    <xf numFmtId="0" fontId="3" fillId="0" borderId="5"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6" xfId="0" applyFont="1" applyBorder="1" applyAlignment="1" applyProtection="1">
      <alignment horizontal="left"/>
      <protection locked="0"/>
    </xf>
    <xf numFmtId="0" fontId="14" fillId="16" borderId="2" xfId="0" applyFont="1" applyFill="1" applyBorder="1" applyAlignment="1" applyProtection="1">
      <alignment horizontal="center" vertical="center"/>
    </xf>
    <xf numFmtId="0" fontId="14" fillId="16" borderId="3" xfId="0" applyFont="1" applyFill="1" applyBorder="1" applyAlignment="1" applyProtection="1">
      <alignment horizontal="center" vertical="center"/>
    </xf>
    <xf numFmtId="0" fontId="14" fillId="16" borderId="4" xfId="0" applyFont="1" applyFill="1" applyBorder="1" applyAlignment="1" applyProtection="1">
      <alignment horizontal="center" vertical="center"/>
    </xf>
    <xf numFmtId="0" fontId="3" fillId="0" borderId="66" xfId="0" applyFont="1" applyBorder="1" applyAlignment="1" applyProtection="1">
      <alignment horizontal="justify" vertical="top" wrapText="1"/>
      <protection locked="0"/>
    </xf>
    <xf numFmtId="0" fontId="3" fillId="0" borderId="7" xfId="0" applyFont="1" applyBorder="1" applyAlignment="1" applyProtection="1">
      <alignment horizontal="justify" vertical="top" wrapText="1"/>
      <protection locked="0"/>
    </xf>
    <xf numFmtId="0" fontId="3" fillId="0" borderId="43" xfId="0" applyFont="1" applyBorder="1" applyAlignment="1" applyProtection="1">
      <alignment horizontal="justify" vertical="top" wrapText="1"/>
      <protection locked="0"/>
    </xf>
    <xf numFmtId="0" fontId="3" fillId="0" borderId="67" xfId="0" applyFont="1" applyBorder="1" applyAlignment="1" applyProtection="1">
      <alignment horizontal="justify" vertical="top" wrapText="1"/>
      <protection locked="0"/>
    </xf>
    <xf numFmtId="0" fontId="3" fillId="0" borderId="0" xfId="0" applyFont="1" applyBorder="1" applyAlignment="1" applyProtection="1">
      <alignment horizontal="justify" vertical="top" wrapText="1"/>
      <protection locked="0"/>
    </xf>
    <xf numFmtId="0" fontId="3" fillId="0" borderId="20" xfId="0" applyFont="1" applyBorder="1" applyAlignment="1" applyProtection="1">
      <alignment horizontal="justify" vertical="top" wrapText="1"/>
      <protection locked="0"/>
    </xf>
    <xf numFmtId="0" fontId="3" fillId="0" borderId="9" xfId="0" applyFont="1" applyBorder="1" applyAlignment="1" applyProtection="1">
      <alignment horizontal="justify" vertical="top" wrapText="1"/>
      <protection locked="0"/>
    </xf>
    <xf numFmtId="0" fontId="3" fillId="0" borderId="10" xfId="0" applyFont="1" applyBorder="1" applyAlignment="1" applyProtection="1">
      <alignment horizontal="justify" vertical="top" wrapText="1"/>
      <protection locked="0"/>
    </xf>
    <xf numFmtId="0" fontId="3" fillId="0" borderId="21" xfId="0" applyFont="1" applyBorder="1" applyAlignment="1" applyProtection="1">
      <alignment horizontal="justify" vertical="top" wrapText="1"/>
      <protection locked="0"/>
    </xf>
    <xf numFmtId="0" fontId="3" fillId="0" borderId="5" xfId="0" applyFont="1" applyBorder="1" applyAlignment="1" applyProtection="1">
      <alignment horizontal="justify" vertical="top"/>
      <protection locked="0"/>
    </xf>
    <xf numFmtId="0" fontId="3" fillId="0" borderId="12" xfId="0" applyFont="1" applyBorder="1" applyAlignment="1" applyProtection="1">
      <alignment horizontal="justify" vertical="top"/>
      <protection locked="0"/>
    </xf>
    <xf numFmtId="0" fontId="3" fillId="0" borderId="6" xfId="0" applyFont="1" applyBorder="1" applyAlignment="1" applyProtection="1">
      <alignment horizontal="justify" vertical="top"/>
      <protection locked="0"/>
    </xf>
    <xf numFmtId="0" fontId="14" fillId="16" borderId="13" xfId="0" applyFont="1" applyFill="1" applyBorder="1" applyAlignment="1" applyProtection="1">
      <alignment horizontal="center" vertical="center"/>
    </xf>
    <xf numFmtId="0" fontId="14" fillId="16" borderId="14" xfId="0" applyFont="1" applyFill="1" applyBorder="1" applyAlignment="1" applyProtection="1">
      <alignment horizontal="center" vertical="center"/>
    </xf>
    <xf numFmtId="0" fontId="14" fillId="16" borderId="64" xfId="0" applyFont="1" applyFill="1" applyBorder="1" applyAlignment="1" applyProtection="1">
      <alignment horizontal="center" vertical="center"/>
    </xf>
    <xf numFmtId="0" fontId="14" fillId="16" borderId="65" xfId="0" applyFont="1" applyFill="1" applyBorder="1" applyAlignment="1" applyProtection="1">
      <alignment horizontal="center" vertical="center"/>
    </xf>
    <xf numFmtId="166" fontId="3" fillId="0" borderId="46" xfId="0" applyNumberFormat="1" applyFont="1" applyFill="1" applyBorder="1" applyAlignment="1" applyProtection="1">
      <alignment horizontal="center" vertical="center"/>
      <protection locked="0"/>
    </xf>
    <xf numFmtId="166" fontId="3" fillId="0" borderId="47" xfId="0" applyNumberFormat="1" applyFont="1" applyFill="1" applyBorder="1" applyAlignment="1" applyProtection="1">
      <alignment horizontal="center" vertical="center"/>
      <protection locked="0"/>
    </xf>
    <xf numFmtId="49" fontId="11" fillId="0" borderId="34" xfId="4" applyNumberFormat="1" applyFont="1" applyFill="1" applyBorder="1" applyAlignment="1" applyProtection="1">
      <alignment horizontal="center" vertical="center"/>
      <protection locked="0"/>
    </xf>
    <xf numFmtId="49" fontId="11" fillId="0" borderId="19" xfId="4" applyNumberFormat="1" applyFont="1" applyFill="1" applyBorder="1" applyAlignment="1" applyProtection="1">
      <alignment horizontal="center" vertical="center"/>
      <protection locked="0"/>
    </xf>
    <xf numFmtId="49" fontId="11" fillId="0" borderId="23" xfId="4" applyNumberFormat="1" applyFont="1" applyFill="1" applyBorder="1" applyAlignment="1" applyProtection="1">
      <alignment horizontal="center" vertical="center"/>
      <protection locked="0"/>
    </xf>
    <xf numFmtId="49" fontId="10" fillId="0" borderId="35" xfId="4" applyNumberFormat="1" applyFont="1" applyFill="1" applyBorder="1" applyAlignment="1" applyProtection="1">
      <alignment horizontal="left" vertical="center" wrapText="1"/>
      <protection locked="0"/>
    </xf>
    <xf numFmtId="49" fontId="10" fillId="0" borderId="5" xfId="4" applyNumberFormat="1" applyFont="1" applyFill="1" applyBorder="1" applyAlignment="1" applyProtection="1">
      <alignment horizontal="left" vertical="center" wrapText="1"/>
      <protection locked="0"/>
    </xf>
    <xf numFmtId="49" fontId="10" fillId="0" borderId="25" xfId="4" applyNumberFormat="1" applyFont="1" applyFill="1" applyBorder="1" applyAlignment="1" applyProtection="1">
      <alignment horizontal="left" vertical="center" wrapText="1"/>
      <protection locked="0"/>
    </xf>
    <xf numFmtId="49" fontId="9" fillId="0" borderId="34" xfId="4" applyNumberFormat="1" applyFont="1" applyFill="1" applyBorder="1" applyAlignment="1" applyProtection="1">
      <alignment horizontal="center" vertical="center" wrapText="1"/>
    </xf>
    <xf numFmtId="49" fontId="9" fillId="0" borderId="23" xfId="4" applyNumberFormat="1" applyFont="1" applyFill="1" applyBorder="1" applyAlignment="1" applyProtection="1">
      <alignment horizontal="center" vertical="center" wrapText="1"/>
    </xf>
    <xf numFmtId="0" fontId="13" fillId="0" borderId="13" xfId="3" applyFont="1" applyBorder="1" applyAlignment="1" applyProtection="1">
      <alignment horizontal="center" vertical="center" wrapText="1"/>
    </xf>
    <xf numFmtId="0" fontId="13" fillId="0" borderId="14" xfId="3" applyFont="1" applyBorder="1" applyAlignment="1" applyProtection="1">
      <alignment horizontal="center" vertical="center" wrapText="1"/>
    </xf>
    <xf numFmtId="0" fontId="13" fillId="0" borderId="15" xfId="3" applyFont="1" applyBorder="1" applyAlignment="1" applyProtection="1">
      <alignment horizontal="center" vertical="center" wrapText="1"/>
    </xf>
    <xf numFmtId="0" fontId="8" fillId="9" borderId="34" xfId="3" applyFont="1" applyFill="1" applyBorder="1" applyAlignment="1" applyProtection="1">
      <alignment horizontal="center" vertical="center"/>
    </xf>
    <xf numFmtId="0" fontId="8" fillId="9" borderId="19" xfId="3" applyFont="1" applyFill="1" applyBorder="1" applyAlignment="1" applyProtection="1">
      <alignment horizontal="center" vertical="center"/>
    </xf>
    <xf numFmtId="0" fontId="8" fillId="9" borderId="50" xfId="3" applyFont="1" applyFill="1" applyBorder="1" applyAlignment="1" applyProtection="1">
      <alignment horizontal="center" vertical="center"/>
    </xf>
    <xf numFmtId="0" fontId="8" fillId="9" borderId="49" xfId="3" applyFont="1" applyFill="1" applyBorder="1" applyAlignment="1" applyProtection="1">
      <alignment horizontal="center" vertical="center"/>
    </xf>
    <xf numFmtId="0" fontId="8" fillId="9" borderId="9" xfId="3" applyFont="1" applyFill="1" applyBorder="1" applyAlignment="1" applyProtection="1">
      <alignment horizontal="center" vertical="center"/>
    </xf>
    <xf numFmtId="0" fontId="8" fillId="9" borderId="11" xfId="3" applyFont="1" applyFill="1" applyBorder="1" applyAlignment="1" applyProtection="1">
      <alignment horizontal="center" vertical="center"/>
    </xf>
    <xf numFmtId="0" fontId="8" fillId="9" borderId="51" xfId="3" applyFont="1" applyFill="1" applyBorder="1" applyAlignment="1" applyProtection="1">
      <alignment horizontal="center" vertical="center" wrapText="1"/>
    </xf>
    <xf numFmtId="0" fontId="8" fillId="9" borderId="1" xfId="3" applyFont="1" applyFill="1" applyBorder="1" applyAlignment="1" applyProtection="1">
      <alignment horizontal="center" vertical="center"/>
    </xf>
    <xf numFmtId="0" fontId="8" fillId="9" borderId="52" xfId="3" applyFont="1" applyFill="1" applyBorder="1" applyAlignment="1" applyProtection="1">
      <alignment horizontal="center" vertical="center"/>
    </xf>
    <xf numFmtId="0" fontId="8" fillId="9" borderId="44" xfId="3" applyFont="1" applyFill="1" applyBorder="1" applyAlignment="1" applyProtection="1">
      <alignment horizontal="center" vertical="center"/>
    </xf>
    <xf numFmtId="0" fontId="8" fillId="9" borderId="35" xfId="3" applyFont="1" applyFill="1" applyBorder="1" applyAlignment="1" applyProtection="1">
      <alignment horizontal="center" vertical="center"/>
      <protection locked="0"/>
    </xf>
    <xf numFmtId="0" fontId="8" fillId="9" borderId="17" xfId="3" applyFont="1" applyFill="1" applyBorder="1" applyAlignment="1" applyProtection="1">
      <alignment horizontal="center" vertical="center"/>
      <protection locked="0"/>
    </xf>
    <xf numFmtId="0" fontId="8" fillId="9" borderId="56" xfId="3" applyFont="1" applyFill="1" applyBorder="1" applyAlignment="1" applyProtection="1">
      <alignment horizontal="center" vertical="center"/>
      <protection locked="0"/>
    </xf>
    <xf numFmtId="0" fontId="8" fillId="9" borderId="29" xfId="4" applyFont="1" applyFill="1" applyBorder="1" applyAlignment="1" applyProtection="1">
      <alignment horizontal="center" vertical="center" wrapText="1"/>
    </xf>
    <xf numFmtId="0" fontId="8" fillId="9" borderId="31" xfId="4" applyFont="1" applyFill="1" applyBorder="1" applyAlignment="1" applyProtection="1">
      <alignment horizontal="center" vertical="center" wrapText="1"/>
    </xf>
    <xf numFmtId="0" fontId="8" fillId="9" borderId="38" xfId="4" applyFont="1" applyFill="1" applyBorder="1" applyAlignment="1" applyProtection="1">
      <alignment horizontal="center" vertical="center" wrapText="1"/>
    </xf>
    <xf numFmtId="0" fontId="8" fillId="9" borderId="20" xfId="4" applyFont="1" applyFill="1" applyBorder="1" applyAlignment="1" applyProtection="1">
      <alignment horizontal="center" vertical="center" wrapText="1"/>
    </xf>
    <xf numFmtId="0" fontId="8" fillId="9" borderId="39" xfId="4" applyFont="1" applyFill="1" applyBorder="1" applyAlignment="1" applyProtection="1">
      <alignment horizontal="center" vertical="center" wrapText="1"/>
    </xf>
    <xf numFmtId="0" fontId="8" fillId="9" borderId="41" xfId="4" applyFont="1" applyFill="1" applyBorder="1" applyAlignment="1" applyProtection="1">
      <alignment horizontal="center" vertical="center" wrapText="1"/>
    </xf>
    <xf numFmtId="49" fontId="9" fillId="10" borderId="16" xfId="4" applyNumberFormat="1" applyFont="1" applyFill="1" applyBorder="1" applyAlignment="1" applyProtection="1">
      <alignment horizontal="center" vertical="center" wrapText="1"/>
    </xf>
    <xf numFmtId="49" fontId="9" fillId="10" borderId="57" xfId="4" applyNumberFormat="1" applyFont="1" applyFill="1" applyBorder="1" applyAlignment="1" applyProtection="1">
      <alignment horizontal="center" vertical="center" wrapText="1"/>
    </xf>
    <xf numFmtId="10" fontId="12" fillId="12" borderId="49" xfId="5" applyNumberFormat="1" applyFont="1" applyFill="1" applyBorder="1" applyAlignment="1" applyProtection="1">
      <alignment horizontal="center" vertical="center"/>
    </xf>
    <xf numFmtId="10" fontId="12" fillId="12" borderId="45" xfId="5" applyNumberFormat="1" applyFont="1" applyFill="1" applyBorder="1" applyAlignment="1" applyProtection="1">
      <alignment horizontal="center" vertical="center"/>
    </xf>
    <xf numFmtId="3" fontId="12" fillId="12" borderId="52" xfId="5" applyNumberFormat="1" applyFont="1" applyFill="1" applyBorder="1" applyAlignment="1" applyProtection="1">
      <alignment horizontal="center" vertical="center"/>
    </xf>
    <xf numFmtId="3" fontId="12" fillId="12" borderId="58" xfId="5" applyNumberFormat="1" applyFont="1" applyFill="1" applyBorder="1" applyAlignment="1" applyProtection="1">
      <alignment horizontal="center" vertical="center"/>
    </xf>
    <xf numFmtId="10" fontId="12" fillId="11" borderId="49" xfId="5" applyNumberFormat="1" applyFont="1" applyFill="1" applyBorder="1" applyAlignment="1" applyProtection="1">
      <alignment horizontal="center" vertical="center"/>
    </xf>
    <xf numFmtId="10" fontId="12" fillId="11" borderId="45" xfId="5" applyNumberFormat="1" applyFont="1" applyFill="1" applyBorder="1" applyAlignment="1" applyProtection="1">
      <alignment horizontal="center" vertical="center"/>
    </xf>
    <xf numFmtId="3" fontId="12" fillId="11" borderId="52" xfId="5" applyNumberFormat="1" applyFont="1" applyFill="1" applyBorder="1" applyAlignment="1" applyProtection="1">
      <alignment horizontal="center" vertical="center"/>
    </xf>
    <xf numFmtId="3" fontId="12" fillId="11" borderId="58" xfId="5" applyNumberFormat="1" applyFont="1" applyFill="1" applyBorder="1" applyAlignment="1" applyProtection="1">
      <alignment horizontal="center" vertical="center"/>
    </xf>
    <xf numFmtId="49" fontId="9" fillId="10" borderId="59" xfId="4" applyNumberFormat="1" applyFont="1" applyFill="1" applyBorder="1" applyAlignment="1" applyProtection="1">
      <alignment horizontal="center" vertical="center" wrapText="1"/>
    </xf>
    <xf numFmtId="10" fontId="12" fillId="12" borderId="8" xfId="5" applyNumberFormat="1" applyFont="1" applyFill="1" applyBorder="1" applyAlignment="1" applyProtection="1">
      <alignment horizontal="center" vertical="center"/>
    </xf>
    <xf numFmtId="3" fontId="12" fillId="12" borderId="53" xfId="5" applyNumberFormat="1" applyFont="1" applyFill="1" applyBorder="1" applyAlignment="1" applyProtection="1">
      <alignment horizontal="center" vertical="center"/>
    </xf>
    <xf numFmtId="49" fontId="9" fillId="10" borderId="34" xfId="4" applyNumberFormat="1" applyFont="1" applyFill="1" applyBorder="1" applyAlignment="1" applyProtection="1">
      <alignment horizontal="center" vertical="center" wrapText="1"/>
    </xf>
    <xf numFmtId="49" fontId="9" fillId="10" borderId="23" xfId="4" applyNumberFormat="1" applyFont="1" applyFill="1" applyBorder="1" applyAlignment="1" applyProtection="1">
      <alignment horizontal="center" vertical="center" wrapText="1"/>
    </xf>
    <xf numFmtId="0" fontId="8" fillId="0" borderId="61" xfId="3" applyFont="1" applyBorder="1" applyAlignment="1" applyProtection="1">
      <alignment horizontal="center" vertical="center" wrapText="1"/>
    </xf>
    <xf numFmtId="0" fontId="8" fillId="0" borderId="62" xfId="3" applyFont="1" applyBorder="1" applyAlignment="1" applyProtection="1">
      <alignment horizontal="center" vertical="center" wrapText="1"/>
    </xf>
    <xf numFmtId="0" fontId="10" fillId="0" borderId="38" xfId="3" applyFont="1" applyBorder="1" applyAlignment="1" applyProtection="1">
      <alignment horizontal="center"/>
    </xf>
    <xf numFmtId="0" fontId="10" fillId="0" borderId="39" xfId="3" applyFont="1" applyBorder="1" applyAlignment="1" applyProtection="1">
      <alignment horizontal="center"/>
    </xf>
    <xf numFmtId="0" fontId="9" fillId="0" borderId="13" xfId="3" applyFont="1" applyBorder="1" applyAlignment="1" applyProtection="1">
      <alignment horizontal="center" vertical="center" wrapText="1"/>
    </xf>
    <xf numFmtId="0" fontId="9" fillId="0" borderId="14" xfId="3" applyFont="1" applyBorder="1" applyAlignment="1" applyProtection="1">
      <alignment horizontal="center" vertical="center" wrapText="1"/>
    </xf>
    <xf numFmtId="0" fontId="9" fillId="0" borderId="15" xfId="3" applyFont="1" applyBorder="1" applyAlignment="1" applyProtection="1">
      <alignment horizontal="center" vertical="center" wrapText="1"/>
    </xf>
    <xf numFmtId="0" fontId="8" fillId="0" borderId="29" xfId="3" applyFont="1" applyBorder="1" applyAlignment="1" applyProtection="1">
      <alignment horizontal="center" vertical="center" wrapText="1"/>
    </xf>
    <xf numFmtId="0" fontId="8" fillId="0" borderId="31" xfId="3" applyFont="1" applyBorder="1" applyAlignment="1" applyProtection="1">
      <alignment horizontal="center" vertical="center" wrapText="1"/>
    </xf>
    <xf numFmtId="0" fontId="8" fillId="0" borderId="39" xfId="3" applyFont="1" applyBorder="1" applyAlignment="1" applyProtection="1">
      <alignment horizontal="center" vertical="center" wrapText="1"/>
    </xf>
    <xf numFmtId="0" fontId="8" fillId="0" borderId="41" xfId="3" applyFont="1" applyBorder="1" applyAlignment="1" applyProtection="1">
      <alignment horizontal="center" vertical="center" wrapText="1"/>
    </xf>
  </cellXfs>
  <cellStyles count="10">
    <cellStyle name="Euro" xfId="7"/>
    <cellStyle name="Millares" xfId="8" builtinId="3"/>
    <cellStyle name="Millares 2" xfId="6"/>
    <cellStyle name="Moneda" xfId="1" builtinId="4"/>
    <cellStyle name="Moneda [0]" xfId="9" builtinId="7"/>
    <cellStyle name="Normal" xfId="0" builtinId="0"/>
    <cellStyle name="Normal 2" xfId="3"/>
    <cellStyle name="Normal_programación" xfId="4"/>
    <cellStyle name="Porcentaje" xfId="2" builtinId="5"/>
    <cellStyle name="Porcentaje 2" xfId="5"/>
  </cellStyles>
  <dxfs count="48">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9" defaultPivotStyle="PivotStyleLight16"/>
  <colors>
    <mruColors>
      <color rgb="FFA9099E"/>
      <color rgb="FF8EB149"/>
      <color rgb="FFF79747"/>
      <color rgb="FFE2F7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13475512783124333"/>
          <c:y val="0.22180795418791424"/>
          <c:w val="0.78427734356083723"/>
          <c:h val="0.69728360473664142"/>
        </c:manualLayout>
      </c:layout>
      <c:bar3DChart>
        <c:barDir val="col"/>
        <c:grouping val="clustered"/>
        <c:varyColors val="0"/>
        <c:ser>
          <c:idx val="0"/>
          <c:order val="0"/>
          <c:tx>
            <c:strRef>
              <c:f>INFORME!$F$48</c:f>
              <c:strCache>
                <c:ptCount val="1"/>
                <c:pt idx="0">
                  <c:v>PROGRAMADO DE OBRA</c:v>
                </c:pt>
              </c:strCache>
            </c:strRef>
          </c:tx>
          <c:spPr>
            <a:solidFill>
              <a:schemeClr val="accent6">
                <a:lumMod val="60000"/>
                <a:lumOff val="40000"/>
              </a:schemeClr>
            </a:solidFill>
            <a:ln>
              <a:noFill/>
            </a:ln>
            <a:effectLst/>
            <a:sp3d/>
          </c:spPr>
          <c:invertIfNegative val="0"/>
          <c:dLbls>
            <c:dLbl>
              <c:idx val="0"/>
              <c:layout>
                <c:manualLayout>
                  <c:x val="0.15567382577655614"/>
                  <c:y val="-4.5688221586954722E-2"/>
                </c:manualLayout>
              </c:layout>
              <c:tx>
                <c:rich>
                  <a:bodyPr rot="0" spcFirstLastPara="1" vertOverflow="ellipsis" vert="horz" wrap="square" lIns="38100" tIns="19050" rIns="38100" bIns="19050" anchor="ctr" anchorCtr="1">
                    <a:noAutofit/>
                  </a:bodyPr>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fld id="{D586DC32-1DCC-46AB-B977-FC4CB102845D}" type="SERIESNAME">
                      <a:rPr lang="en-US" sz="1100" baseline="0"/>
                      <a:pPr>
                        <a:defRPr sz="1100" b="1">
                          <a:solidFill>
                            <a:schemeClr val="tx1"/>
                          </a:solidFill>
                          <a:latin typeface="Arial" panose="020B0604020202020204" pitchFamily="34" charset="0"/>
                          <a:cs typeface="Arial" panose="020B0604020202020204" pitchFamily="34" charset="0"/>
                        </a:defRPr>
                      </a:pPr>
                      <a:t>[NOMBRE DE LA SERIE]</a:t>
                    </a:fld>
                    <a:r>
                      <a:rPr lang="en-US" sz="1100" baseline="0"/>
                      <a:t>; </a:t>
                    </a:r>
                    <a:fld id="{6F4F6A97-3678-49BC-8CCE-80B62FD278B6}" type="VALUE">
                      <a:rPr lang="en-US" sz="1100" baseline="0"/>
                      <a:pPr>
                        <a:defRPr sz="1100" b="1">
                          <a:solidFill>
                            <a:schemeClr val="tx1"/>
                          </a:solidFill>
                          <a:latin typeface="Arial" panose="020B0604020202020204" pitchFamily="34" charset="0"/>
                          <a:cs typeface="Arial" panose="020B0604020202020204" pitchFamily="34" charset="0"/>
                        </a:defRPr>
                      </a:pPr>
                      <a:t>[VALOR]</a:t>
                    </a:fld>
                    <a:endParaRPr lang="en-US" sz="1100" baseline="0"/>
                  </a:p>
                </c:rich>
              </c:tx>
              <c:spPr>
                <a:noFill/>
                <a:ln>
                  <a:noFill/>
                </a:ln>
                <a:effectLst/>
              </c:spPr>
              <c:txPr>
                <a:bodyPr rot="0" spcFirstLastPara="1" vertOverflow="ellipsis" vert="horz" wrap="square" lIns="38100" tIns="19050" rIns="38100" bIns="19050" anchor="ctr" anchorCtr="1">
                  <a:noAutofit/>
                </a:bodyPr>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showLegendKey val="0"/>
              <c:showVal val="1"/>
              <c:showCatName val="0"/>
              <c:showSerName val="1"/>
              <c:showPercent val="0"/>
              <c:showBubbleSize val="0"/>
              <c:extLst>
                <c:ext xmlns:c15="http://schemas.microsoft.com/office/drawing/2012/chart" uri="{CE6537A1-D6FC-4f65-9D91-7224C49458BB}">
                  <c15:layout>
                    <c:manualLayout>
                      <c:w val="0.25041229624894668"/>
                      <c:h val="0.14502430087851445"/>
                    </c:manualLayout>
                  </c15:layout>
                  <c15:dlblFieldTable/>
                  <c15:showDataLabelsRange val="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INFORME!$A$48</c:f>
              <c:strCache>
                <c:ptCount val="1"/>
                <c:pt idx="0">
                  <c:v>GRÁFICA DE AVANCE DEL PROYECTO</c:v>
                </c:pt>
              </c:strCache>
            </c:strRef>
          </c:cat>
          <c:val>
            <c:numRef>
              <c:f>INFORME!$H$50</c:f>
              <c:numCache>
                <c:formatCode>0.00%</c:formatCode>
                <c:ptCount val="1"/>
                <c:pt idx="0">
                  <c:v>0.73699999999999999</c:v>
                </c:pt>
              </c:numCache>
            </c:numRef>
          </c:val>
        </c:ser>
        <c:ser>
          <c:idx val="1"/>
          <c:order val="1"/>
          <c:tx>
            <c:strRef>
              <c:f>INFORME!$F$51</c:f>
              <c:strCache>
                <c:ptCount val="1"/>
                <c:pt idx="0">
                  <c:v>EJECUTADO DE OBRA</c:v>
                </c:pt>
              </c:strCache>
            </c:strRef>
          </c:tx>
          <c:spPr>
            <a:solidFill>
              <a:schemeClr val="accent2"/>
            </a:solidFill>
            <a:ln>
              <a:noFill/>
            </a:ln>
            <a:effectLst/>
            <a:sp3d/>
          </c:spPr>
          <c:invertIfNegative val="0"/>
          <c:dPt>
            <c:idx val="0"/>
            <c:invertIfNegative val="0"/>
            <c:bubble3D val="0"/>
            <c:spPr>
              <a:solidFill>
                <a:schemeClr val="accent3">
                  <a:lumMod val="40000"/>
                  <a:lumOff val="60000"/>
                </a:schemeClr>
              </a:solidFill>
              <a:ln>
                <a:noFill/>
              </a:ln>
              <a:effectLst/>
              <a:sp3d/>
            </c:spPr>
          </c:dPt>
          <c:dLbls>
            <c:dLbl>
              <c:idx val="0"/>
              <c:layout>
                <c:manualLayout>
                  <c:x val="0.14064545574232368"/>
                  <c:y val="-0.23332838492367131"/>
                </c:manualLayout>
              </c:layout>
              <c:tx>
                <c:rich>
                  <a:bodyPr rot="0" spcFirstLastPara="1" vertOverflow="ellipsis" vert="horz" wrap="square" lIns="38100" tIns="19050" rIns="38100" bIns="19050" anchor="ctr" anchorCtr="1">
                    <a:noAutofit/>
                  </a:bodyPr>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fld id="{F711B755-3B26-45D8-BAFF-EADA5D8E5EAB}" type="SERIESNAME">
                      <a:rPr lang="en-US" sz="1100"/>
                      <a:pPr>
                        <a:defRPr b="1">
                          <a:solidFill>
                            <a:schemeClr val="tx1"/>
                          </a:solidFill>
                          <a:latin typeface="Arial" panose="020B0604020202020204" pitchFamily="34" charset="0"/>
                          <a:cs typeface="Arial" panose="020B0604020202020204" pitchFamily="34" charset="0"/>
                        </a:defRPr>
                      </a:pPr>
                      <a:t>[NOMBRE DE LA SERIE]</a:t>
                    </a:fld>
                    <a:r>
                      <a:rPr lang="en-US" sz="700" baseline="0"/>
                      <a:t>; </a:t>
                    </a:r>
                    <a:fld id="{1A2E8F27-208F-4DC3-9673-7F6D3AF28F70}" type="VALUE">
                      <a:rPr lang="en-US" sz="1100" baseline="0"/>
                      <a:pPr>
                        <a:defRPr b="1">
                          <a:solidFill>
                            <a:schemeClr val="tx1"/>
                          </a:solidFill>
                          <a:latin typeface="Arial" panose="020B0604020202020204" pitchFamily="34" charset="0"/>
                          <a:cs typeface="Arial" panose="020B0604020202020204" pitchFamily="34" charset="0"/>
                        </a:defRPr>
                      </a:pPr>
                      <a:t>[VALOR]</a:t>
                    </a:fld>
                    <a:endParaRPr lang="en-US" sz="700" baseline="0"/>
                  </a:p>
                </c:rich>
              </c:tx>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showLegendKey val="0"/>
              <c:showVal val="1"/>
              <c:showCatName val="0"/>
              <c:showSerName val="1"/>
              <c:showPercent val="0"/>
              <c:showBubbleSize val="0"/>
              <c:extLst>
                <c:ext xmlns:c15="http://schemas.microsoft.com/office/drawing/2012/chart" uri="{CE6537A1-D6FC-4f65-9D91-7224C49458BB}">
                  <c15:layout>
                    <c:manualLayout>
                      <c:w val="0.2428867517021627"/>
                      <c:h val="0.11158322543414621"/>
                    </c:manualLayout>
                  </c15:layout>
                  <c15:dlblFieldTable/>
                  <c15:showDataLabelsRange val="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showLegendKey val="0"/>
            <c:showVal val="1"/>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INFORME!$A$48</c:f>
              <c:strCache>
                <c:ptCount val="1"/>
                <c:pt idx="0">
                  <c:v>GRÁFICA DE AVANCE DEL PROYECTO</c:v>
                </c:pt>
              </c:strCache>
            </c:strRef>
          </c:cat>
          <c:val>
            <c:numRef>
              <c:f>INFORME!$H$53</c:f>
              <c:numCache>
                <c:formatCode>0.00%</c:formatCode>
                <c:ptCount val="1"/>
                <c:pt idx="0">
                  <c:v>0.7</c:v>
                </c:pt>
              </c:numCache>
            </c:numRef>
          </c:val>
        </c:ser>
        <c:dLbls>
          <c:showLegendKey val="0"/>
          <c:showVal val="0"/>
          <c:showCatName val="0"/>
          <c:showSerName val="0"/>
          <c:showPercent val="0"/>
          <c:showBubbleSize val="0"/>
        </c:dLbls>
        <c:gapWidth val="157"/>
        <c:gapDepth val="0"/>
        <c:shape val="box"/>
        <c:axId val="-1836107696"/>
        <c:axId val="-1836103888"/>
        <c:axId val="0"/>
      </c:bar3DChart>
      <c:catAx>
        <c:axId val="-1836107696"/>
        <c:scaling>
          <c:orientation val="minMax"/>
        </c:scaling>
        <c:delete val="1"/>
        <c:axPos val="b"/>
        <c:numFmt formatCode="General" sourceLinked="1"/>
        <c:majorTickMark val="none"/>
        <c:minorTickMark val="none"/>
        <c:tickLblPos val="nextTo"/>
        <c:crossAx val="-1836103888"/>
        <c:crosses val="autoZero"/>
        <c:auto val="1"/>
        <c:lblAlgn val="ctr"/>
        <c:lblOffset val="100"/>
        <c:noMultiLvlLbl val="0"/>
      </c:catAx>
      <c:valAx>
        <c:axId val="-1836103888"/>
        <c:scaling>
          <c:orientation val="minMax"/>
          <c:max val="1"/>
        </c:scaling>
        <c:delete val="0"/>
        <c:axPos val="l"/>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836107696"/>
        <c:crosses val="autoZero"/>
        <c:crossBetween val="between"/>
        <c:majorUnit val="0.2"/>
      </c:valAx>
      <c:spPr>
        <a:noFill/>
        <a:ln>
          <a:noFill/>
        </a:ln>
        <a:effectLst/>
      </c:spPr>
    </c:plotArea>
    <c:plotVisOnly val="1"/>
    <c:dispBlanksAs val="gap"/>
    <c:showDLblsOverMax val="0"/>
  </c:chart>
  <c:spPr>
    <a:no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chart" Target="../charts/chart1.xml"/><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866786</xdr:colOff>
      <xdr:row>0</xdr:row>
      <xdr:rowOff>91018</xdr:rowOff>
    </xdr:from>
    <xdr:to>
      <xdr:col>1</xdr:col>
      <xdr:colOff>518350</xdr:colOff>
      <xdr:row>2</xdr:row>
      <xdr:rowOff>238126</xdr:rowOff>
    </xdr:to>
    <xdr:pic>
      <xdr:nvPicPr>
        <xdr:cNvPr id="6"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866786" y="91018"/>
          <a:ext cx="917028" cy="827465"/>
        </a:xfrm>
        <a:prstGeom prst="rect">
          <a:avLst/>
        </a:prstGeom>
        <a:noFill/>
        <a:ln w="9525">
          <a:noFill/>
          <a:miter lim="800000"/>
          <a:headEnd/>
          <a:tailEnd/>
        </a:ln>
      </xdr:spPr>
    </xdr:pic>
    <xdr:clientData/>
  </xdr:twoCellAnchor>
  <xdr:twoCellAnchor>
    <xdr:from>
      <xdr:col>0</xdr:col>
      <xdr:colOff>218238</xdr:colOff>
      <xdr:row>217</xdr:row>
      <xdr:rowOff>15875</xdr:rowOff>
    </xdr:from>
    <xdr:to>
      <xdr:col>5</xdr:col>
      <xdr:colOff>171450</xdr:colOff>
      <xdr:row>219</xdr:row>
      <xdr:rowOff>89962</xdr:rowOff>
    </xdr:to>
    <xdr:sp macro="" textlink="">
      <xdr:nvSpPr>
        <xdr:cNvPr id="10" name="9 CuadroTexto"/>
        <xdr:cNvSpPr txBox="1"/>
      </xdr:nvSpPr>
      <xdr:spPr>
        <a:xfrm>
          <a:off x="218238" y="58928000"/>
          <a:ext cx="5477712" cy="423337"/>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a:t>DESCRIPCIÓN:</a:t>
          </a:r>
          <a:r>
            <a:rPr lang="es-CO" sz="1200" baseline="0"/>
            <a:t> 2024-10  Estado de avance de las dos torres.</a:t>
          </a:r>
          <a:endParaRPr lang="es-CO" sz="1200"/>
        </a:p>
      </xdr:txBody>
    </xdr:sp>
    <xdr:clientData/>
  </xdr:twoCellAnchor>
  <xdr:twoCellAnchor>
    <xdr:from>
      <xdr:col>6</xdr:col>
      <xdr:colOff>176893</xdr:colOff>
      <xdr:row>217</xdr:row>
      <xdr:rowOff>31750</xdr:rowOff>
    </xdr:from>
    <xdr:to>
      <xdr:col>10</xdr:col>
      <xdr:colOff>457201</xdr:colOff>
      <xdr:row>219</xdr:row>
      <xdr:rowOff>88194</xdr:rowOff>
    </xdr:to>
    <xdr:sp macro="" textlink="">
      <xdr:nvSpPr>
        <xdr:cNvPr id="13" name="12 CuadroTexto"/>
        <xdr:cNvSpPr txBox="1"/>
      </xdr:nvSpPr>
      <xdr:spPr>
        <a:xfrm>
          <a:off x="6860268" y="58943875"/>
          <a:ext cx="5646058" cy="405694"/>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solidFill>
                <a:schemeClr val="dk1"/>
              </a:solidFill>
              <a:effectLst/>
              <a:latin typeface="+mn-lt"/>
              <a:ea typeface="+mn-ea"/>
              <a:cs typeface="+mn-cs"/>
            </a:rPr>
            <a:t>DESCRIPCIÓN: 2024-10</a:t>
          </a:r>
          <a:r>
            <a:rPr lang="es-CO" sz="1100" baseline="0">
              <a:solidFill>
                <a:schemeClr val="dk1"/>
              </a:solidFill>
              <a:effectLst/>
              <a:latin typeface="+mn-lt"/>
              <a:ea typeface="+mn-ea"/>
              <a:cs typeface="+mn-cs"/>
            </a:rPr>
            <a:t> Estado de avance general en pisos.</a:t>
          </a:r>
          <a:endParaRPr lang="es-CO" sz="1200">
            <a:effectLst/>
          </a:endParaRPr>
        </a:p>
      </xdr:txBody>
    </xdr:sp>
    <xdr:clientData/>
  </xdr:twoCellAnchor>
  <xdr:twoCellAnchor>
    <xdr:from>
      <xdr:col>0</xdr:col>
      <xdr:colOff>213776</xdr:colOff>
      <xdr:row>248</xdr:row>
      <xdr:rowOff>63500</xdr:rowOff>
    </xdr:from>
    <xdr:to>
      <xdr:col>5</xdr:col>
      <xdr:colOff>166988</xdr:colOff>
      <xdr:row>250</xdr:row>
      <xdr:rowOff>47646</xdr:rowOff>
    </xdr:to>
    <xdr:sp macro="" textlink="">
      <xdr:nvSpPr>
        <xdr:cNvPr id="15" name="14 CuadroTexto"/>
        <xdr:cNvSpPr txBox="1"/>
      </xdr:nvSpPr>
      <xdr:spPr>
        <a:xfrm>
          <a:off x="213776" y="62992000"/>
          <a:ext cx="5477712" cy="33339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solidFill>
                <a:schemeClr val="dk1"/>
              </a:solidFill>
              <a:effectLst/>
              <a:latin typeface="+mn-lt"/>
              <a:ea typeface="+mn-ea"/>
              <a:cs typeface="+mn-cs"/>
            </a:rPr>
            <a:t>DESCRIPCIÓN:</a:t>
          </a:r>
          <a:r>
            <a:rPr lang="es-CO" sz="1100" baseline="0">
              <a:solidFill>
                <a:schemeClr val="dk1"/>
              </a:solidFill>
              <a:effectLst/>
              <a:latin typeface="+mn-lt"/>
              <a:ea typeface="+mn-ea"/>
              <a:cs typeface="+mn-cs"/>
            </a:rPr>
            <a:t> 2024-10  Instalación elementos de acabados.</a:t>
          </a:r>
          <a:endParaRPr lang="es-CO" sz="1200">
            <a:effectLst/>
          </a:endParaRPr>
        </a:p>
      </xdr:txBody>
    </xdr:sp>
    <xdr:clientData/>
  </xdr:twoCellAnchor>
  <xdr:twoCellAnchor>
    <xdr:from>
      <xdr:col>6</xdr:col>
      <xdr:colOff>136071</xdr:colOff>
      <xdr:row>248</xdr:row>
      <xdr:rowOff>31750</xdr:rowOff>
    </xdr:from>
    <xdr:to>
      <xdr:col>10</xdr:col>
      <xdr:colOff>485774</xdr:colOff>
      <xdr:row>250</xdr:row>
      <xdr:rowOff>45878</xdr:rowOff>
    </xdr:to>
    <xdr:sp macro="" textlink="">
      <xdr:nvSpPr>
        <xdr:cNvPr id="17" name="16 CuadroTexto"/>
        <xdr:cNvSpPr txBox="1"/>
      </xdr:nvSpPr>
      <xdr:spPr>
        <a:xfrm>
          <a:off x="6819446" y="62960250"/>
          <a:ext cx="5715453" cy="363378"/>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s-CO" sz="1100">
              <a:solidFill>
                <a:schemeClr val="dk1"/>
              </a:solidFill>
              <a:effectLst/>
              <a:latin typeface="+mn-lt"/>
              <a:ea typeface="+mn-ea"/>
              <a:cs typeface="+mn-cs"/>
            </a:rPr>
            <a:t>DESCRIPCIÓN:</a:t>
          </a:r>
          <a:r>
            <a:rPr lang="es-CO" sz="1100" baseline="0">
              <a:solidFill>
                <a:schemeClr val="dk1"/>
              </a:solidFill>
              <a:effectLst/>
              <a:latin typeface="+mn-lt"/>
              <a:ea typeface="+mn-ea"/>
              <a:cs typeface="+mn-cs"/>
            </a:rPr>
            <a:t> 2024-10  Avance en instalaciones.</a:t>
          </a:r>
          <a:endParaRPr lang="es-CO">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s-CO" sz="1200" b="0">
            <a:effectLst/>
          </a:endParaRPr>
        </a:p>
      </xdr:txBody>
    </xdr:sp>
    <xdr:clientData/>
  </xdr:twoCellAnchor>
  <xdr:twoCellAnchor>
    <xdr:from>
      <xdr:col>0</xdr:col>
      <xdr:colOff>213776</xdr:colOff>
      <xdr:row>278</xdr:row>
      <xdr:rowOff>0</xdr:rowOff>
    </xdr:from>
    <xdr:to>
      <xdr:col>5</xdr:col>
      <xdr:colOff>166988</xdr:colOff>
      <xdr:row>280</xdr:row>
      <xdr:rowOff>37046</xdr:rowOff>
    </xdr:to>
    <xdr:sp macro="" textlink="">
      <xdr:nvSpPr>
        <xdr:cNvPr id="19" name="18 CuadroTexto"/>
        <xdr:cNvSpPr txBox="1"/>
      </xdr:nvSpPr>
      <xdr:spPr>
        <a:xfrm>
          <a:off x="213776" y="66944875"/>
          <a:ext cx="5477712" cy="38629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s-CO" sz="1200"/>
            <a:t>DESCRIPCIÓN: 2024-09</a:t>
          </a:r>
          <a:r>
            <a:rPr lang="es-CO" sz="1200" baseline="0"/>
            <a:t> Instalación acabado de piso, torre sur.</a:t>
          </a:r>
          <a:endParaRPr lang="es-CO" sz="1200"/>
        </a:p>
      </xdr:txBody>
    </xdr:sp>
    <xdr:clientData/>
  </xdr:twoCellAnchor>
  <xdr:twoCellAnchor>
    <xdr:from>
      <xdr:col>6</xdr:col>
      <xdr:colOff>68036</xdr:colOff>
      <xdr:row>278</xdr:row>
      <xdr:rowOff>47625</xdr:rowOff>
    </xdr:from>
    <xdr:to>
      <xdr:col>10</xdr:col>
      <xdr:colOff>476251</xdr:colOff>
      <xdr:row>280</xdr:row>
      <xdr:rowOff>35278</xdr:rowOff>
    </xdr:to>
    <xdr:sp macro="" textlink="">
      <xdr:nvSpPr>
        <xdr:cNvPr id="21" name="20 CuadroTexto"/>
        <xdr:cNvSpPr txBox="1"/>
      </xdr:nvSpPr>
      <xdr:spPr>
        <a:xfrm>
          <a:off x="6751411" y="66992500"/>
          <a:ext cx="5773965" cy="33690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s-CO" sz="1100">
              <a:solidFill>
                <a:schemeClr val="dk1"/>
              </a:solidFill>
              <a:effectLst/>
              <a:latin typeface="+mn-lt"/>
              <a:ea typeface="+mn-ea"/>
              <a:cs typeface="+mn-cs"/>
            </a:rPr>
            <a:t>DESCRIPCIÓN: 2024-09</a:t>
          </a:r>
          <a:r>
            <a:rPr lang="es-CO" sz="1100" baseline="0">
              <a:solidFill>
                <a:schemeClr val="dk1"/>
              </a:solidFill>
              <a:effectLst/>
              <a:latin typeface="+mn-lt"/>
              <a:ea typeface="+mn-ea"/>
              <a:cs typeface="+mn-cs"/>
            </a:rPr>
            <a:t> Instalación acabado de piso y pared,  torre sur.</a:t>
          </a:r>
          <a:endParaRPr lang="es-CO" sz="1200">
            <a:effectLst/>
          </a:endParaRPr>
        </a:p>
      </xdr:txBody>
    </xdr:sp>
    <xdr:clientData/>
  </xdr:twoCellAnchor>
  <xdr:twoCellAnchor>
    <xdr:from>
      <xdr:col>0</xdr:col>
      <xdr:colOff>57149</xdr:colOff>
      <xdr:row>48</xdr:row>
      <xdr:rowOff>38100</xdr:rowOff>
    </xdr:from>
    <xdr:to>
      <xdr:col>4</xdr:col>
      <xdr:colOff>647699</xdr:colOff>
      <xdr:row>110</xdr:row>
      <xdr:rowOff>180975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editAs="oneCell">
        <xdr:from>
          <xdr:col>11</xdr:col>
          <xdr:colOff>0</xdr:colOff>
          <xdr:row>16</xdr:row>
          <xdr:rowOff>9525</xdr:rowOff>
        </xdr:from>
        <xdr:to>
          <xdr:col>13</xdr:col>
          <xdr:colOff>552450</xdr:colOff>
          <xdr:row>17</xdr:row>
          <xdr:rowOff>47625</xdr:rowOff>
        </xdr:to>
        <xdr:sp macro="" textlink="">
          <xdr:nvSpPr>
            <xdr:cNvPr id="1034" name="Agregar"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495442</xdr:colOff>
      <xdr:row>161</xdr:row>
      <xdr:rowOff>2612267</xdr:rowOff>
    </xdr:from>
    <xdr:to>
      <xdr:col>2</xdr:col>
      <xdr:colOff>1035192</xdr:colOff>
      <xdr:row>161</xdr:row>
      <xdr:rowOff>3723517</xdr:rowOff>
    </xdr:to>
    <xdr:pic>
      <xdr:nvPicPr>
        <xdr:cNvPr id="23" name="Imagen 22"/>
        <xdr:cNvPicPr>
          <a:picLocks noChangeAspect="1"/>
        </xdr:cNvPicPr>
      </xdr:nvPicPr>
      <xdr:blipFill>
        <a:blip xmlns:r="http://schemas.openxmlformats.org/officeDocument/2006/relationships" r:embed="rId3"/>
        <a:stretch>
          <a:fillRect/>
        </a:stretch>
      </xdr:blipFill>
      <xdr:spPr>
        <a:xfrm>
          <a:off x="495442" y="45531633"/>
          <a:ext cx="3269302" cy="1111250"/>
        </a:xfrm>
        <a:prstGeom prst="rect">
          <a:avLst/>
        </a:prstGeom>
      </xdr:spPr>
    </xdr:pic>
    <xdr:clientData/>
  </xdr:twoCellAnchor>
  <xdr:twoCellAnchor editAs="oneCell">
    <xdr:from>
      <xdr:col>3</xdr:col>
      <xdr:colOff>621018</xdr:colOff>
      <xdr:row>161</xdr:row>
      <xdr:rowOff>2808691</xdr:rowOff>
    </xdr:from>
    <xdr:to>
      <xdr:col>7</xdr:col>
      <xdr:colOff>303519</xdr:colOff>
      <xdr:row>161</xdr:row>
      <xdr:rowOff>3761191</xdr:rowOff>
    </xdr:to>
    <xdr:pic>
      <xdr:nvPicPr>
        <xdr:cNvPr id="25" name="Imagen 24"/>
        <xdr:cNvPicPr>
          <a:picLocks noChangeAspect="1"/>
        </xdr:cNvPicPr>
      </xdr:nvPicPr>
      <xdr:blipFill>
        <a:blip xmlns:r="http://schemas.openxmlformats.org/officeDocument/2006/relationships" r:embed="rId4"/>
        <a:stretch>
          <a:fillRect/>
        </a:stretch>
      </xdr:blipFill>
      <xdr:spPr>
        <a:xfrm>
          <a:off x="4502100" y="45728057"/>
          <a:ext cx="3748397" cy="952500"/>
        </a:xfrm>
        <a:prstGeom prst="rect">
          <a:avLst/>
        </a:prstGeom>
      </xdr:spPr>
    </xdr:pic>
    <xdr:clientData/>
  </xdr:twoCellAnchor>
  <xdr:twoCellAnchor editAs="oneCell">
    <xdr:from>
      <xdr:col>7</xdr:col>
      <xdr:colOff>1175698</xdr:colOff>
      <xdr:row>161</xdr:row>
      <xdr:rowOff>2748508</xdr:rowOff>
    </xdr:from>
    <xdr:to>
      <xdr:col>10</xdr:col>
      <xdr:colOff>207323</xdr:colOff>
      <xdr:row>161</xdr:row>
      <xdr:rowOff>3822798</xdr:rowOff>
    </xdr:to>
    <xdr:pic>
      <xdr:nvPicPr>
        <xdr:cNvPr id="26" name="Imagen 25"/>
        <xdr:cNvPicPr>
          <a:picLocks noChangeAspect="1"/>
        </xdr:cNvPicPr>
      </xdr:nvPicPr>
      <xdr:blipFill>
        <a:blip xmlns:r="http://schemas.openxmlformats.org/officeDocument/2006/relationships" r:embed="rId5"/>
        <a:stretch>
          <a:fillRect/>
        </a:stretch>
      </xdr:blipFill>
      <xdr:spPr>
        <a:xfrm>
          <a:off x="9122676" y="45667874"/>
          <a:ext cx="3125953" cy="1074290"/>
        </a:xfrm>
        <a:prstGeom prst="rect">
          <a:avLst/>
        </a:prstGeom>
      </xdr:spPr>
    </xdr:pic>
    <xdr:clientData/>
  </xdr:twoCellAnchor>
  <xdr:twoCellAnchor editAs="oneCell">
    <xdr:from>
      <xdr:col>7</xdr:col>
      <xdr:colOff>0</xdr:colOff>
      <xdr:row>253</xdr:row>
      <xdr:rowOff>0</xdr:rowOff>
    </xdr:from>
    <xdr:to>
      <xdr:col>7</xdr:col>
      <xdr:colOff>304800</xdr:colOff>
      <xdr:row>254</xdr:row>
      <xdr:rowOff>114300</xdr:rowOff>
    </xdr:to>
    <xdr:sp macro="" textlink="">
      <xdr:nvSpPr>
        <xdr:cNvPr id="1035" name="AutoShape 11" descr="blob:https://web.whatsapp.com/75859a69-b8d2-4ab9-ad7c-f1954f97a986"/>
        <xdr:cNvSpPr>
          <a:spLocks noChangeAspect="1" noChangeArrowheads="1"/>
        </xdr:cNvSpPr>
      </xdr:nvSpPr>
      <xdr:spPr bwMode="auto">
        <a:xfrm>
          <a:off x="7953375" y="6418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266</xdr:row>
      <xdr:rowOff>0</xdr:rowOff>
    </xdr:from>
    <xdr:to>
      <xdr:col>11</xdr:col>
      <xdr:colOff>304800</xdr:colOff>
      <xdr:row>267</xdr:row>
      <xdr:rowOff>114301</xdr:rowOff>
    </xdr:to>
    <xdr:sp macro="" textlink="">
      <xdr:nvSpPr>
        <xdr:cNvPr id="1036" name="AutoShape 12" descr="blob:https://web.whatsapp.com/75859a69-b8d2-4ab9-ad7c-f1954f97a986"/>
        <xdr:cNvSpPr>
          <a:spLocks noChangeAspect="1" noChangeArrowheads="1"/>
        </xdr:cNvSpPr>
      </xdr:nvSpPr>
      <xdr:spPr bwMode="auto">
        <a:xfrm>
          <a:off x="13411200" y="6492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254</xdr:row>
      <xdr:rowOff>0</xdr:rowOff>
    </xdr:from>
    <xdr:to>
      <xdr:col>12</xdr:col>
      <xdr:colOff>304800</xdr:colOff>
      <xdr:row>255</xdr:row>
      <xdr:rowOff>114299</xdr:rowOff>
    </xdr:to>
    <xdr:sp macro="" textlink="">
      <xdr:nvSpPr>
        <xdr:cNvPr id="1037" name="AutoShape 13" descr="blob:https://web.whatsapp.com/75859a69-b8d2-4ab9-ad7c-f1954f97a986"/>
        <xdr:cNvSpPr>
          <a:spLocks noChangeAspect="1" noChangeArrowheads="1"/>
        </xdr:cNvSpPr>
      </xdr:nvSpPr>
      <xdr:spPr bwMode="auto">
        <a:xfrm>
          <a:off x="14173200" y="6437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7</xdr:col>
      <xdr:colOff>1088572</xdr:colOff>
      <xdr:row>172</xdr:row>
      <xdr:rowOff>54429</xdr:rowOff>
    </xdr:from>
    <xdr:ext cx="2251274" cy="688609"/>
    <xdr:pic>
      <xdr:nvPicPr>
        <xdr:cNvPr id="28" name="Imagen 2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9035550" y="57076481"/>
          <a:ext cx="2251274" cy="688609"/>
        </a:xfrm>
        <a:prstGeom prst="rect">
          <a:avLst/>
        </a:prstGeom>
      </xdr:spPr>
    </xdr:pic>
    <xdr:clientData/>
  </xdr:oneCellAnchor>
  <xdr:twoCellAnchor editAs="oneCell">
    <xdr:from>
      <xdr:col>7</xdr:col>
      <xdr:colOff>852984</xdr:colOff>
      <xdr:row>177</xdr:row>
      <xdr:rowOff>42650</xdr:rowOff>
    </xdr:from>
    <xdr:to>
      <xdr:col>9</xdr:col>
      <xdr:colOff>827163</xdr:colOff>
      <xdr:row>180</xdr:row>
      <xdr:rowOff>99515</xdr:rowOff>
    </xdr:to>
    <xdr:pic>
      <xdr:nvPicPr>
        <xdr:cNvPr id="29" name="Imagen 28"/>
        <xdr:cNvPicPr/>
      </xdr:nvPicPr>
      <xdr:blipFill>
        <a:blip xmlns:r="http://schemas.openxmlformats.org/officeDocument/2006/relationships" r:embed="rId7"/>
        <a:stretch>
          <a:fillRect/>
        </a:stretch>
      </xdr:blipFill>
      <xdr:spPr>
        <a:xfrm>
          <a:off x="8799962" y="52728695"/>
          <a:ext cx="3044925" cy="611306"/>
        </a:xfrm>
        <a:prstGeom prst="rect">
          <a:avLst/>
        </a:prstGeom>
      </xdr:spPr>
    </xdr:pic>
    <xdr:clientData/>
  </xdr:twoCellAnchor>
  <xdr:twoCellAnchor editAs="oneCell">
    <xdr:from>
      <xdr:col>0</xdr:col>
      <xdr:colOff>254000</xdr:colOff>
      <xdr:row>160</xdr:row>
      <xdr:rowOff>63500</xdr:rowOff>
    </xdr:from>
    <xdr:to>
      <xdr:col>10</xdr:col>
      <xdr:colOff>142875</xdr:colOff>
      <xdr:row>161</xdr:row>
      <xdr:rowOff>2524125</xdr:rowOff>
    </xdr:to>
    <xdr:pic>
      <xdr:nvPicPr>
        <xdr:cNvPr id="3" name="Imagen 2"/>
        <xdr:cNvPicPr>
          <a:picLocks noChangeAspect="1"/>
        </xdr:cNvPicPr>
      </xdr:nvPicPr>
      <xdr:blipFill>
        <a:blip xmlns:r="http://schemas.openxmlformats.org/officeDocument/2006/relationships" r:embed="rId8"/>
        <a:stretch>
          <a:fillRect/>
        </a:stretch>
      </xdr:blipFill>
      <xdr:spPr>
        <a:xfrm>
          <a:off x="254000" y="39989125"/>
          <a:ext cx="11938000" cy="7048500"/>
        </a:xfrm>
        <a:prstGeom prst="rect">
          <a:avLst/>
        </a:prstGeom>
      </xdr:spPr>
    </xdr:pic>
    <xdr:clientData/>
  </xdr:twoCellAnchor>
  <xdr:twoCellAnchor editAs="oneCell">
    <xdr:from>
      <xdr:col>0</xdr:col>
      <xdr:colOff>0</xdr:colOff>
      <xdr:row>183</xdr:row>
      <xdr:rowOff>79375</xdr:rowOff>
    </xdr:from>
    <xdr:to>
      <xdr:col>5</xdr:col>
      <xdr:colOff>326571</xdr:colOff>
      <xdr:row>216</xdr:row>
      <xdr:rowOff>158749</xdr:rowOff>
    </xdr:to>
    <xdr:pic>
      <xdr:nvPicPr>
        <xdr:cNvPr id="4" name="Imagen 3"/>
        <xdr:cNvPicPr>
          <a:picLocks noChangeAspect="1"/>
        </xdr:cNvPicPr>
      </xdr:nvPicPr>
      <xdr:blipFill>
        <a:blip xmlns:r="http://schemas.openxmlformats.org/officeDocument/2006/relationships" r:embed="rId9"/>
        <a:stretch>
          <a:fillRect/>
        </a:stretch>
      </xdr:blipFill>
      <xdr:spPr>
        <a:xfrm>
          <a:off x="0" y="55880000"/>
          <a:ext cx="5851071" cy="5842000"/>
        </a:xfrm>
        <a:prstGeom prst="rect">
          <a:avLst/>
        </a:prstGeom>
      </xdr:spPr>
    </xdr:pic>
    <xdr:clientData/>
  </xdr:twoCellAnchor>
  <xdr:twoCellAnchor editAs="oneCell">
    <xdr:from>
      <xdr:col>0</xdr:col>
      <xdr:colOff>127000</xdr:colOff>
      <xdr:row>219</xdr:row>
      <xdr:rowOff>127000</xdr:rowOff>
    </xdr:from>
    <xdr:to>
      <xdr:col>5</xdr:col>
      <xdr:colOff>499298</xdr:colOff>
      <xdr:row>247</xdr:row>
      <xdr:rowOff>95250</xdr:rowOff>
    </xdr:to>
    <xdr:pic>
      <xdr:nvPicPr>
        <xdr:cNvPr id="5" name="Imagen 4"/>
        <xdr:cNvPicPr>
          <a:picLocks noChangeAspect="1"/>
        </xdr:cNvPicPr>
      </xdr:nvPicPr>
      <xdr:blipFill>
        <a:blip xmlns:r="http://schemas.openxmlformats.org/officeDocument/2006/relationships" r:embed="rId10"/>
        <a:stretch>
          <a:fillRect/>
        </a:stretch>
      </xdr:blipFill>
      <xdr:spPr>
        <a:xfrm>
          <a:off x="127000" y="62214125"/>
          <a:ext cx="5896798" cy="4857750"/>
        </a:xfrm>
        <a:prstGeom prst="rect">
          <a:avLst/>
        </a:prstGeom>
      </xdr:spPr>
    </xdr:pic>
    <xdr:clientData/>
  </xdr:twoCellAnchor>
  <xdr:twoCellAnchor editAs="oneCell">
    <xdr:from>
      <xdr:col>5</xdr:col>
      <xdr:colOff>873124</xdr:colOff>
      <xdr:row>183</xdr:row>
      <xdr:rowOff>95250</xdr:rowOff>
    </xdr:from>
    <xdr:to>
      <xdr:col>10</xdr:col>
      <xdr:colOff>523875</xdr:colOff>
      <xdr:row>217</xdr:row>
      <xdr:rowOff>17814</xdr:rowOff>
    </xdr:to>
    <xdr:pic>
      <xdr:nvPicPr>
        <xdr:cNvPr id="11" name="Imagen 10"/>
        <xdr:cNvPicPr>
          <a:picLocks noChangeAspect="1"/>
        </xdr:cNvPicPr>
      </xdr:nvPicPr>
      <xdr:blipFill>
        <a:blip xmlns:r="http://schemas.openxmlformats.org/officeDocument/2006/relationships" r:embed="rId11"/>
        <a:stretch>
          <a:fillRect/>
        </a:stretch>
      </xdr:blipFill>
      <xdr:spPr>
        <a:xfrm>
          <a:off x="6397624" y="55895875"/>
          <a:ext cx="6175376" cy="5859814"/>
        </a:xfrm>
        <a:prstGeom prst="rect">
          <a:avLst/>
        </a:prstGeom>
      </xdr:spPr>
    </xdr:pic>
    <xdr:clientData/>
  </xdr:twoCellAnchor>
  <xdr:twoCellAnchor editAs="oneCell">
    <xdr:from>
      <xdr:col>5</xdr:col>
      <xdr:colOff>1095375</xdr:colOff>
      <xdr:row>219</xdr:row>
      <xdr:rowOff>174624</xdr:rowOff>
    </xdr:from>
    <xdr:to>
      <xdr:col>10</xdr:col>
      <xdr:colOff>539750</xdr:colOff>
      <xdr:row>247</xdr:row>
      <xdr:rowOff>158750</xdr:rowOff>
    </xdr:to>
    <xdr:pic>
      <xdr:nvPicPr>
        <xdr:cNvPr id="12" name="Imagen 11"/>
        <xdr:cNvPicPr>
          <a:picLocks noChangeAspect="1"/>
        </xdr:cNvPicPr>
      </xdr:nvPicPr>
      <xdr:blipFill>
        <a:blip xmlns:r="http://schemas.openxmlformats.org/officeDocument/2006/relationships" r:embed="rId12"/>
        <a:stretch>
          <a:fillRect/>
        </a:stretch>
      </xdr:blipFill>
      <xdr:spPr>
        <a:xfrm>
          <a:off x="6619875" y="62261749"/>
          <a:ext cx="5969000" cy="4873626"/>
        </a:xfrm>
        <a:prstGeom prst="rect">
          <a:avLst/>
        </a:prstGeom>
      </xdr:spPr>
    </xdr:pic>
    <xdr:clientData/>
  </xdr:twoCellAnchor>
  <xdr:twoCellAnchor editAs="oneCell">
    <xdr:from>
      <xdr:col>2</xdr:col>
      <xdr:colOff>712282</xdr:colOff>
      <xdr:row>167</xdr:row>
      <xdr:rowOff>1618817</xdr:rowOff>
    </xdr:from>
    <xdr:to>
      <xdr:col>8</xdr:col>
      <xdr:colOff>1213009</xdr:colOff>
      <xdr:row>167</xdr:row>
      <xdr:rowOff>3705912</xdr:rowOff>
    </xdr:to>
    <xdr:pic>
      <xdr:nvPicPr>
        <xdr:cNvPr id="7" name="Imagen 6"/>
        <xdr:cNvPicPr>
          <a:picLocks noChangeAspect="1"/>
        </xdr:cNvPicPr>
      </xdr:nvPicPr>
      <xdr:blipFill>
        <a:blip xmlns:r="http://schemas.openxmlformats.org/officeDocument/2006/relationships" r:embed="rId13"/>
        <a:stretch>
          <a:fillRect/>
        </a:stretch>
      </xdr:blipFill>
      <xdr:spPr>
        <a:xfrm>
          <a:off x="3450720" y="53460614"/>
          <a:ext cx="6949945" cy="2087095"/>
        </a:xfrm>
        <a:prstGeom prst="rect">
          <a:avLst/>
        </a:prstGeom>
      </xdr:spPr>
    </xdr:pic>
    <xdr:clientData/>
  </xdr:twoCellAnchor>
  <xdr:twoCellAnchor editAs="oneCell">
    <xdr:from>
      <xdr:col>2</xdr:col>
      <xdr:colOff>202281</xdr:colOff>
      <xdr:row>168</xdr:row>
      <xdr:rowOff>3317430</xdr:rowOff>
    </xdr:from>
    <xdr:to>
      <xdr:col>8</xdr:col>
      <xdr:colOff>54137</xdr:colOff>
      <xdr:row>168</xdr:row>
      <xdr:rowOff>4193620</xdr:rowOff>
    </xdr:to>
    <xdr:pic>
      <xdr:nvPicPr>
        <xdr:cNvPr id="8" name="Imagen 7"/>
        <xdr:cNvPicPr>
          <a:picLocks noChangeAspect="1"/>
        </xdr:cNvPicPr>
      </xdr:nvPicPr>
      <xdr:blipFill>
        <a:blip xmlns:r="http://schemas.openxmlformats.org/officeDocument/2006/relationships" r:embed="rId14"/>
        <a:stretch>
          <a:fillRect/>
        </a:stretch>
      </xdr:blipFill>
      <xdr:spPr>
        <a:xfrm>
          <a:off x="2940719" y="60348368"/>
          <a:ext cx="6301074" cy="8761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352436</xdr:colOff>
      <xdr:row>0</xdr:row>
      <xdr:rowOff>43392</xdr:rowOff>
    </xdr:from>
    <xdr:to>
      <xdr:col>0</xdr:col>
      <xdr:colOff>1381892</xdr:colOff>
      <xdr:row>2</xdr:row>
      <xdr:rowOff>288925</xdr:rowOff>
    </xdr:to>
    <xdr:pic>
      <xdr:nvPicPr>
        <xdr:cNvPr id="2"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352436" y="43392"/>
          <a:ext cx="1029456" cy="912283"/>
        </a:xfrm>
        <a:prstGeom prst="rect">
          <a:avLst/>
        </a:prstGeom>
        <a:noFill/>
        <a:ln w="9525">
          <a:noFill/>
          <a:miter lim="800000"/>
          <a:headEnd/>
          <a:tailEnd/>
        </a:ln>
      </xdr:spPr>
    </xdr:pic>
    <xdr:clientData/>
  </xdr:twoCellAnchor>
  <xdr:twoCellAnchor>
    <xdr:from>
      <xdr:col>0</xdr:col>
      <xdr:colOff>571511</xdr:colOff>
      <xdr:row>143</xdr:row>
      <xdr:rowOff>52917</xdr:rowOff>
    </xdr:from>
    <xdr:to>
      <xdr:col>1</xdr:col>
      <xdr:colOff>181742</xdr:colOff>
      <xdr:row>145</xdr:row>
      <xdr:rowOff>298450</xdr:rowOff>
    </xdr:to>
    <xdr:pic>
      <xdr:nvPicPr>
        <xdr:cNvPr id="3"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571511" y="30009042"/>
          <a:ext cx="1200906" cy="912283"/>
        </a:xfrm>
        <a:prstGeom prst="rect">
          <a:avLst/>
        </a:prstGeom>
        <a:noFill/>
        <a:ln w="9525">
          <a:noFill/>
          <a:miter lim="800000"/>
          <a:headEnd/>
          <a:tailEnd/>
        </a:ln>
      </xdr:spPr>
    </xdr:pic>
    <xdr:clientData/>
  </xdr:twoCellAnchor>
  <xdr:twoCellAnchor>
    <xdr:from>
      <xdr:col>0</xdr:col>
      <xdr:colOff>243416</xdr:colOff>
      <xdr:row>148</xdr:row>
      <xdr:rowOff>137585</xdr:rowOff>
    </xdr:from>
    <xdr:to>
      <xdr:col>5</xdr:col>
      <xdr:colOff>190500</xdr:colOff>
      <xdr:row>166</xdr:row>
      <xdr:rowOff>158752</xdr:rowOff>
    </xdr:to>
    <xdr:sp macro="" textlink="">
      <xdr:nvSpPr>
        <xdr:cNvPr id="4" name="8 Rectángulo"/>
        <xdr:cNvSpPr/>
      </xdr:nvSpPr>
      <xdr:spPr>
        <a:xfrm>
          <a:off x="243416" y="31484360"/>
          <a:ext cx="5681134"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0</xdr:col>
      <xdr:colOff>237288</xdr:colOff>
      <xdr:row>167</xdr:row>
      <xdr:rowOff>22939</xdr:rowOff>
    </xdr:from>
    <xdr:to>
      <xdr:col>5</xdr:col>
      <xdr:colOff>190500</xdr:colOff>
      <xdr:row>170</xdr:row>
      <xdr:rowOff>137587</xdr:rowOff>
    </xdr:to>
    <xdr:sp macro="" textlink="">
      <xdr:nvSpPr>
        <xdr:cNvPr id="5" name="9 CuadroTexto"/>
        <xdr:cNvSpPr txBox="1"/>
      </xdr:nvSpPr>
      <xdr:spPr>
        <a:xfrm>
          <a:off x="237288" y="34808239"/>
          <a:ext cx="5687262" cy="6575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 </a:t>
          </a:r>
        </a:p>
        <a:p>
          <a:r>
            <a:rPr lang="es-CO" sz="1100"/>
            <a:t>DESCRIPCIÓN:  </a:t>
          </a:r>
        </a:p>
      </xdr:txBody>
    </xdr:sp>
    <xdr:clientData/>
  </xdr:twoCellAnchor>
  <xdr:twoCellAnchor>
    <xdr:from>
      <xdr:col>5</xdr:col>
      <xdr:colOff>459317</xdr:colOff>
      <xdr:row>148</xdr:row>
      <xdr:rowOff>141819</xdr:rowOff>
    </xdr:from>
    <xdr:to>
      <xdr:col>10</xdr:col>
      <xdr:colOff>457201</xdr:colOff>
      <xdr:row>166</xdr:row>
      <xdr:rowOff>162986</xdr:rowOff>
    </xdr:to>
    <xdr:sp macro="" textlink="">
      <xdr:nvSpPr>
        <xdr:cNvPr id="6" name="11 Rectángulo"/>
        <xdr:cNvSpPr/>
      </xdr:nvSpPr>
      <xdr:spPr>
        <a:xfrm>
          <a:off x="6193367" y="31488594"/>
          <a:ext cx="5169959"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5</xdr:col>
      <xdr:colOff>444501</xdr:colOff>
      <xdr:row>167</xdr:row>
      <xdr:rowOff>21171</xdr:rowOff>
    </xdr:from>
    <xdr:to>
      <xdr:col>10</xdr:col>
      <xdr:colOff>476251</xdr:colOff>
      <xdr:row>170</xdr:row>
      <xdr:rowOff>135819</xdr:rowOff>
    </xdr:to>
    <xdr:sp macro="" textlink="">
      <xdr:nvSpPr>
        <xdr:cNvPr id="7" name="12 CuadroTexto"/>
        <xdr:cNvSpPr txBox="1"/>
      </xdr:nvSpPr>
      <xdr:spPr>
        <a:xfrm>
          <a:off x="6178551" y="34806471"/>
          <a:ext cx="5203825" cy="6575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 </a:t>
          </a:r>
        </a:p>
        <a:p>
          <a:r>
            <a:rPr lang="es-CO" sz="1100"/>
            <a:t>DESCRIPCIÓN:  </a:t>
          </a:r>
        </a:p>
      </xdr:txBody>
    </xdr:sp>
    <xdr:clientData/>
  </xdr:twoCellAnchor>
  <xdr:twoCellAnchor>
    <xdr:from>
      <xdr:col>0</xdr:col>
      <xdr:colOff>238954</xdr:colOff>
      <xdr:row>171</xdr:row>
      <xdr:rowOff>95270</xdr:rowOff>
    </xdr:from>
    <xdr:to>
      <xdr:col>5</xdr:col>
      <xdr:colOff>186038</xdr:colOff>
      <xdr:row>189</xdr:row>
      <xdr:rowOff>116437</xdr:rowOff>
    </xdr:to>
    <xdr:sp macro="" textlink="">
      <xdr:nvSpPr>
        <xdr:cNvPr id="8" name="13 Rectángulo"/>
        <xdr:cNvSpPr/>
      </xdr:nvSpPr>
      <xdr:spPr>
        <a:xfrm>
          <a:off x="238954" y="35604470"/>
          <a:ext cx="5681134"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0</xdr:col>
      <xdr:colOff>232826</xdr:colOff>
      <xdr:row>189</xdr:row>
      <xdr:rowOff>160540</xdr:rowOff>
    </xdr:from>
    <xdr:to>
      <xdr:col>5</xdr:col>
      <xdr:colOff>186038</xdr:colOff>
      <xdr:row>193</xdr:row>
      <xdr:rowOff>95271</xdr:rowOff>
    </xdr:to>
    <xdr:sp macro="" textlink="">
      <xdr:nvSpPr>
        <xdr:cNvPr id="9" name="14 CuadroTexto"/>
        <xdr:cNvSpPr txBox="1"/>
      </xdr:nvSpPr>
      <xdr:spPr>
        <a:xfrm>
          <a:off x="232826" y="38927290"/>
          <a:ext cx="5687262" cy="65863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 </a:t>
          </a:r>
        </a:p>
        <a:p>
          <a:r>
            <a:rPr lang="es-CO" sz="1100"/>
            <a:t>DESCRIPCIÓN: </a:t>
          </a:r>
        </a:p>
      </xdr:txBody>
    </xdr:sp>
    <xdr:clientData/>
  </xdr:twoCellAnchor>
  <xdr:twoCellAnchor>
    <xdr:from>
      <xdr:col>5</xdr:col>
      <xdr:colOff>454854</xdr:colOff>
      <xdr:row>171</xdr:row>
      <xdr:rowOff>99504</xdr:rowOff>
    </xdr:from>
    <xdr:to>
      <xdr:col>10</xdr:col>
      <xdr:colOff>485775</xdr:colOff>
      <xdr:row>189</xdr:row>
      <xdr:rowOff>120671</xdr:rowOff>
    </xdr:to>
    <xdr:sp macro="" textlink="">
      <xdr:nvSpPr>
        <xdr:cNvPr id="10" name="15 Rectángulo"/>
        <xdr:cNvSpPr/>
      </xdr:nvSpPr>
      <xdr:spPr>
        <a:xfrm>
          <a:off x="6188904" y="35608704"/>
          <a:ext cx="5202996"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5</xdr:col>
      <xdr:colOff>440038</xdr:colOff>
      <xdr:row>189</xdr:row>
      <xdr:rowOff>158772</xdr:rowOff>
    </xdr:from>
    <xdr:to>
      <xdr:col>10</xdr:col>
      <xdr:colOff>504825</xdr:colOff>
      <xdr:row>193</xdr:row>
      <xdr:rowOff>93503</xdr:rowOff>
    </xdr:to>
    <xdr:sp macro="" textlink="">
      <xdr:nvSpPr>
        <xdr:cNvPr id="11" name="16 CuadroTexto"/>
        <xdr:cNvSpPr txBox="1"/>
      </xdr:nvSpPr>
      <xdr:spPr>
        <a:xfrm>
          <a:off x="6174088" y="38925522"/>
          <a:ext cx="5236862" cy="65863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 </a:t>
          </a:r>
        </a:p>
        <a:p>
          <a:r>
            <a:rPr lang="es-CO" sz="1100"/>
            <a:t>DESCRIPCIÓN:  </a:t>
          </a:r>
        </a:p>
      </xdr:txBody>
    </xdr:sp>
    <xdr:clientData/>
  </xdr:twoCellAnchor>
  <xdr:twoCellAnchor>
    <xdr:from>
      <xdr:col>0</xdr:col>
      <xdr:colOff>238954</xdr:colOff>
      <xdr:row>194</xdr:row>
      <xdr:rowOff>84670</xdr:rowOff>
    </xdr:from>
    <xdr:to>
      <xdr:col>5</xdr:col>
      <xdr:colOff>186038</xdr:colOff>
      <xdr:row>212</xdr:row>
      <xdr:rowOff>105837</xdr:rowOff>
    </xdr:to>
    <xdr:sp macro="" textlink="">
      <xdr:nvSpPr>
        <xdr:cNvPr id="12" name="17 Rectángulo"/>
        <xdr:cNvSpPr/>
      </xdr:nvSpPr>
      <xdr:spPr>
        <a:xfrm>
          <a:off x="238954" y="39756295"/>
          <a:ext cx="5681134"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0</xdr:col>
      <xdr:colOff>232826</xdr:colOff>
      <xdr:row>212</xdr:row>
      <xdr:rowOff>149940</xdr:rowOff>
    </xdr:from>
    <xdr:to>
      <xdr:col>5</xdr:col>
      <xdr:colOff>186038</xdr:colOff>
      <xdr:row>216</xdr:row>
      <xdr:rowOff>84671</xdr:rowOff>
    </xdr:to>
    <xdr:sp macro="" textlink="">
      <xdr:nvSpPr>
        <xdr:cNvPr id="13" name="18 CuadroTexto"/>
        <xdr:cNvSpPr txBox="1"/>
      </xdr:nvSpPr>
      <xdr:spPr>
        <a:xfrm>
          <a:off x="232826" y="43079115"/>
          <a:ext cx="5687262" cy="65863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a:t>
          </a:r>
        </a:p>
        <a:p>
          <a:r>
            <a:rPr lang="es-CO" sz="1100"/>
            <a:t>DESCRIPCIÓN:</a:t>
          </a:r>
        </a:p>
      </xdr:txBody>
    </xdr:sp>
    <xdr:clientData/>
  </xdr:twoCellAnchor>
  <xdr:twoCellAnchor>
    <xdr:from>
      <xdr:col>5</xdr:col>
      <xdr:colOff>454855</xdr:colOff>
      <xdr:row>194</xdr:row>
      <xdr:rowOff>88904</xdr:rowOff>
    </xdr:from>
    <xdr:to>
      <xdr:col>10</xdr:col>
      <xdr:colOff>495301</xdr:colOff>
      <xdr:row>212</xdr:row>
      <xdr:rowOff>110071</xdr:rowOff>
    </xdr:to>
    <xdr:sp macro="" textlink="">
      <xdr:nvSpPr>
        <xdr:cNvPr id="14" name="19 Rectángulo"/>
        <xdr:cNvSpPr/>
      </xdr:nvSpPr>
      <xdr:spPr>
        <a:xfrm>
          <a:off x="6188905" y="39760529"/>
          <a:ext cx="5212521"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5</xdr:col>
      <xdr:colOff>440039</xdr:colOff>
      <xdr:row>212</xdr:row>
      <xdr:rowOff>148172</xdr:rowOff>
    </xdr:from>
    <xdr:to>
      <xdr:col>10</xdr:col>
      <xdr:colOff>495301</xdr:colOff>
      <xdr:row>216</xdr:row>
      <xdr:rowOff>82903</xdr:rowOff>
    </xdr:to>
    <xdr:sp macro="" textlink="">
      <xdr:nvSpPr>
        <xdr:cNvPr id="15" name="20 CuadroTexto"/>
        <xdr:cNvSpPr txBox="1"/>
      </xdr:nvSpPr>
      <xdr:spPr>
        <a:xfrm>
          <a:off x="6174089" y="43077347"/>
          <a:ext cx="5227337" cy="65863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a:t>
          </a:r>
        </a:p>
        <a:p>
          <a:r>
            <a:rPr lang="es-CO" sz="1100"/>
            <a:t>DESCRIPCIÓN:</a:t>
          </a:r>
        </a:p>
      </xdr:txBody>
    </xdr:sp>
    <xdr:clientData/>
  </xdr:twoCellAnchor>
  <xdr:twoCellAnchor>
    <xdr:from>
      <xdr:col>0</xdr:col>
      <xdr:colOff>571511</xdr:colOff>
      <xdr:row>68</xdr:row>
      <xdr:rowOff>52917</xdr:rowOff>
    </xdr:from>
    <xdr:to>
      <xdr:col>1</xdr:col>
      <xdr:colOff>181742</xdr:colOff>
      <xdr:row>70</xdr:row>
      <xdr:rowOff>298450</xdr:rowOff>
    </xdr:to>
    <xdr:pic>
      <xdr:nvPicPr>
        <xdr:cNvPr id="16"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571511" y="13883217"/>
          <a:ext cx="1200906" cy="912283"/>
        </a:xfrm>
        <a:prstGeom prst="rect">
          <a:avLst/>
        </a:prstGeom>
        <a:noFill/>
        <a:ln w="9525">
          <a:noFill/>
          <a:miter lim="800000"/>
          <a:headEnd/>
          <a:tailEnd/>
        </a:ln>
      </xdr:spPr>
    </xdr:pic>
    <xdr:clientData/>
  </xdr:twoCellAnchor>
  <xdr:twoCellAnchor editAs="oneCell">
    <xdr:from>
      <xdr:col>1</xdr:col>
      <xdr:colOff>9524</xdr:colOff>
      <xdr:row>0</xdr:row>
      <xdr:rowOff>57150</xdr:rowOff>
    </xdr:from>
    <xdr:to>
      <xdr:col>1</xdr:col>
      <xdr:colOff>1494991</xdr:colOff>
      <xdr:row>2</xdr:row>
      <xdr:rowOff>285750</xdr:rowOff>
    </xdr:to>
    <xdr:pic>
      <xdr:nvPicPr>
        <xdr:cNvPr id="17" name="Picture1">
          <a:extLst>
            <a:ext uri="{FF2B5EF4-FFF2-40B4-BE49-F238E27FC236}">
              <a16:creationId xmlns="" xmlns:a16="http://schemas.microsoft.com/office/drawing/2014/main" id="{6D1F4991-7DDA-44EF-A13D-F8E98F51621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7826" b="24348"/>
        <a:stretch/>
      </xdr:blipFill>
      <xdr:spPr bwMode="auto">
        <a:xfrm>
          <a:off x="1600199" y="57150"/>
          <a:ext cx="1485467"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295275</xdr:colOff>
      <xdr:row>0</xdr:row>
      <xdr:rowOff>66675</xdr:rowOff>
    </xdr:from>
    <xdr:to>
      <xdr:col>1</xdr:col>
      <xdr:colOff>657225</xdr:colOff>
      <xdr:row>1</xdr:row>
      <xdr:rowOff>320993</xdr:rowOff>
    </xdr:to>
    <xdr:pic>
      <xdr:nvPicPr>
        <xdr:cNvPr id="2"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295275" y="66675"/>
          <a:ext cx="695325" cy="6257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0DIRECCI&#211;N%20DE%20INFRAESTRUCTURA/PALACIO%20MUNICIPAL/0926-21.%20Construcci&#243;n%20C.A.M/2.Actas%20y%20Desembolsos/1.%20Actas%20e%20Informes/69.%20Cambio%20FormaPago/20231023_Inf_Sup_Cambio_Pag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Auxiliar"/>
      <sheetName val="INFORME"/>
      <sheetName val="Hoja1"/>
      <sheetName val="COPIA"/>
      <sheetName val="PROGRAMACIÓN"/>
      <sheetName val="program"/>
    </sheetNames>
    <sheetDataSet>
      <sheetData sheetId="0"/>
      <sheetData sheetId="1"/>
      <sheetData sheetId="2"/>
      <sheetData sheetId="3"/>
      <sheetData sheetId="4"/>
      <sheetData sheetId="5"/>
    </sheetDataSet>
  </externalBook>
</externalLink>
</file>

<file path=xl/tables/table1.xml><?xml version="1.0" encoding="utf-8"?>
<table xmlns="http://schemas.openxmlformats.org/spreadsheetml/2006/main" id="1" name="Tabla1" displayName="Tabla1" ref="A1:A3" totalsRowShown="0">
  <autoFilter ref="A1:A3"/>
  <tableColumns count="1">
    <tableColumn id="1" name="Prorrogas"/>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7"/>
  <sheetViews>
    <sheetView workbookViewId="0">
      <selection activeCell="D8" sqref="D8"/>
    </sheetView>
  </sheetViews>
  <sheetFormatPr baseColWidth="10" defaultRowHeight="15" x14ac:dyDescent="0.25"/>
  <cols>
    <col min="1" max="1" width="11.5703125" customWidth="1"/>
  </cols>
  <sheetData>
    <row r="1" spans="1:7" x14ac:dyDescent="0.25">
      <c r="A1" t="s">
        <v>187</v>
      </c>
    </row>
    <row r="2" spans="1:7" x14ac:dyDescent="0.25">
      <c r="A2" t="s">
        <v>185</v>
      </c>
      <c r="C2" s="1" t="s">
        <v>215</v>
      </c>
      <c r="E2" s="1" t="s">
        <v>141</v>
      </c>
      <c r="G2" s="1" t="s">
        <v>163</v>
      </c>
    </row>
    <row r="3" spans="1:7" x14ac:dyDescent="0.25">
      <c r="A3" t="s">
        <v>186</v>
      </c>
      <c r="C3" s="1" t="s">
        <v>216</v>
      </c>
      <c r="E3" s="1" t="s">
        <v>142</v>
      </c>
      <c r="G3" s="1" t="s">
        <v>164</v>
      </c>
    </row>
    <row r="4" spans="1:7" x14ac:dyDescent="0.25">
      <c r="C4" s="1" t="s">
        <v>218</v>
      </c>
      <c r="E4" s="1" t="s">
        <v>173</v>
      </c>
    </row>
    <row r="5" spans="1:7" x14ac:dyDescent="0.25">
      <c r="C5" s="1" t="s">
        <v>219</v>
      </c>
      <c r="E5" s="1"/>
    </row>
    <row r="6" spans="1:7" x14ac:dyDescent="0.25">
      <c r="C6" s="1" t="s">
        <v>217</v>
      </c>
    </row>
    <row r="7" spans="1:7" x14ac:dyDescent="0.25">
      <c r="C7" s="1" t="s">
        <v>172</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A1:W281"/>
  <sheetViews>
    <sheetView tabSelected="1" view="pageBreakPreview" topLeftCell="A71" zoomScale="66" zoomScaleNormal="40" zoomScaleSheetLayoutView="66" zoomScalePageLayoutView="70" workbookViewId="0">
      <selection activeCell="A168" sqref="A168:K169"/>
    </sheetView>
  </sheetViews>
  <sheetFormatPr baseColWidth="10" defaultColWidth="11.42578125" defaultRowHeight="14.25" x14ac:dyDescent="0.2"/>
  <cols>
    <col min="1" max="1" width="19" style="210" customWidth="1"/>
    <col min="2" max="2" width="22" style="210" bestFit="1" customWidth="1"/>
    <col min="3" max="3" width="17.28515625" style="210" customWidth="1"/>
    <col min="4" max="4" width="10.28515625" style="210" customWidth="1"/>
    <col min="5" max="5" width="14.28515625" style="210" customWidth="1"/>
    <col min="6" max="6" width="17.42578125" style="210" customWidth="1"/>
    <col min="7" max="7" width="19" style="210" bestFit="1" customWidth="1"/>
    <col min="8" max="8" width="18.42578125" style="210" customWidth="1"/>
    <col min="9" max="9" width="27.7109375" style="210" bestFit="1" customWidth="1"/>
    <col min="10" max="10" width="15.42578125" style="210" customWidth="1"/>
    <col min="11" max="11" width="20.28515625" style="210" bestFit="1" customWidth="1"/>
    <col min="12" max="12" width="11.42578125" style="210"/>
    <col min="13" max="13" width="15.42578125" style="210" bestFit="1" customWidth="1"/>
    <col min="14" max="14" width="21.5703125" style="210" bestFit="1" customWidth="1"/>
    <col min="15" max="15" width="11.42578125" style="210"/>
    <col min="16" max="16" width="14.140625" style="210" customWidth="1"/>
    <col min="17" max="17" width="17.5703125" style="210" bestFit="1" customWidth="1"/>
    <col min="18" max="19" width="11.42578125" style="210"/>
    <col min="20" max="20" width="20" style="210" bestFit="1" customWidth="1"/>
    <col min="21" max="22" width="11.42578125" style="210"/>
    <col min="23" max="23" width="18.7109375" style="210" bestFit="1" customWidth="1"/>
    <col min="24" max="16384" width="11.42578125" style="210"/>
  </cols>
  <sheetData>
    <row r="1" spans="1:12" ht="26.25" customHeight="1" x14ac:dyDescent="0.2">
      <c r="A1" s="494"/>
      <c r="B1" s="494"/>
      <c r="C1" s="495" t="s">
        <v>0</v>
      </c>
      <c r="D1" s="495"/>
      <c r="E1" s="495"/>
      <c r="F1" s="495"/>
      <c r="G1" s="495"/>
      <c r="H1" s="495"/>
      <c r="I1" s="495"/>
      <c r="J1" s="176" t="s">
        <v>22</v>
      </c>
      <c r="K1" s="176" t="s">
        <v>223</v>
      </c>
    </row>
    <row r="2" spans="1:12" ht="26.25" customHeight="1" x14ac:dyDescent="0.2">
      <c r="A2" s="494"/>
      <c r="B2" s="494"/>
      <c r="C2" s="494" t="s">
        <v>221</v>
      </c>
      <c r="D2" s="494"/>
      <c r="E2" s="494"/>
      <c r="F2" s="494"/>
      <c r="G2" s="494"/>
      <c r="H2" s="494"/>
      <c r="I2" s="494"/>
      <c r="J2" s="176" t="s">
        <v>23</v>
      </c>
      <c r="K2" s="221" t="s">
        <v>114</v>
      </c>
    </row>
    <row r="3" spans="1:12" ht="24.75" customHeight="1" thickBot="1" x14ac:dyDescent="0.25">
      <c r="A3" s="494"/>
      <c r="B3" s="494"/>
      <c r="C3" s="494"/>
      <c r="D3" s="494"/>
      <c r="E3" s="494"/>
      <c r="F3" s="494"/>
      <c r="G3" s="494"/>
      <c r="H3" s="494"/>
      <c r="I3" s="494"/>
      <c r="J3" s="176" t="s">
        <v>24</v>
      </c>
      <c r="K3" s="221" t="s">
        <v>222</v>
      </c>
    </row>
    <row r="4" spans="1:12" ht="8.25" hidden="1" customHeight="1" thickBot="1" x14ac:dyDescent="0.25">
      <c r="A4" s="451"/>
      <c r="B4" s="451"/>
      <c r="C4" s="451"/>
      <c r="D4" s="451"/>
      <c r="E4" s="451"/>
      <c r="F4" s="451"/>
      <c r="G4" s="451"/>
      <c r="H4" s="451"/>
      <c r="I4" s="451"/>
      <c r="J4" s="451"/>
      <c r="K4" s="451"/>
    </row>
    <row r="5" spans="1:12" ht="42" customHeight="1" thickBot="1" x14ac:dyDescent="0.25">
      <c r="A5" s="402" t="s">
        <v>122</v>
      </c>
      <c r="B5" s="403"/>
      <c r="C5" s="403"/>
      <c r="D5" s="285" t="s">
        <v>243</v>
      </c>
      <c r="E5" s="403" t="s">
        <v>38</v>
      </c>
      <c r="F5" s="403"/>
      <c r="G5" s="403"/>
      <c r="H5" s="496">
        <v>45582</v>
      </c>
      <c r="I5" s="496"/>
      <c r="J5" s="496"/>
      <c r="K5" s="497"/>
    </row>
    <row r="6" spans="1:12" ht="8.25" hidden="1" customHeight="1" thickBot="1" x14ac:dyDescent="0.25">
      <c r="A6" s="450"/>
      <c r="B6" s="451"/>
      <c r="C6" s="451"/>
      <c r="D6" s="451"/>
      <c r="E6" s="451"/>
      <c r="F6" s="451"/>
      <c r="G6" s="451"/>
      <c r="H6" s="451"/>
      <c r="I6" s="451"/>
      <c r="J6" s="451"/>
      <c r="K6" s="500"/>
    </row>
    <row r="7" spans="1:12" ht="19.5" customHeight="1" x14ac:dyDescent="0.2">
      <c r="A7" s="402" t="s">
        <v>138</v>
      </c>
      <c r="B7" s="403"/>
      <c r="C7" s="403"/>
      <c r="D7" s="403"/>
      <c r="E7" s="403"/>
      <c r="F7" s="403"/>
      <c r="G7" s="403"/>
      <c r="H7" s="403"/>
      <c r="I7" s="403"/>
      <c r="J7" s="403"/>
      <c r="K7" s="404"/>
    </row>
    <row r="8" spans="1:12" ht="33.950000000000003" customHeight="1" x14ac:dyDescent="0.2">
      <c r="A8" s="177" t="s">
        <v>137</v>
      </c>
      <c r="B8" s="503" t="s">
        <v>224</v>
      </c>
      <c r="C8" s="503"/>
      <c r="D8" s="503"/>
      <c r="E8" s="503"/>
      <c r="F8" s="501" t="s">
        <v>18</v>
      </c>
      <c r="G8" s="498" t="s">
        <v>227</v>
      </c>
      <c r="H8" s="498"/>
      <c r="I8" s="498"/>
      <c r="J8" s="498"/>
      <c r="K8" s="499"/>
    </row>
    <row r="9" spans="1:12" ht="33.950000000000003" customHeight="1" x14ac:dyDescent="0.2">
      <c r="A9" s="177" t="s">
        <v>125</v>
      </c>
      <c r="B9" s="418">
        <v>9</v>
      </c>
      <c r="C9" s="418"/>
      <c r="D9" s="418"/>
      <c r="E9" s="418"/>
      <c r="F9" s="501"/>
      <c r="G9" s="498"/>
      <c r="H9" s="498"/>
      <c r="I9" s="498"/>
      <c r="J9" s="498"/>
      <c r="K9" s="499"/>
    </row>
    <row r="10" spans="1:12" ht="57" customHeight="1" x14ac:dyDescent="0.2">
      <c r="A10" s="177" t="s">
        <v>15</v>
      </c>
      <c r="B10" s="503" t="s">
        <v>225</v>
      </c>
      <c r="C10" s="418"/>
      <c r="D10" s="418"/>
      <c r="E10" s="418"/>
      <c r="F10" s="501"/>
      <c r="G10" s="498"/>
      <c r="H10" s="498"/>
      <c r="I10" s="498"/>
      <c r="J10" s="498"/>
      <c r="K10" s="499"/>
    </row>
    <row r="11" spans="1:12" ht="21" customHeight="1" x14ac:dyDescent="0.2">
      <c r="A11" s="178" t="s">
        <v>19</v>
      </c>
      <c r="B11" s="418" t="s">
        <v>226</v>
      </c>
      <c r="C11" s="418"/>
      <c r="D11" s="418"/>
      <c r="E11" s="418"/>
      <c r="F11" s="501"/>
      <c r="G11" s="498"/>
      <c r="H11" s="498"/>
      <c r="I11" s="498"/>
      <c r="J11" s="498"/>
      <c r="K11" s="499"/>
    </row>
    <row r="12" spans="1:12" ht="16.5" customHeight="1" x14ac:dyDescent="0.2">
      <c r="A12" s="399" t="s">
        <v>193</v>
      </c>
      <c r="B12" s="400"/>
      <c r="C12" s="400"/>
      <c r="D12" s="400"/>
      <c r="E12" s="400"/>
      <c r="F12" s="400"/>
      <c r="G12" s="400"/>
      <c r="H12" s="400"/>
      <c r="I12" s="400"/>
      <c r="J12" s="400"/>
      <c r="K12" s="401"/>
    </row>
    <row r="13" spans="1:12" ht="46.5" customHeight="1" thickBot="1" x14ac:dyDescent="0.25">
      <c r="A13" s="179" t="s">
        <v>135</v>
      </c>
      <c r="B13" s="225">
        <v>92990924733</v>
      </c>
      <c r="C13" s="180" t="s">
        <v>175</v>
      </c>
      <c r="D13" s="427">
        <v>4649546237</v>
      </c>
      <c r="E13" s="427"/>
      <c r="F13" s="180" t="s">
        <v>206</v>
      </c>
      <c r="G13" s="225">
        <f>+$D$13*0.19</f>
        <v>883413785.02999997</v>
      </c>
      <c r="H13" s="180" t="s">
        <v>136</v>
      </c>
      <c r="I13" s="238">
        <f>$B$13+$D$13+$G$13</f>
        <v>98523884755.029999</v>
      </c>
      <c r="J13" s="180" t="s">
        <v>139</v>
      </c>
      <c r="K13" s="239">
        <v>14675701</v>
      </c>
    </row>
    <row r="14" spans="1:12" ht="9" hidden="1" customHeight="1" x14ac:dyDescent="0.2">
      <c r="A14" s="333"/>
      <c r="B14" s="334"/>
      <c r="C14" s="334"/>
      <c r="D14" s="334"/>
      <c r="E14" s="334"/>
      <c r="F14" s="334"/>
      <c r="G14" s="334"/>
      <c r="H14" s="334"/>
      <c r="I14" s="334"/>
      <c r="J14" s="334"/>
      <c r="K14" s="335"/>
    </row>
    <row r="15" spans="1:12" ht="16.5" customHeight="1" x14ac:dyDescent="0.2">
      <c r="A15" s="399" t="s">
        <v>194</v>
      </c>
      <c r="B15" s="400"/>
      <c r="C15" s="400"/>
      <c r="D15" s="400"/>
      <c r="E15" s="400"/>
      <c r="F15" s="400"/>
      <c r="G15" s="400"/>
      <c r="H15" s="400"/>
      <c r="I15" s="400"/>
      <c r="J15" s="400"/>
      <c r="K15" s="401"/>
    </row>
    <row r="16" spans="1:12" ht="30.75" customHeight="1" x14ac:dyDescent="0.2">
      <c r="A16" s="229" t="s">
        <v>212</v>
      </c>
      <c r="B16" s="181" t="s">
        <v>16</v>
      </c>
      <c r="C16" s="431">
        <f>$I$13+$K$13</f>
        <v>98538560456.029999</v>
      </c>
      <c r="D16" s="431"/>
      <c r="E16" s="431"/>
      <c r="F16" s="228" t="s">
        <v>17</v>
      </c>
      <c r="G16" s="226">
        <v>791</v>
      </c>
      <c r="H16" s="226" t="s">
        <v>186</v>
      </c>
      <c r="I16" s="502" t="s">
        <v>131</v>
      </c>
      <c r="J16" s="502"/>
      <c r="K16" s="230">
        <v>44510</v>
      </c>
      <c r="L16" s="210">
        <f>+G16/30</f>
        <v>26.366666666666667</v>
      </c>
    </row>
    <row r="17" spans="1:20" ht="33" customHeight="1" x14ac:dyDescent="0.2">
      <c r="A17" s="290" t="s">
        <v>213</v>
      </c>
      <c r="B17" s="227" t="s">
        <v>188</v>
      </c>
      <c r="C17" s="300">
        <v>11361000000</v>
      </c>
      <c r="D17" s="300"/>
      <c r="E17" s="300"/>
      <c r="F17" s="294" t="s">
        <v>130</v>
      </c>
      <c r="G17" s="337">
        <v>172</v>
      </c>
      <c r="H17" s="297" t="s">
        <v>186</v>
      </c>
      <c r="I17" s="298" t="s">
        <v>97</v>
      </c>
      <c r="J17" s="298"/>
      <c r="K17" s="432">
        <v>45288</v>
      </c>
    </row>
    <row r="18" spans="1:20" ht="21.75" customHeight="1" x14ac:dyDescent="0.2">
      <c r="A18" s="291"/>
      <c r="B18" s="227" t="s">
        <v>178</v>
      </c>
      <c r="C18" s="300">
        <v>0</v>
      </c>
      <c r="D18" s="300"/>
      <c r="E18" s="300"/>
      <c r="F18" s="295"/>
      <c r="G18" s="337"/>
      <c r="H18" s="297"/>
      <c r="I18" s="298"/>
      <c r="J18" s="298"/>
      <c r="K18" s="432"/>
    </row>
    <row r="19" spans="1:20" ht="20.100000000000001" customHeight="1" x14ac:dyDescent="0.2">
      <c r="A19" s="291"/>
      <c r="B19" s="227" t="s">
        <v>176</v>
      </c>
      <c r="C19" s="300">
        <v>0</v>
      </c>
      <c r="D19" s="300"/>
      <c r="E19" s="300"/>
      <c r="F19" s="295"/>
      <c r="G19" s="337"/>
      <c r="H19" s="297"/>
      <c r="I19" s="298"/>
      <c r="J19" s="298"/>
      <c r="K19" s="432"/>
    </row>
    <row r="20" spans="1:20" ht="23.25" customHeight="1" x14ac:dyDescent="0.2">
      <c r="A20" s="292"/>
      <c r="B20" s="227" t="s">
        <v>177</v>
      </c>
      <c r="C20" s="300">
        <v>0</v>
      </c>
      <c r="D20" s="300"/>
      <c r="E20" s="300"/>
      <c r="F20" s="296"/>
      <c r="G20" s="337"/>
      <c r="H20" s="297"/>
      <c r="I20" s="298"/>
      <c r="J20" s="298"/>
      <c r="K20" s="432"/>
    </row>
    <row r="21" spans="1:20" ht="33" customHeight="1" x14ac:dyDescent="0.2">
      <c r="A21" s="290" t="s">
        <v>213</v>
      </c>
      <c r="B21" s="284" t="s">
        <v>188</v>
      </c>
      <c r="C21" s="300"/>
      <c r="D21" s="300"/>
      <c r="E21" s="300"/>
      <c r="F21" s="294" t="s">
        <v>130</v>
      </c>
      <c r="G21" s="337">
        <v>184</v>
      </c>
      <c r="H21" s="297" t="s">
        <v>186</v>
      </c>
      <c r="I21" s="298" t="s">
        <v>97</v>
      </c>
      <c r="J21" s="298"/>
      <c r="K21" s="432">
        <v>45394</v>
      </c>
    </row>
    <row r="22" spans="1:20" ht="21.75" customHeight="1" x14ac:dyDescent="0.2">
      <c r="A22" s="291"/>
      <c r="B22" s="284" t="s">
        <v>178</v>
      </c>
      <c r="C22" s="300">
        <v>0</v>
      </c>
      <c r="D22" s="300"/>
      <c r="E22" s="300"/>
      <c r="F22" s="295"/>
      <c r="G22" s="337"/>
      <c r="H22" s="297"/>
      <c r="I22" s="298"/>
      <c r="J22" s="298"/>
      <c r="K22" s="432"/>
    </row>
    <row r="23" spans="1:20" ht="20.100000000000001" customHeight="1" x14ac:dyDescent="0.2">
      <c r="A23" s="291"/>
      <c r="B23" s="284" t="s">
        <v>176</v>
      </c>
      <c r="C23" s="300">
        <v>0</v>
      </c>
      <c r="D23" s="300"/>
      <c r="E23" s="300"/>
      <c r="F23" s="295"/>
      <c r="G23" s="337"/>
      <c r="H23" s="297"/>
      <c r="I23" s="298"/>
      <c r="J23" s="298"/>
      <c r="K23" s="432"/>
      <c r="N23" s="273">
        <f>+B13+C17+C25+C33</f>
        <v>105923649778</v>
      </c>
    </row>
    <row r="24" spans="1:20" ht="23.25" customHeight="1" x14ac:dyDescent="0.2">
      <c r="A24" s="292"/>
      <c r="B24" s="284" t="s">
        <v>177</v>
      </c>
      <c r="C24" s="300">
        <v>0</v>
      </c>
      <c r="D24" s="300"/>
      <c r="E24" s="300"/>
      <c r="F24" s="296"/>
      <c r="G24" s="337"/>
      <c r="H24" s="297"/>
      <c r="I24" s="298"/>
      <c r="J24" s="298"/>
      <c r="K24" s="432"/>
      <c r="N24" s="273">
        <f>+D13+C26+C34</f>
        <v>4728132489</v>
      </c>
    </row>
    <row r="25" spans="1:20" ht="31.5" customHeight="1" x14ac:dyDescent="0.2">
      <c r="A25" s="290" t="s">
        <v>241</v>
      </c>
      <c r="B25" s="283" t="s">
        <v>188</v>
      </c>
      <c r="C25" s="293">
        <v>194930000</v>
      </c>
      <c r="D25" s="293"/>
      <c r="E25" s="293"/>
      <c r="F25" s="294" t="s">
        <v>130</v>
      </c>
      <c r="G25" s="337"/>
      <c r="H25" s="297" t="s">
        <v>121</v>
      </c>
      <c r="I25" s="298" t="s">
        <v>97</v>
      </c>
      <c r="J25" s="298"/>
      <c r="K25" s="299">
        <v>45488</v>
      </c>
      <c r="N25" s="273">
        <f>+C27+C35+G13</f>
        <v>898345173.02999997</v>
      </c>
    </row>
    <row r="26" spans="1:20" ht="22.5" customHeight="1" x14ac:dyDescent="0.2">
      <c r="A26" s="291"/>
      <c r="B26" s="283" t="s">
        <v>178</v>
      </c>
      <c r="C26" s="293">
        <v>9746500</v>
      </c>
      <c r="D26" s="293"/>
      <c r="E26" s="293"/>
      <c r="F26" s="295"/>
      <c r="G26" s="337"/>
      <c r="H26" s="297"/>
      <c r="I26" s="298"/>
      <c r="J26" s="298"/>
      <c r="K26" s="299"/>
      <c r="N26" s="273">
        <f>+N23+N24+N25</f>
        <v>111550127440.03</v>
      </c>
      <c r="T26" s="273">
        <f>+G13+C27+C35</f>
        <v>898345173.02999997</v>
      </c>
    </row>
    <row r="27" spans="1:20" ht="21" customHeight="1" x14ac:dyDescent="0.2">
      <c r="A27" s="291"/>
      <c r="B27" s="283" t="s">
        <v>176</v>
      </c>
      <c r="C27" s="293">
        <v>1851835</v>
      </c>
      <c r="D27" s="293"/>
      <c r="E27" s="293"/>
      <c r="F27" s="295"/>
      <c r="G27" s="337"/>
      <c r="H27" s="297"/>
      <c r="I27" s="298"/>
      <c r="J27" s="298"/>
      <c r="K27" s="299"/>
    </row>
    <row r="28" spans="1:20" ht="28.5" customHeight="1" x14ac:dyDescent="0.2">
      <c r="A28" s="292"/>
      <c r="B28" s="283" t="s">
        <v>177</v>
      </c>
      <c r="C28" s="300">
        <v>0</v>
      </c>
      <c r="D28" s="300"/>
      <c r="E28" s="300"/>
      <c r="F28" s="296"/>
      <c r="G28" s="337"/>
      <c r="H28" s="297"/>
      <c r="I28" s="298"/>
      <c r="J28" s="298"/>
      <c r="K28" s="299"/>
    </row>
    <row r="29" spans="1:20" ht="28.5" customHeight="1" x14ac:dyDescent="0.2">
      <c r="A29" s="290" t="s">
        <v>242</v>
      </c>
      <c r="B29" s="288" t="s">
        <v>188</v>
      </c>
      <c r="C29" s="293">
        <v>198206695</v>
      </c>
      <c r="D29" s="293"/>
      <c r="E29" s="293"/>
      <c r="F29" s="294" t="s">
        <v>130</v>
      </c>
      <c r="G29" s="297"/>
      <c r="H29" s="297" t="s">
        <v>121</v>
      </c>
      <c r="I29" s="298" t="s">
        <v>97</v>
      </c>
      <c r="J29" s="298"/>
      <c r="K29" s="299">
        <v>45533</v>
      </c>
    </row>
    <row r="30" spans="1:20" ht="28.5" customHeight="1" x14ac:dyDescent="0.2">
      <c r="A30" s="291"/>
      <c r="B30" s="288" t="s">
        <v>178</v>
      </c>
      <c r="C30" s="293">
        <v>9910335</v>
      </c>
      <c r="D30" s="293"/>
      <c r="E30" s="293"/>
      <c r="F30" s="295"/>
      <c r="G30" s="297"/>
      <c r="H30" s="297"/>
      <c r="I30" s="298"/>
      <c r="J30" s="298"/>
      <c r="K30" s="299"/>
    </row>
    <row r="31" spans="1:20" ht="28.5" customHeight="1" x14ac:dyDescent="0.2">
      <c r="A31" s="291"/>
      <c r="B31" s="288" t="s">
        <v>176</v>
      </c>
      <c r="C31" s="293">
        <v>1882964</v>
      </c>
      <c r="D31" s="293"/>
      <c r="E31" s="293"/>
      <c r="F31" s="295"/>
      <c r="G31" s="297"/>
      <c r="H31" s="297"/>
      <c r="I31" s="298"/>
      <c r="J31" s="298"/>
      <c r="K31" s="299"/>
    </row>
    <row r="32" spans="1:20" ht="28.5" customHeight="1" x14ac:dyDescent="0.2">
      <c r="A32" s="292"/>
      <c r="B32" s="288" t="s">
        <v>177</v>
      </c>
      <c r="C32" s="300">
        <v>0</v>
      </c>
      <c r="D32" s="300"/>
      <c r="E32" s="300"/>
      <c r="F32" s="296"/>
      <c r="G32" s="297"/>
      <c r="H32" s="297"/>
      <c r="I32" s="298"/>
      <c r="J32" s="298"/>
      <c r="K32" s="299"/>
    </row>
    <row r="33" spans="1:14" ht="29.25" customHeight="1" x14ac:dyDescent="0.2">
      <c r="A33" s="290" t="s">
        <v>247</v>
      </c>
      <c r="B33" s="227" t="s">
        <v>188</v>
      </c>
      <c r="C33" s="293">
        <v>1376795045</v>
      </c>
      <c r="D33" s="293"/>
      <c r="E33" s="293"/>
      <c r="F33" s="294" t="s">
        <v>130</v>
      </c>
      <c r="G33" s="297">
        <v>90</v>
      </c>
      <c r="H33" s="297" t="s">
        <v>121</v>
      </c>
      <c r="I33" s="298" t="s">
        <v>97</v>
      </c>
      <c r="J33" s="298"/>
      <c r="K33" s="299">
        <v>45575</v>
      </c>
    </row>
    <row r="34" spans="1:14" ht="21.75" customHeight="1" x14ac:dyDescent="0.2">
      <c r="A34" s="291"/>
      <c r="B34" s="227" t="s">
        <v>178</v>
      </c>
      <c r="C34" s="293">
        <v>68839752</v>
      </c>
      <c r="D34" s="293"/>
      <c r="E34" s="293"/>
      <c r="F34" s="295"/>
      <c r="G34" s="297"/>
      <c r="H34" s="297"/>
      <c r="I34" s="298"/>
      <c r="J34" s="298"/>
      <c r="K34" s="299"/>
    </row>
    <row r="35" spans="1:14" ht="21.75" customHeight="1" x14ac:dyDescent="0.2">
      <c r="A35" s="291"/>
      <c r="B35" s="227" t="s">
        <v>176</v>
      </c>
      <c r="C35" s="293">
        <v>13079553</v>
      </c>
      <c r="D35" s="293"/>
      <c r="E35" s="293"/>
      <c r="F35" s="295"/>
      <c r="G35" s="297"/>
      <c r="H35" s="297"/>
      <c r="I35" s="298"/>
      <c r="J35" s="298"/>
      <c r="K35" s="299"/>
    </row>
    <row r="36" spans="1:14" ht="21.75" customHeight="1" x14ac:dyDescent="0.2">
      <c r="A36" s="292"/>
      <c r="B36" s="227" t="s">
        <v>177</v>
      </c>
      <c r="C36" s="300">
        <v>0</v>
      </c>
      <c r="D36" s="300"/>
      <c r="E36" s="300"/>
      <c r="F36" s="296"/>
      <c r="G36" s="297"/>
      <c r="H36" s="297"/>
      <c r="I36" s="298"/>
      <c r="J36" s="298"/>
      <c r="K36" s="299"/>
    </row>
    <row r="37" spans="1:14" ht="45" hidden="1" customHeight="1" x14ac:dyDescent="0.2">
      <c r="A37" s="333"/>
      <c r="B37" s="334"/>
      <c r="C37" s="334"/>
      <c r="D37" s="334"/>
      <c r="E37" s="334"/>
      <c r="F37" s="334"/>
      <c r="G37" s="334"/>
      <c r="H37" s="334"/>
      <c r="I37" s="334"/>
      <c r="J37" s="334"/>
      <c r="K37" s="335"/>
    </row>
    <row r="38" spans="1:14" ht="36" customHeight="1" x14ac:dyDescent="0.2">
      <c r="A38" s="177" t="s">
        <v>188</v>
      </c>
      <c r="B38" s="182">
        <f>B13+SUMIFS($C$16:C36,$B$16:B36,A38)</f>
        <v>106121856473</v>
      </c>
      <c r="C38" s="227" t="s">
        <v>178</v>
      </c>
      <c r="D38" s="330">
        <f>D13+SUMIFS($C$16:C36,$B$16:B36,C38)</f>
        <v>4738042824</v>
      </c>
      <c r="E38" s="330"/>
      <c r="F38" s="227" t="s">
        <v>209</v>
      </c>
      <c r="G38" s="222">
        <f>G13+SUMIFS($C$16:C36,$B$16:B36,F38)</f>
        <v>900228137.02999997</v>
      </c>
      <c r="H38" s="181" t="s">
        <v>189</v>
      </c>
      <c r="I38" s="222">
        <f>$B$38+$D$38+$G$38</f>
        <v>111760127434.03</v>
      </c>
      <c r="J38" s="181" t="s">
        <v>177</v>
      </c>
      <c r="K38" s="223">
        <f>K13+SUMIFS($C$16:C36,$B$16:B36,J38)</f>
        <v>14675701</v>
      </c>
      <c r="N38" s="273"/>
    </row>
    <row r="39" spans="1:14" ht="0.75" customHeight="1" x14ac:dyDescent="0.2">
      <c r="A39" s="333"/>
      <c r="B39" s="334"/>
      <c r="C39" s="334"/>
      <c r="D39" s="334"/>
      <c r="E39" s="334"/>
      <c r="F39" s="334"/>
      <c r="G39" s="334"/>
      <c r="H39" s="334"/>
      <c r="I39" s="334"/>
      <c r="J39" s="334"/>
      <c r="K39" s="335"/>
    </row>
    <row r="40" spans="1:14" s="211" customFormat="1" ht="30.75" customHeight="1" x14ac:dyDescent="0.25">
      <c r="A40" s="177" t="s">
        <v>210</v>
      </c>
      <c r="B40" s="224"/>
      <c r="C40" s="227" t="s">
        <v>207</v>
      </c>
      <c r="D40" s="336"/>
      <c r="E40" s="336"/>
      <c r="F40" s="405" t="s">
        <v>181</v>
      </c>
      <c r="G40" s="405"/>
      <c r="H40" s="406">
        <f>D40-B40</f>
        <v>0</v>
      </c>
      <c r="I40" s="407"/>
      <c r="J40" s="331" t="s">
        <v>121</v>
      </c>
      <c r="K40" s="332"/>
    </row>
    <row r="41" spans="1:14" s="211" customFormat="1" ht="27.75" customHeight="1" x14ac:dyDescent="0.25">
      <c r="A41" s="177" t="s">
        <v>211</v>
      </c>
      <c r="B41" s="224"/>
      <c r="C41" s="227" t="s">
        <v>208</v>
      </c>
      <c r="D41" s="336"/>
      <c r="E41" s="336"/>
      <c r="F41" s="405" t="s">
        <v>181</v>
      </c>
      <c r="G41" s="405"/>
      <c r="H41" s="406">
        <f>D41-B41</f>
        <v>0</v>
      </c>
      <c r="I41" s="407"/>
      <c r="J41" s="331" t="s">
        <v>121</v>
      </c>
      <c r="K41" s="332"/>
    </row>
    <row r="42" spans="1:14" ht="4.5" hidden="1" customHeight="1" x14ac:dyDescent="0.2">
      <c r="A42" s="333"/>
      <c r="B42" s="334"/>
      <c r="C42" s="334"/>
      <c r="D42" s="334"/>
      <c r="E42" s="334"/>
      <c r="F42" s="334"/>
      <c r="G42" s="334"/>
      <c r="H42" s="334"/>
      <c r="I42" s="334"/>
      <c r="J42" s="334"/>
      <c r="K42" s="335"/>
    </row>
    <row r="43" spans="1:14" ht="16.5" customHeight="1" x14ac:dyDescent="0.2">
      <c r="A43" s="399" t="s">
        <v>195</v>
      </c>
      <c r="B43" s="400"/>
      <c r="C43" s="400"/>
      <c r="D43" s="400"/>
      <c r="E43" s="400"/>
      <c r="F43" s="400"/>
      <c r="G43" s="400"/>
      <c r="H43" s="400"/>
      <c r="I43" s="400"/>
      <c r="J43" s="400"/>
      <c r="K43" s="401"/>
    </row>
    <row r="44" spans="1:14" s="212" customFormat="1" ht="27.75" customHeight="1" x14ac:dyDescent="0.25">
      <c r="A44" s="177" t="s">
        <v>179</v>
      </c>
      <c r="B44" s="167">
        <f>$I$38+$K$38</f>
        <v>111774803135.03</v>
      </c>
      <c r="C44" s="227" t="s">
        <v>196</v>
      </c>
      <c r="D44" s="173">
        <f>SUM(G16:G36)</f>
        <v>1237</v>
      </c>
      <c r="E44" s="173" t="s">
        <v>121</v>
      </c>
      <c r="F44" s="227" t="s">
        <v>190</v>
      </c>
      <c r="G44" s="173">
        <f>+SUM(H40:I41)</f>
        <v>0</v>
      </c>
      <c r="H44" s="173" t="s">
        <v>121</v>
      </c>
      <c r="I44" s="298" t="s">
        <v>180</v>
      </c>
      <c r="J44" s="298"/>
      <c r="K44" s="231">
        <f>EDATE(K16+D44+G44,D45)</f>
        <v>45747</v>
      </c>
    </row>
    <row r="45" spans="1:14" s="212" customFormat="1" ht="24.75" customHeight="1" thickBot="1" x14ac:dyDescent="0.3">
      <c r="A45" s="232"/>
      <c r="B45" s="168"/>
      <c r="C45" s="227" t="s">
        <v>197</v>
      </c>
      <c r="D45" s="174">
        <f>+SUMIFS($G$16:G20,$H$16:H20,E45)</f>
        <v>0</v>
      </c>
      <c r="E45" s="173" t="s">
        <v>185</v>
      </c>
      <c r="F45" s="183"/>
      <c r="G45" s="175"/>
      <c r="H45" s="175"/>
      <c r="I45" s="183"/>
      <c r="J45" s="183"/>
      <c r="K45" s="233"/>
    </row>
    <row r="46" spans="1:14" ht="9.75" hidden="1" customHeight="1" thickBot="1" x14ac:dyDescent="0.25">
      <c r="A46" s="333"/>
      <c r="B46" s="334"/>
      <c r="C46" s="334"/>
      <c r="D46" s="334"/>
      <c r="E46" s="334"/>
      <c r="F46" s="334"/>
      <c r="G46" s="334"/>
      <c r="H46" s="334"/>
      <c r="I46" s="334"/>
      <c r="J46" s="334"/>
      <c r="K46" s="335"/>
    </row>
    <row r="47" spans="1:14" ht="19.5" customHeight="1" thickBot="1" x14ac:dyDescent="0.25">
      <c r="A47" s="402" t="s">
        <v>182</v>
      </c>
      <c r="B47" s="403"/>
      <c r="C47" s="403"/>
      <c r="D47" s="403"/>
      <c r="E47" s="403"/>
      <c r="F47" s="403"/>
      <c r="G47" s="403"/>
      <c r="H47" s="403"/>
      <c r="I47" s="403"/>
      <c r="J47" s="403"/>
      <c r="K47" s="404"/>
    </row>
    <row r="48" spans="1:14" ht="16.5" thickBot="1" x14ac:dyDescent="0.3">
      <c r="A48" s="363" t="s">
        <v>171</v>
      </c>
      <c r="B48" s="364"/>
      <c r="C48" s="364"/>
      <c r="D48" s="364"/>
      <c r="E48" s="365"/>
      <c r="F48" s="354" t="s">
        <v>191</v>
      </c>
      <c r="G48" s="355"/>
      <c r="H48" s="355"/>
      <c r="I48" s="355"/>
      <c r="J48" s="355"/>
      <c r="K48" s="356"/>
    </row>
    <row r="49" spans="1:20" ht="15.75" x14ac:dyDescent="0.25">
      <c r="A49" s="234"/>
      <c r="B49" s="184"/>
      <c r="C49" s="184"/>
      <c r="D49" s="184"/>
      <c r="E49" s="184"/>
      <c r="F49" s="338" t="s">
        <v>76</v>
      </c>
      <c r="G49" s="339"/>
      <c r="H49" s="396" t="s">
        <v>170</v>
      </c>
      <c r="I49" s="397"/>
      <c r="J49" s="397"/>
      <c r="K49" s="398"/>
    </row>
    <row r="50" spans="1:20" ht="15.75" x14ac:dyDescent="0.2">
      <c r="A50" s="185"/>
      <c r="B50" s="186"/>
      <c r="C50" s="186"/>
      <c r="D50" s="186"/>
      <c r="E50" s="187"/>
      <c r="F50" s="352" t="s">
        <v>151</v>
      </c>
      <c r="G50" s="353"/>
      <c r="H50" s="419">
        <v>0.73699999999999999</v>
      </c>
      <c r="I50" s="420"/>
      <c r="J50" s="420"/>
      <c r="K50" s="421"/>
    </row>
    <row r="51" spans="1:20" ht="17.25" customHeight="1" x14ac:dyDescent="0.25">
      <c r="A51" s="185"/>
      <c r="B51" s="188"/>
      <c r="C51" s="188"/>
      <c r="D51" s="189"/>
      <c r="E51" s="187"/>
      <c r="F51" s="428" t="s">
        <v>192</v>
      </c>
      <c r="G51" s="429"/>
      <c r="H51" s="429"/>
      <c r="I51" s="429"/>
      <c r="J51" s="429"/>
      <c r="K51" s="430"/>
    </row>
    <row r="52" spans="1:20" ht="15.75" x14ac:dyDescent="0.25">
      <c r="A52" s="185"/>
      <c r="B52" s="188"/>
      <c r="C52" s="188"/>
      <c r="D52" s="189"/>
      <c r="E52" s="187"/>
      <c r="F52" s="448" t="s">
        <v>76</v>
      </c>
      <c r="G52" s="449"/>
      <c r="H52" s="357" t="s">
        <v>170</v>
      </c>
      <c r="I52" s="358"/>
      <c r="J52" s="358"/>
      <c r="K52" s="359"/>
    </row>
    <row r="53" spans="1:20" ht="15.75" thickBot="1" x14ac:dyDescent="0.25">
      <c r="A53" s="185"/>
      <c r="B53" s="187"/>
      <c r="C53" s="190"/>
      <c r="D53" s="187"/>
      <c r="E53" s="187"/>
      <c r="F53" s="425" t="s">
        <v>152</v>
      </c>
      <c r="G53" s="426"/>
      <c r="H53" s="422">
        <v>0.7</v>
      </c>
      <c r="I53" s="423"/>
      <c r="J53" s="423"/>
      <c r="K53" s="424"/>
    </row>
    <row r="54" spans="1:20" ht="15.75" x14ac:dyDescent="0.25">
      <c r="A54" s="185"/>
      <c r="B54" s="187"/>
      <c r="C54" s="187"/>
      <c r="D54" s="187"/>
      <c r="E54" s="191"/>
      <c r="F54" s="354" t="s">
        <v>26</v>
      </c>
      <c r="G54" s="355"/>
      <c r="H54" s="355"/>
      <c r="I54" s="355"/>
      <c r="J54" s="355"/>
      <c r="K54" s="356"/>
    </row>
    <row r="55" spans="1:20" ht="15.75" x14ac:dyDescent="0.25">
      <c r="A55" s="185"/>
      <c r="B55" s="187"/>
      <c r="C55" s="187"/>
      <c r="D55" s="187"/>
      <c r="E55" s="191"/>
      <c r="F55" s="344" t="s">
        <v>184</v>
      </c>
      <c r="G55" s="345"/>
      <c r="H55" s="346"/>
      <c r="I55" s="347">
        <f>B44</f>
        <v>111774803135.03</v>
      </c>
      <c r="J55" s="348"/>
      <c r="K55" s="349"/>
    </row>
    <row r="56" spans="1:20" ht="15.75" x14ac:dyDescent="0.25">
      <c r="A56" s="185"/>
      <c r="B56" s="187"/>
      <c r="C56" s="187"/>
      <c r="D56" s="187"/>
      <c r="E56" s="191"/>
      <c r="F56" s="344" t="s">
        <v>220</v>
      </c>
      <c r="G56" s="345"/>
      <c r="H56" s="346"/>
      <c r="I56" s="347">
        <f>+$I$55-$K$38</f>
        <v>111760127434.03</v>
      </c>
      <c r="J56" s="348"/>
      <c r="K56" s="349"/>
    </row>
    <row r="57" spans="1:20" ht="15.75" x14ac:dyDescent="0.25">
      <c r="A57" s="185"/>
      <c r="B57" s="187"/>
      <c r="C57" s="187"/>
      <c r="D57" s="187"/>
      <c r="E57" s="191"/>
      <c r="F57" s="344" t="s">
        <v>140</v>
      </c>
      <c r="G57" s="345"/>
      <c r="H57" s="346"/>
      <c r="I57" s="347">
        <f>I111</f>
        <v>110301413084</v>
      </c>
      <c r="J57" s="348"/>
      <c r="K57" s="349"/>
    </row>
    <row r="58" spans="1:20" ht="16.5" thickBot="1" x14ac:dyDescent="0.3">
      <c r="A58" s="185"/>
      <c r="B58" s="187"/>
      <c r="C58" s="187"/>
      <c r="D58" s="187"/>
      <c r="E58" s="191"/>
      <c r="F58" s="476" t="s">
        <v>27</v>
      </c>
      <c r="G58" s="477"/>
      <c r="H58" s="478"/>
      <c r="I58" s="479">
        <f>+I55-I57</f>
        <v>1473390051.0299988</v>
      </c>
      <c r="J58" s="480"/>
      <c r="K58" s="481"/>
      <c r="M58" s="272"/>
    </row>
    <row r="59" spans="1:20" ht="37.5" customHeight="1" x14ac:dyDescent="0.2">
      <c r="A59" s="185"/>
      <c r="B59" s="187"/>
      <c r="C59" s="187"/>
      <c r="D59" s="187"/>
      <c r="E59" s="187"/>
      <c r="F59" s="235" t="s">
        <v>67</v>
      </c>
      <c r="G59" s="236" t="s">
        <v>165</v>
      </c>
      <c r="H59" s="236" t="s">
        <v>166</v>
      </c>
      <c r="I59" s="236" t="s">
        <v>143</v>
      </c>
      <c r="J59" s="236" t="s">
        <v>214</v>
      </c>
      <c r="K59" s="237" t="s">
        <v>73</v>
      </c>
    </row>
    <row r="60" spans="1:20" ht="12" customHeight="1" x14ac:dyDescent="0.2">
      <c r="A60" s="185"/>
      <c r="B60" s="187"/>
      <c r="C60" s="187"/>
      <c r="D60" s="187"/>
      <c r="E60" s="187"/>
      <c r="F60" s="169">
        <v>1</v>
      </c>
      <c r="G60" s="170" t="s">
        <v>142</v>
      </c>
      <c r="H60" s="170" t="s">
        <v>218</v>
      </c>
      <c r="I60" s="275">
        <v>3118025897</v>
      </c>
      <c r="J60" s="192">
        <f>IFERROR(I60/$I$56,0)</f>
        <v>2.7899269342194645E-2</v>
      </c>
      <c r="K60" s="171">
        <v>44524</v>
      </c>
    </row>
    <row r="61" spans="1:20" ht="12" customHeight="1" x14ac:dyDescent="0.2">
      <c r="A61" s="185"/>
      <c r="B61" s="187"/>
      <c r="C61" s="187"/>
      <c r="D61" s="187"/>
      <c r="E61" s="187"/>
      <c r="F61" s="169">
        <v>2</v>
      </c>
      <c r="G61" s="170" t="s">
        <v>142</v>
      </c>
      <c r="H61" s="170" t="s">
        <v>218</v>
      </c>
      <c r="I61" s="275">
        <v>6127596801</v>
      </c>
      <c r="J61" s="192">
        <f t="shared" ref="J61:J110" si="0">IFERROR(I61/$I$56,0)</f>
        <v>5.4828112151330634E-2</v>
      </c>
      <c r="K61" s="171">
        <v>44524</v>
      </c>
    </row>
    <row r="62" spans="1:20" ht="12" customHeight="1" x14ac:dyDescent="0.2">
      <c r="A62" s="185"/>
      <c r="B62" s="187"/>
      <c r="C62" s="187"/>
      <c r="D62" s="187"/>
      <c r="E62" s="187"/>
      <c r="F62" s="169">
        <v>3</v>
      </c>
      <c r="G62" s="170" t="s">
        <v>141</v>
      </c>
      <c r="H62" s="170" t="s">
        <v>216</v>
      </c>
      <c r="I62" s="275">
        <v>778582720</v>
      </c>
      <c r="J62" s="192">
        <f t="shared" si="0"/>
        <v>6.9665518273463265E-3</v>
      </c>
      <c r="K62" s="171">
        <v>44533</v>
      </c>
    </row>
    <row r="63" spans="1:20" ht="12" customHeight="1" x14ac:dyDescent="0.2">
      <c r="A63" s="185"/>
      <c r="B63" s="187"/>
      <c r="C63" s="187"/>
      <c r="D63" s="187"/>
      <c r="E63" s="187"/>
      <c r="F63" s="169">
        <v>4</v>
      </c>
      <c r="G63" s="170" t="s">
        <v>141</v>
      </c>
      <c r="H63" s="170" t="s">
        <v>218</v>
      </c>
      <c r="I63" s="275">
        <v>4754377302</v>
      </c>
      <c r="J63" s="192">
        <f t="shared" si="0"/>
        <v>4.2540908024701597E-2</v>
      </c>
      <c r="K63" s="171">
        <v>44533</v>
      </c>
      <c r="T63" s="270">
        <v>8079706914</v>
      </c>
    </row>
    <row r="64" spans="1:20" ht="12" customHeight="1" x14ac:dyDescent="0.2">
      <c r="A64" s="185"/>
      <c r="B64" s="187"/>
      <c r="C64" s="187"/>
      <c r="D64" s="187"/>
      <c r="E64" s="187"/>
      <c r="F64" s="245">
        <v>5</v>
      </c>
      <c r="G64" s="170" t="s">
        <v>142</v>
      </c>
      <c r="H64" s="170" t="s">
        <v>219</v>
      </c>
      <c r="I64" s="276">
        <v>8079706914</v>
      </c>
      <c r="J64" s="192">
        <f t="shared" si="0"/>
        <v>7.229507606609796E-2</v>
      </c>
      <c r="K64" s="172">
        <v>44637</v>
      </c>
      <c r="T64" s="270">
        <v>2546746892</v>
      </c>
    </row>
    <row r="65" spans="1:20" ht="12" customHeight="1" x14ac:dyDescent="0.2">
      <c r="A65" s="185"/>
      <c r="B65" s="187"/>
      <c r="C65" s="187"/>
      <c r="D65" s="187"/>
      <c r="E65" s="187"/>
      <c r="F65" s="245">
        <v>6</v>
      </c>
      <c r="G65" s="170" t="s">
        <v>142</v>
      </c>
      <c r="H65" s="170" t="s">
        <v>219</v>
      </c>
      <c r="I65" s="276">
        <v>1468138387</v>
      </c>
      <c r="J65" s="192">
        <f t="shared" si="0"/>
        <v>1.313651317968133E-2</v>
      </c>
      <c r="K65" s="172">
        <v>44672</v>
      </c>
      <c r="T65" s="271">
        <f>+T63-T64</f>
        <v>5532960022</v>
      </c>
    </row>
    <row r="66" spans="1:20" ht="12" customHeight="1" x14ac:dyDescent="0.2">
      <c r="A66" s="185"/>
      <c r="B66" s="187"/>
      <c r="C66" s="187"/>
      <c r="D66" s="187"/>
      <c r="E66" s="187"/>
      <c r="F66" s="245">
        <v>7</v>
      </c>
      <c r="G66" s="170" t="s">
        <v>142</v>
      </c>
      <c r="H66" s="170" t="s">
        <v>219</v>
      </c>
      <c r="I66" s="276">
        <v>335238670</v>
      </c>
      <c r="J66" s="192">
        <f t="shared" si="0"/>
        <v>2.9996267693760941E-3</v>
      </c>
      <c r="K66" s="172">
        <v>44721</v>
      </c>
    </row>
    <row r="67" spans="1:20" ht="12" customHeight="1" x14ac:dyDescent="0.2">
      <c r="A67" s="185"/>
      <c r="B67" s="187"/>
      <c r="C67" s="187"/>
      <c r="D67" s="187"/>
      <c r="E67" s="187"/>
      <c r="F67" s="245">
        <v>8</v>
      </c>
      <c r="G67" s="170" t="s">
        <v>142</v>
      </c>
      <c r="H67" s="170" t="s">
        <v>219</v>
      </c>
      <c r="I67" s="276">
        <v>670015256</v>
      </c>
      <c r="J67" s="192">
        <f t="shared" si="0"/>
        <v>5.9951189335883497E-3</v>
      </c>
      <c r="K67" s="172">
        <v>44735</v>
      </c>
    </row>
    <row r="68" spans="1:20" ht="12" customHeight="1" x14ac:dyDescent="0.2">
      <c r="A68" s="185"/>
      <c r="B68" s="187"/>
      <c r="C68" s="187"/>
      <c r="D68" s="187"/>
      <c r="E68" s="187"/>
      <c r="F68" s="245">
        <v>9</v>
      </c>
      <c r="G68" s="170" t="s">
        <v>142</v>
      </c>
      <c r="H68" s="170" t="s">
        <v>219</v>
      </c>
      <c r="I68" s="276">
        <v>241247683</v>
      </c>
      <c r="J68" s="192">
        <f t="shared" si="0"/>
        <v>2.1586203285461013E-3</v>
      </c>
      <c r="K68" s="172">
        <v>44781</v>
      </c>
    </row>
    <row r="69" spans="1:20" ht="12" customHeight="1" x14ac:dyDescent="0.2">
      <c r="A69" s="185"/>
      <c r="B69" s="187"/>
      <c r="C69" s="187"/>
      <c r="D69" s="187"/>
      <c r="E69" s="187"/>
      <c r="F69" s="245">
        <v>10</v>
      </c>
      <c r="G69" s="170" t="s">
        <v>142</v>
      </c>
      <c r="H69" s="170" t="s">
        <v>219</v>
      </c>
      <c r="I69" s="276">
        <v>180814763</v>
      </c>
      <c r="J69" s="192">
        <f t="shared" si="0"/>
        <v>1.6178825771895411E-3</v>
      </c>
      <c r="K69" s="172">
        <v>44811</v>
      </c>
    </row>
    <row r="70" spans="1:20" ht="12" customHeight="1" x14ac:dyDescent="0.2">
      <c r="A70" s="185"/>
      <c r="B70" s="187"/>
      <c r="C70" s="187"/>
      <c r="D70" s="187"/>
      <c r="E70" s="187"/>
      <c r="F70" s="245">
        <v>11</v>
      </c>
      <c r="G70" s="170" t="s">
        <v>142</v>
      </c>
      <c r="H70" s="170" t="s">
        <v>219</v>
      </c>
      <c r="I70" s="276">
        <v>412057437</v>
      </c>
      <c r="J70" s="192">
        <f t="shared" si="0"/>
        <v>3.6869807368753236E-3</v>
      </c>
      <c r="K70" s="172">
        <v>44817</v>
      </c>
    </row>
    <row r="71" spans="1:20" ht="12" customHeight="1" x14ac:dyDescent="0.2">
      <c r="A71" s="185"/>
      <c r="B71" s="187"/>
      <c r="C71" s="187"/>
      <c r="D71" s="187"/>
      <c r="E71" s="187"/>
      <c r="F71" s="245">
        <v>12</v>
      </c>
      <c r="G71" s="170" t="s">
        <v>142</v>
      </c>
      <c r="H71" s="170" t="s">
        <v>219</v>
      </c>
      <c r="I71" s="276">
        <v>601406882</v>
      </c>
      <c r="J71" s="192">
        <f t="shared" si="0"/>
        <v>5.3812293866164363E-3</v>
      </c>
      <c r="K71" s="172">
        <v>44830</v>
      </c>
    </row>
    <row r="72" spans="1:20" ht="12" customHeight="1" x14ac:dyDescent="0.2">
      <c r="A72" s="185"/>
      <c r="B72" s="187"/>
      <c r="C72" s="187"/>
      <c r="D72" s="187"/>
      <c r="E72" s="187"/>
      <c r="F72" s="245">
        <v>13</v>
      </c>
      <c r="G72" s="170" t="s">
        <v>142</v>
      </c>
      <c r="H72" s="170" t="s">
        <v>219</v>
      </c>
      <c r="I72" s="276">
        <v>161384469</v>
      </c>
      <c r="J72" s="192">
        <f t="shared" si="0"/>
        <v>1.4440254561740935E-3</v>
      </c>
      <c r="K72" s="172">
        <v>44830</v>
      </c>
    </row>
    <row r="73" spans="1:20" ht="12" customHeight="1" x14ac:dyDescent="0.2">
      <c r="A73" s="185"/>
      <c r="B73" s="187"/>
      <c r="C73" s="187"/>
      <c r="D73" s="187"/>
      <c r="E73" s="187"/>
      <c r="F73" s="245">
        <v>14</v>
      </c>
      <c r="G73" s="170" t="s">
        <v>142</v>
      </c>
      <c r="H73" s="170" t="s">
        <v>219</v>
      </c>
      <c r="I73" s="276">
        <v>632329167</v>
      </c>
      <c r="J73" s="192">
        <f t="shared" si="0"/>
        <v>5.6579137973268023E-3</v>
      </c>
      <c r="K73" s="172">
        <v>44876</v>
      </c>
    </row>
    <row r="74" spans="1:20" ht="12" customHeight="1" x14ac:dyDescent="0.2">
      <c r="A74" s="185"/>
      <c r="B74" s="187"/>
      <c r="C74" s="187"/>
      <c r="D74" s="187"/>
      <c r="E74" s="187"/>
      <c r="F74" s="245">
        <v>15</v>
      </c>
      <c r="G74" s="170" t="s">
        <v>142</v>
      </c>
      <c r="H74" s="170" t="s">
        <v>219</v>
      </c>
      <c r="I74" s="276">
        <v>130798830</v>
      </c>
      <c r="J74" s="192">
        <f t="shared" si="0"/>
        <v>1.1703532646489528E-3</v>
      </c>
      <c r="K74" s="172">
        <v>44876</v>
      </c>
    </row>
    <row r="75" spans="1:20" ht="12" customHeight="1" x14ac:dyDescent="0.2">
      <c r="A75" s="185"/>
      <c r="B75" s="187"/>
      <c r="C75" s="187"/>
      <c r="D75" s="187"/>
      <c r="E75" s="187"/>
      <c r="F75" s="245">
        <v>16</v>
      </c>
      <c r="G75" s="170" t="s">
        <v>142</v>
      </c>
      <c r="H75" s="170" t="s">
        <v>219</v>
      </c>
      <c r="I75" s="276">
        <v>325479874</v>
      </c>
      <c r="J75" s="192">
        <f t="shared" si="0"/>
        <v>2.9123076491848576E-3</v>
      </c>
      <c r="K75" s="172">
        <v>44887</v>
      </c>
    </row>
    <row r="76" spans="1:20" ht="12" customHeight="1" x14ac:dyDescent="0.2">
      <c r="A76" s="185"/>
      <c r="B76" s="187"/>
      <c r="C76" s="187"/>
      <c r="D76" s="187"/>
      <c r="E76" s="187"/>
      <c r="F76" s="245">
        <v>17</v>
      </c>
      <c r="G76" s="170" t="s">
        <v>142</v>
      </c>
      <c r="H76" s="170" t="s">
        <v>219</v>
      </c>
      <c r="I76" s="276">
        <v>142822556</v>
      </c>
      <c r="J76" s="192">
        <f t="shared" si="0"/>
        <v>1.277938378195798E-3</v>
      </c>
      <c r="K76" s="172">
        <v>44887</v>
      </c>
    </row>
    <row r="77" spans="1:20" ht="12" customHeight="1" x14ac:dyDescent="0.2">
      <c r="A77" s="185"/>
      <c r="B77" s="187"/>
      <c r="C77" s="187"/>
      <c r="D77" s="187"/>
      <c r="E77" s="187"/>
      <c r="F77" s="245">
        <v>18</v>
      </c>
      <c r="G77" s="170" t="s">
        <v>142</v>
      </c>
      <c r="H77" s="170" t="s">
        <v>219</v>
      </c>
      <c r="I77" s="276">
        <v>785091126</v>
      </c>
      <c r="J77" s="192">
        <f t="shared" si="0"/>
        <v>7.0247873192827671E-3</v>
      </c>
      <c r="K77" s="172">
        <v>44904</v>
      </c>
    </row>
    <row r="78" spans="1:20" ht="12" customHeight="1" x14ac:dyDescent="0.2">
      <c r="A78" s="185"/>
      <c r="B78" s="187"/>
      <c r="C78" s="187"/>
      <c r="D78" s="187"/>
      <c r="E78" s="187"/>
      <c r="F78" s="245">
        <v>19</v>
      </c>
      <c r="G78" s="170" t="s">
        <v>142</v>
      </c>
      <c r="H78" s="170" t="s">
        <v>219</v>
      </c>
      <c r="I78" s="276">
        <v>724118490</v>
      </c>
      <c r="J78" s="192">
        <f t="shared" si="0"/>
        <v>6.4792203322015197E-3</v>
      </c>
      <c r="K78" s="172">
        <v>44977</v>
      </c>
    </row>
    <row r="79" spans="1:20" ht="12" customHeight="1" x14ac:dyDescent="0.2">
      <c r="A79" s="185"/>
      <c r="B79" s="187"/>
      <c r="C79" s="187"/>
      <c r="D79" s="187"/>
      <c r="E79" s="187"/>
      <c r="F79" s="245">
        <v>20</v>
      </c>
      <c r="G79" s="170" t="s">
        <v>142</v>
      </c>
      <c r="H79" s="170" t="s">
        <v>216</v>
      </c>
      <c r="I79" s="276">
        <v>4676281125</v>
      </c>
      <c r="J79" s="192">
        <f t="shared" si="0"/>
        <v>4.1842124131079975E-2</v>
      </c>
      <c r="K79" s="172">
        <v>44978</v>
      </c>
    </row>
    <row r="80" spans="1:20" ht="12" customHeight="1" x14ac:dyDescent="0.2">
      <c r="A80" s="185"/>
      <c r="B80" s="187"/>
      <c r="C80" s="187"/>
      <c r="D80" s="187"/>
      <c r="E80" s="187"/>
      <c r="F80" s="245">
        <v>21</v>
      </c>
      <c r="G80" s="170" t="s">
        <v>142</v>
      </c>
      <c r="H80" s="170" t="s">
        <v>219</v>
      </c>
      <c r="I80" s="276">
        <v>165918645</v>
      </c>
      <c r="J80" s="192">
        <f t="shared" si="0"/>
        <v>1.4845960613094219E-3</v>
      </c>
      <c r="K80" s="172">
        <v>44986</v>
      </c>
    </row>
    <row r="81" spans="1:23" ht="12" customHeight="1" x14ac:dyDescent="0.2">
      <c r="A81" s="185"/>
      <c r="B81" s="187"/>
      <c r="C81" s="187"/>
      <c r="D81" s="187"/>
      <c r="E81" s="187"/>
      <c r="F81" s="245">
        <v>22</v>
      </c>
      <c r="G81" s="170" t="s">
        <v>142</v>
      </c>
      <c r="H81" s="170" t="s">
        <v>219</v>
      </c>
      <c r="I81" s="276">
        <v>738723353</v>
      </c>
      <c r="J81" s="192">
        <f t="shared" si="0"/>
        <v>6.6099007755342368E-3</v>
      </c>
      <c r="K81" s="172">
        <v>44992</v>
      </c>
    </row>
    <row r="82" spans="1:23" ht="12" customHeight="1" x14ac:dyDescent="0.2">
      <c r="A82" s="185"/>
      <c r="B82" s="187"/>
      <c r="C82" s="187"/>
      <c r="D82" s="187"/>
      <c r="E82" s="187"/>
      <c r="F82" s="169">
        <v>23</v>
      </c>
      <c r="G82" s="170" t="s">
        <v>142</v>
      </c>
      <c r="H82" s="170" t="s">
        <v>219</v>
      </c>
      <c r="I82" s="275">
        <v>132139648</v>
      </c>
      <c r="J82" s="192">
        <f t="shared" si="0"/>
        <v>1.1823505487500421E-3</v>
      </c>
      <c r="K82" s="171">
        <v>44998</v>
      </c>
    </row>
    <row r="83" spans="1:23" ht="12" customHeight="1" x14ac:dyDescent="0.2">
      <c r="A83" s="185"/>
      <c r="B83" s="187"/>
      <c r="C83" s="187"/>
      <c r="D83" s="187"/>
      <c r="E83" s="187"/>
      <c r="F83" s="169">
        <v>24</v>
      </c>
      <c r="G83" s="170" t="s">
        <v>142</v>
      </c>
      <c r="H83" s="170" t="s">
        <v>219</v>
      </c>
      <c r="I83" s="275">
        <v>717722432</v>
      </c>
      <c r="J83" s="192">
        <f t="shared" si="0"/>
        <v>6.4219901003929932E-3</v>
      </c>
      <c r="K83" s="171">
        <v>45033</v>
      </c>
    </row>
    <row r="84" spans="1:23" ht="12" customHeight="1" x14ac:dyDescent="0.2">
      <c r="A84" s="185"/>
      <c r="B84" s="187"/>
      <c r="C84" s="187"/>
      <c r="D84" s="187"/>
      <c r="E84" s="187"/>
      <c r="F84" s="169">
        <v>25</v>
      </c>
      <c r="G84" s="170" t="s">
        <v>142</v>
      </c>
      <c r="H84" s="170" t="s">
        <v>219</v>
      </c>
      <c r="I84" s="275">
        <v>135418420</v>
      </c>
      <c r="J84" s="192">
        <f t="shared" si="0"/>
        <v>1.2116881316186318E-3</v>
      </c>
      <c r="K84" s="171">
        <v>45033</v>
      </c>
    </row>
    <row r="85" spans="1:23" ht="12" customHeight="1" x14ac:dyDescent="0.2">
      <c r="A85" s="185"/>
      <c r="B85" s="187"/>
      <c r="C85" s="187"/>
      <c r="D85" s="187"/>
      <c r="E85" s="187"/>
      <c r="F85" s="169">
        <v>26</v>
      </c>
      <c r="G85" s="170" t="s">
        <v>142</v>
      </c>
      <c r="H85" s="170" t="s">
        <v>219</v>
      </c>
      <c r="I85" s="275">
        <v>679841844</v>
      </c>
      <c r="J85" s="192">
        <f t="shared" si="0"/>
        <v>6.0830446386283734E-3</v>
      </c>
      <c r="K85" s="171">
        <v>45064</v>
      </c>
      <c r="T85" s="272">
        <f>SUM(I60:I104)</f>
        <v>69375274908</v>
      </c>
      <c r="W85" s="274">
        <v>32519279938.93</v>
      </c>
    </row>
    <row r="86" spans="1:23" ht="12" customHeight="1" x14ac:dyDescent="0.2">
      <c r="A86" s="185"/>
      <c r="B86" s="187"/>
      <c r="C86" s="187"/>
      <c r="D86" s="187"/>
      <c r="E86" s="187"/>
      <c r="F86" s="169">
        <v>27</v>
      </c>
      <c r="G86" s="170" t="s">
        <v>142</v>
      </c>
      <c r="H86" s="170" t="s">
        <v>219</v>
      </c>
      <c r="I86" s="275">
        <v>139725841</v>
      </c>
      <c r="J86" s="192">
        <f t="shared" si="0"/>
        <v>1.2502297931118382E-3</v>
      </c>
      <c r="K86" s="171">
        <v>45064</v>
      </c>
      <c r="T86" s="272">
        <f>+I105</f>
        <v>29148609847</v>
      </c>
      <c r="W86" s="272">
        <f>+T86</f>
        <v>29148609847</v>
      </c>
    </row>
    <row r="87" spans="1:23" ht="12" customHeight="1" x14ac:dyDescent="0.2">
      <c r="A87" s="185"/>
      <c r="B87" s="187"/>
      <c r="C87" s="187"/>
      <c r="D87" s="187"/>
      <c r="E87" s="187"/>
      <c r="F87" s="169">
        <v>28</v>
      </c>
      <c r="G87" s="170" t="s">
        <v>142</v>
      </c>
      <c r="H87" s="170" t="s">
        <v>219</v>
      </c>
      <c r="I87" s="275">
        <v>972507282</v>
      </c>
      <c r="J87" s="192">
        <f t="shared" si="0"/>
        <v>8.7017374114399942E-3</v>
      </c>
      <c r="K87" s="171">
        <v>45086</v>
      </c>
      <c r="T87" s="272">
        <f>+I108</f>
        <v>11598335</v>
      </c>
      <c r="W87" s="272">
        <f>+W85-W86</f>
        <v>3370670091.9300003</v>
      </c>
    </row>
    <row r="88" spans="1:23" ht="12" customHeight="1" x14ac:dyDescent="0.2">
      <c r="A88" s="185"/>
      <c r="B88" s="187"/>
      <c r="C88" s="187"/>
      <c r="D88" s="187"/>
      <c r="E88" s="187"/>
      <c r="F88" s="169">
        <v>29</v>
      </c>
      <c r="G88" s="170" t="s">
        <v>142</v>
      </c>
      <c r="H88" s="170" t="s">
        <v>219</v>
      </c>
      <c r="I88" s="275">
        <v>152070683</v>
      </c>
      <c r="J88" s="192">
        <f t="shared" si="0"/>
        <v>1.360688167519893E-3</v>
      </c>
      <c r="K88" s="171">
        <v>45191</v>
      </c>
      <c r="T88" s="273">
        <f>+K38</f>
        <v>14675701</v>
      </c>
    </row>
    <row r="89" spans="1:23" ht="12" customHeight="1" x14ac:dyDescent="0.2">
      <c r="A89" s="185"/>
      <c r="B89" s="187"/>
      <c r="C89" s="187"/>
      <c r="D89" s="187"/>
      <c r="E89" s="187"/>
      <c r="F89" s="169">
        <v>30</v>
      </c>
      <c r="G89" s="170" t="s">
        <v>142</v>
      </c>
      <c r="H89" s="170" t="s">
        <v>219</v>
      </c>
      <c r="I89" s="275">
        <v>185408700</v>
      </c>
      <c r="J89" s="192">
        <f t="shared" si="0"/>
        <v>1.6589879079141479E-3</v>
      </c>
      <c r="K89" s="171">
        <v>45119</v>
      </c>
      <c r="T89" s="272">
        <f>SUM(T85:T88)</f>
        <v>98550158791</v>
      </c>
    </row>
    <row r="90" spans="1:23" ht="12" customHeight="1" x14ac:dyDescent="0.2">
      <c r="A90" s="185"/>
      <c r="B90" s="187"/>
      <c r="C90" s="187"/>
      <c r="D90" s="187"/>
      <c r="E90" s="187"/>
      <c r="F90" s="169">
        <v>31</v>
      </c>
      <c r="G90" s="170" t="s">
        <v>142</v>
      </c>
      <c r="H90" s="170" t="s">
        <v>219</v>
      </c>
      <c r="I90" s="275">
        <v>611521046</v>
      </c>
      <c r="J90" s="192">
        <f t="shared" si="0"/>
        <v>5.4717282454869237E-3</v>
      </c>
      <c r="K90" s="171">
        <v>45124</v>
      </c>
    </row>
    <row r="91" spans="1:23" ht="12" customHeight="1" x14ac:dyDescent="0.2">
      <c r="A91" s="185"/>
      <c r="B91" s="187"/>
      <c r="C91" s="187"/>
      <c r="D91" s="187"/>
      <c r="E91" s="187"/>
      <c r="F91" s="169">
        <v>32</v>
      </c>
      <c r="G91" s="170" t="s">
        <v>142</v>
      </c>
      <c r="H91" s="170" t="s">
        <v>219</v>
      </c>
      <c r="I91" s="275">
        <v>1236426593</v>
      </c>
      <c r="J91" s="192">
        <f t="shared" si="0"/>
        <v>1.1063217458568491E-2</v>
      </c>
      <c r="K91" s="171">
        <v>45148</v>
      </c>
    </row>
    <row r="92" spans="1:23" ht="12" customHeight="1" x14ac:dyDescent="0.2">
      <c r="A92" s="185"/>
      <c r="B92" s="187"/>
      <c r="C92" s="187"/>
      <c r="D92" s="187"/>
      <c r="E92" s="187"/>
      <c r="F92" s="169">
        <v>33</v>
      </c>
      <c r="G92" s="170" t="s">
        <v>142</v>
      </c>
      <c r="H92" s="170" t="s">
        <v>219</v>
      </c>
      <c r="I92" s="275">
        <v>966398119</v>
      </c>
      <c r="J92" s="192">
        <f t="shared" si="0"/>
        <v>8.6470742400544184E-3</v>
      </c>
      <c r="K92" s="171">
        <v>45176</v>
      </c>
    </row>
    <row r="93" spans="1:23" ht="12" customHeight="1" x14ac:dyDescent="0.2">
      <c r="A93" s="185"/>
      <c r="B93" s="187"/>
      <c r="C93" s="187"/>
      <c r="D93" s="187"/>
      <c r="E93" s="187"/>
      <c r="F93" s="169">
        <v>34</v>
      </c>
      <c r="G93" s="170" t="s">
        <v>142</v>
      </c>
      <c r="H93" s="170" t="s">
        <v>219</v>
      </c>
      <c r="I93" s="275">
        <v>177639595</v>
      </c>
      <c r="J93" s="192">
        <f t="shared" si="0"/>
        <v>1.5894720154543262E-3</v>
      </c>
      <c r="K93" s="171">
        <v>45188</v>
      </c>
    </row>
    <row r="94" spans="1:23" ht="12" customHeight="1" x14ac:dyDescent="0.2">
      <c r="A94" s="185"/>
      <c r="B94" s="187"/>
      <c r="C94" s="187"/>
      <c r="D94" s="187"/>
      <c r="E94" s="187"/>
      <c r="F94" s="245">
        <v>35</v>
      </c>
      <c r="G94" s="170" t="s">
        <v>142</v>
      </c>
      <c r="H94" s="170" t="s">
        <v>219</v>
      </c>
      <c r="I94" s="275">
        <v>1160493658</v>
      </c>
      <c r="J94" s="192">
        <f t="shared" si="0"/>
        <v>1.0383789681029298E-2</v>
      </c>
      <c r="K94" s="171">
        <v>45216</v>
      </c>
    </row>
    <row r="95" spans="1:23" ht="12" customHeight="1" x14ac:dyDescent="0.2">
      <c r="A95" s="185"/>
      <c r="B95" s="187"/>
      <c r="C95" s="187"/>
      <c r="D95" s="187"/>
      <c r="E95" s="187"/>
      <c r="F95" s="169">
        <v>36</v>
      </c>
      <c r="G95" s="170" t="s">
        <v>142</v>
      </c>
      <c r="H95" s="170" t="s">
        <v>219</v>
      </c>
      <c r="I95" s="275">
        <v>178278462</v>
      </c>
      <c r="J95" s="192">
        <f t="shared" si="0"/>
        <v>1.5951884280485864E-3</v>
      </c>
      <c r="K95" s="171">
        <v>45224</v>
      </c>
      <c r="W95" s="274">
        <v>40524285457</v>
      </c>
    </row>
    <row r="96" spans="1:23" ht="12" customHeight="1" x14ac:dyDescent="0.2">
      <c r="A96" s="185"/>
      <c r="B96" s="187"/>
      <c r="C96" s="187"/>
      <c r="D96" s="187"/>
      <c r="E96" s="187"/>
      <c r="F96" s="169">
        <v>37</v>
      </c>
      <c r="G96" s="170" t="s">
        <v>142</v>
      </c>
      <c r="H96" s="170" t="s">
        <v>219</v>
      </c>
      <c r="I96" s="275">
        <v>4470183840</v>
      </c>
      <c r="J96" s="192">
        <f t="shared" si="0"/>
        <v>3.9998020247772798E-2</v>
      </c>
      <c r="K96" s="171">
        <v>45232</v>
      </c>
      <c r="W96" s="272">
        <f>+W86</f>
        <v>29148609847</v>
      </c>
    </row>
    <row r="97" spans="1:23" ht="12" customHeight="1" x14ac:dyDescent="0.2">
      <c r="A97" s="185"/>
      <c r="B97" s="187"/>
      <c r="C97" s="187"/>
      <c r="D97" s="187"/>
      <c r="E97" s="187"/>
      <c r="F97" s="241">
        <v>38</v>
      </c>
      <c r="G97" s="170" t="s">
        <v>142</v>
      </c>
      <c r="H97" s="242" t="s">
        <v>219</v>
      </c>
      <c r="I97" s="277">
        <v>179461898</v>
      </c>
      <c r="J97" s="243">
        <f t="shared" si="0"/>
        <v>1.6057774997253215E-3</v>
      </c>
      <c r="K97" s="244">
        <v>45238</v>
      </c>
      <c r="W97" s="272">
        <f>+T87</f>
        <v>11598335</v>
      </c>
    </row>
    <row r="98" spans="1:23" ht="12" customHeight="1" x14ac:dyDescent="0.2">
      <c r="A98" s="185"/>
      <c r="B98" s="187"/>
      <c r="C98" s="187"/>
      <c r="D98" s="187"/>
      <c r="E98" s="187"/>
      <c r="F98" s="241">
        <v>39</v>
      </c>
      <c r="G98" s="170" t="s">
        <v>142</v>
      </c>
      <c r="H98" s="242" t="s">
        <v>219</v>
      </c>
      <c r="I98" s="277">
        <v>1795483542</v>
      </c>
      <c r="J98" s="243">
        <f t="shared" si="0"/>
        <v>1.6065510868890534E-2</v>
      </c>
      <c r="K98" s="244">
        <v>45266</v>
      </c>
      <c r="W98" s="273">
        <f>+T88</f>
        <v>14675701</v>
      </c>
    </row>
    <row r="99" spans="1:23" ht="12" customHeight="1" x14ac:dyDescent="0.2">
      <c r="A99" s="185"/>
      <c r="B99" s="187"/>
      <c r="C99" s="187"/>
      <c r="D99" s="187"/>
      <c r="E99" s="187"/>
      <c r="F99" s="241">
        <v>40</v>
      </c>
      <c r="G99" s="170" t="s">
        <v>142</v>
      </c>
      <c r="H99" s="242" t="s">
        <v>219</v>
      </c>
      <c r="I99" s="277">
        <v>1251394378</v>
      </c>
      <c r="J99" s="243">
        <f t="shared" si="0"/>
        <v>1.1197145231770388E-2</v>
      </c>
      <c r="K99" s="244">
        <v>45266</v>
      </c>
    </row>
    <row r="100" spans="1:23" ht="12" customHeight="1" x14ac:dyDescent="0.2">
      <c r="A100" s="185"/>
      <c r="B100" s="187"/>
      <c r="C100" s="187"/>
      <c r="D100" s="187"/>
      <c r="E100" s="187"/>
      <c r="F100" s="241">
        <v>41</v>
      </c>
      <c r="G100" s="170" t="s">
        <v>142</v>
      </c>
      <c r="H100" s="242" t="s">
        <v>219</v>
      </c>
      <c r="I100" s="277">
        <v>193021956</v>
      </c>
      <c r="J100" s="243">
        <f t="shared" si="0"/>
        <v>1.7271093048273178E-3</v>
      </c>
      <c r="K100" s="244">
        <v>45266</v>
      </c>
    </row>
    <row r="101" spans="1:23" ht="12" customHeight="1" x14ac:dyDescent="0.2">
      <c r="A101" s="185"/>
      <c r="B101" s="187"/>
      <c r="C101" s="187"/>
      <c r="D101" s="187"/>
      <c r="E101" s="187"/>
      <c r="F101" s="241">
        <v>42</v>
      </c>
      <c r="G101" s="170" t="s">
        <v>142</v>
      </c>
      <c r="H101" s="170" t="s">
        <v>216</v>
      </c>
      <c r="I101" s="277">
        <v>4676281124</v>
      </c>
      <c r="J101" s="243">
        <f t="shared" si="0"/>
        <v>4.1842124122132243E-2</v>
      </c>
      <c r="K101" s="244">
        <v>45266</v>
      </c>
    </row>
    <row r="102" spans="1:23" ht="12" customHeight="1" x14ac:dyDescent="0.2">
      <c r="A102" s="185"/>
      <c r="B102" s="187"/>
      <c r="C102" s="187"/>
      <c r="D102" s="187"/>
      <c r="E102" s="187"/>
      <c r="F102" s="241">
        <v>43</v>
      </c>
      <c r="G102" s="170" t="s">
        <v>142</v>
      </c>
      <c r="H102" s="242" t="s">
        <v>219</v>
      </c>
      <c r="I102" s="278">
        <v>3873739184</v>
      </c>
      <c r="J102" s="243">
        <f t="shared" si="0"/>
        <v>3.4661191544243707E-2</v>
      </c>
      <c r="K102" s="250">
        <v>45274</v>
      </c>
    </row>
    <row r="103" spans="1:23" ht="12" customHeight="1" x14ac:dyDescent="0.2">
      <c r="A103" s="185"/>
      <c r="B103" s="187"/>
      <c r="C103" s="187"/>
      <c r="D103" s="187"/>
      <c r="E103" s="187"/>
      <c r="F103" s="251">
        <v>44</v>
      </c>
      <c r="G103" s="252" t="s">
        <v>142</v>
      </c>
      <c r="H103" s="242" t="s">
        <v>219</v>
      </c>
      <c r="I103" s="278">
        <v>10041389543</v>
      </c>
      <c r="J103" s="253">
        <f t="shared" si="0"/>
        <v>8.9847692316987138E-2</v>
      </c>
      <c r="K103" s="250">
        <v>45280</v>
      </c>
    </row>
    <row r="104" spans="1:23" ht="12" customHeight="1" x14ac:dyDescent="0.2">
      <c r="A104" s="185"/>
      <c r="B104" s="187"/>
      <c r="C104" s="187"/>
      <c r="D104" s="187"/>
      <c r="E104" s="187"/>
      <c r="F104" s="251">
        <v>45</v>
      </c>
      <c r="G104" s="252" t="s">
        <v>142</v>
      </c>
      <c r="H104" s="242" t="s">
        <v>219</v>
      </c>
      <c r="I104" s="278">
        <v>198570773</v>
      </c>
      <c r="J104" s="253">
        <f t="shared" si="0"/>
        <v>1.7767586487158649E-3</v>
      </c>
      <c r="K104" s="250">
        <v>45282</v>
      </c>
    </row>
    <row r="105" spans="1:23" ht="12" customHeight="1" x14ac:dyDescent="0.2">
      <c r="A105" s="185"/>
      <c r="B105" s="187"/>
      <c r="C105" s="187"/>
      <c r="D105" s="187"/>
      <c r="E105" s="187"/>
      <c r="F105" s="251">
        <v>46</v>
      </c>
      <c r="G105" s="252" t="s">
        <v>142</v>
      </c>
      <c r="H105" s="242" t="s">
        <v>219</v>
      </c>
      <c r="I105" s="278">
        <v>29148609847</v>
      </c>
      <c r="J105" s="253">
        <f t="shared" si="0"/>
        <v>0.26081403552627391</v>
      </c>
      <c r="K105" s="250">
        <v>45287</v>
      </c>
    </row>
    <row r="106" spans="1:23" ht="12" customHeight="1" x14ac:dyDescent="0.2">
      <c r="A106" s="185"/>
      <c r="B106" s="187"/>
      <c r="C106" s="187"/>
      <c r="D106" s="187"/>
      <c r="E106" s="187"/>
      <c r="F106" s="251">
        <v>47</v>
      </c>
      <c r="G106" s="256" t="s">
        <v>142</v>
      </c>
      <c r="H106" s="242" t="s">
        <v>219</v>
      </c>
      <c r="I106" s="249">
        <v>11361000000</v>
      </c>
      <c r="J106" s="253">
        <f t="shared" ref="J106:J107" si="1">IFERROR(I106/$I$56,0)</f>
        <v>0.10165521694404112</v>
      </c>
      <c r="K106" s="250">
        <v>45288</v>
      </c>
    </row>
    <row r="107" spans="1:23" ht="12" customHeight="1" x14ac:dyDescent="0.2">
      <c r="A107" s="185"/>
      <c r="B107" s="187"/>
      <c r="C107" s="187"/>
      <c r="D107" s="187"/>
      <c r="E107" s="187"/>
      <c r="F107" s="251">
        <v>48</v>
      </c>
      <c r="G107" s="256" t="s">
        <v>142</v>
      </c>
      <c r="H107" s="170" t="s">
        <v>216</v>
      </c>
      <c r="I107" s="249">
        <v>194930000</v>
      </c>
      <c r="J107" s="253">
        <f t="shared" si="1"/>
        <v>1.7441819768419975E-3</v>
      </c>
      <c r="K107" s="250">
        <v>45518</v>
      </c>
    </row>
    <row r="108" spans="1:23" ht="12" customHeight="1" x14ac:dyDescent="0.2">
      <c r="A108" s="185"/>
      <c r="B108" s="187"/>
      <c r="C108" s="187"/>
      <c r="D108" s="187"/>
      <c r="E108" s="187"/>
      <c r="F108" s="251">
        <v>49</v>
      </c>
      <c r="G108" s="256" t="s">
        <v>142</v>
      </c>
      <c r="H108" s="170" t="s">
        <v>216</v>
      </c>
      <c r="I108" s="249">
        <v>11598335</v>
      </c>
      <c r="J108" s="253">
        <f t="shared" si="0"/>
        <v>1.0377882762209885E-4</v>
      </c>
      <c r="K108" s="250">
        <v>45518</v>
      </c>
    </row>
    <row r="109" spans="1:23" ht="12" customHeight="1" x14ac:dyDescent="0.2">
      <c r="A109" s="185"/>
      <c r="B109" s="187"/>
      <c r="C109" s="187"/>
      <c r="D109" s="187"/>
      <c r="E109" s="187"/>
      <c r="F109" s="251">
        <v>50</v>
      </c>
      <c r="G109" s="256" t="s">
        <v>142</v>
      </c>
      <c r="H109" s="170" t="s">
        <v>216</v>
      </c>
      <c r="I109" s="249">
        <v>198206695</v>
      </c>
      <c r="J109" s="253">
        <f t="shared" si="0"/>
        <v>1.7735009752650637E-3</v>
      </c>
      <c r="K109" s="250">
        <v>45546</v>
      </c>
    </row>
    <row r="110" spans="1:23" ht="12" customHeight="1" x14ac:dyDescent="0.2">
      <c r="A110" s="185"/>
      <c r="B110" s="187"/>
      <c r="C110" s="187"/>
      <c r="D110" s="187"/>
      <c r="E110" s="187"/>
      <c r="F110" s="251">
        <v>51</v>
      </c>
      <c r="G110" s="256" t="s">
        <v>141</v>
      </c>
      <c r="H110" s="252" t="s">
        <v>216</v>
      </c>
      <c r="I110" s="249">
        <v>11793299</v>
      </c>
      <c r="J110" s="253">
        <f t="shared" si="0"/>
        <v>1.0552331382192968E-4</v>
      </c>
      <c r="K110" s="250">
        <v>45547</v>
      </c>
    </row>
    <row r="111" spans="1:23" ht="16.5" thickBot="1" x14ac:dyDescent="0.3">
      <c r="A111" s="193"/>
      <c r="B111" s="194"/>
      <c r="C111" s="194"/>
      <c r="D111" s="194"/>
      <c r="E111" s="194"/>
      <c r="F111" s="350" t="s">
        <v>69</v>
      </c>
      <c r="G111" s="351"/>
      <c r="H111" s="351"/>
      <c r="I111" s="246">
        <f>SUM(I60:I110)</f>
        <v>110301413084</v>
      </c>
      <c r="J111" s="247">
        <f>SUM(J60:J110)</f>
        <v>0.98694781060543202</v>
      </c>
      <c r="K111" s="248"/>
    </row>
    <row r="112" spans="1:23" ht="7.5" customHeight="1" thickBot="1" x14ac:dyDescent="0.25">
      <c r="A112" s="450"/>
      <c r="B112" s="451"/>
      <c r="C112" s="451"/>
      <c r="D112" s="451"/>
      <c r="E112" s="451"/>
      <c r="F112" s="334"/>
      <c r="G112" s="334"/>
      <c r="H112" s="334"/>
      <c r="I112" s="334"/>
      <c r="J112" s="334"/>
      <c r="K112" s="335"/>
    </row>
    <row r="113" spans="1:11" ht="16.5" thickBot="1" x14ac:dyDescent="0.3">
      <c r="A113" s="360" t="s">
        <v>159</v>
      </c>
      <c r="B113" s="361"/>
      <c r="C113" s="361"/>
      <c r="D113" s="361"/>
      <c r="E113" s="362"/>
      <c r="F113" s="360" t="s">
        <v>183</v>
      </c>
      <c r="G113" s="361"/>
      <c r="H113" s="361"/>
      <c r="I113" s="361"/>
      <c r="J113" s="361"/>
      <c r="K113" s="362"/>
    </row>
    <row r="114" spans="1:11" ht="8.25" customHeight="1" thickBot="1" x14ac:dyDescent="0.25">
      <c r="A114" s="333"/>
      <c r="B114" s="334"/>
      <c r="C114" s="334"/>
      <c r="D114" s="334"/>
      <c r="E114" s="334"/>
      <c r="F114" s="334"/>
      <c r="G114" s="334"/>
      <c r="H114" s="334"/>
      <c r="I114" s="334"/>
      <c r="J114" s="334"/>
      <c r="K114" s="335"/>
    </row>
    <row r="115" spans="1:11" ht="35.25" customHeight="1" thickBot="1" x14ac:dyDescent="0.25">
      <c r="A115" s="258" t="s">
        <v>158</v>
      </c>
      <c r="B115" s="257" t="s">
        <v>25</v>
      </c>
      <c r="C115" s="257" t="s">
        <v>158</v>
      </c>
      <c r="D115" s="410" t="s">
        <v>25</v>
      </c>
      <c r="E115" s="464"/>
      <c r="F115" s="258" t="s">
        <v>158</v>
      </c>
      <c r="G115" s="410" t="s">
        <v>25</v>
      </c>
      <c r="H115" s="410"/>
      <c r="I115" s="259" t="s">
        <v>158</v>
      </c>
      <c r="J115" s="410" t="s">
        <v>25</v>
      </c>
      <c r="K115" s="411"/>
    </row>
    <row r="116" spans="1:11" s="213" customFormat="1" ht="27.75" customHeight="1" x14ac:dyDescent="0.2">
      <c r="A116" s="217">
        <v>44699</v>
      </c>
      <c r="B116" s="280">
        <f>34142094.5+6462853.5+78380226.36</f>
        <v>118985174.36</v>
      </c>
      <c r="C116" s="195"/>
      <c r="D116" s="465"/>
      <c r="E116" s="466"/>
      <c r="F116" s="262">
        <v>44804</v>
      </c>
      <c r="G116" s="412">
        <v>44605445</v>
      </c>
      <c r="H116" s="413"/>
      <c r="I116" s="263">
        <v>45190</v>
      </c>
      <c r="J116" s="412">
        <v>19695263</v>
      </c>
      <c r="K116" s="413"/>
    </row>
    <row r="117" spans="1:11" s="213" customFormat="1" ht="27.75" customHeight="1" x14ac:dyDescent="0.2">
      <c r="A117" s="218">
        <v>44775</v>
      </c>
      <c r="B117" s="281">
        <f>39349922.82+299113.6+48215207.47</f>
        <v>87864243.890000001</v>
      </c>
      <c r="C117" s="197"/>
      <c r="D117" s="342"/>
      <c r="E117" s="343"/>
      <c r="F117" s="264">
        <v>44874</v>
      </c>
      <c r="G117" s="340">
        <v>19375898</v>
      </c>
      <c r="H117" s="341"/>
      <c r="I117" s="265">
        <v>45216</v>
      </c>
      <c r="J117" s="340">
        <v>53041888</v>
      </c>
      <c r="K117" s="341"/>
    </row>
    <row r="118" spans="1:11" s="213" customFormat="1" ht="27.75" customHeight="1" x14ac:dyDescent="0.2">
      <c r="A118" s="218">
        <v>44862</v>
      </c>
      <c r="B118" s="281">
        <v>108522972.63999999</v>
      </c>
      <c r="C118" s="197"/>
      <c r="D118" s="342"/>
      <c r="E118" s="343"/>
      <c r="F118" s="264">
        <v>44874</v>
      </c>
      <c r="G118" s="340">
        <v>19375898</v>
      </c>
      <c r="H118" s="341"/>
      <c r="I118" s="265">
        <v>45233</v>
      </c>
      <c r="J118" s="340">
        <v>22416626</v>
      </c>
      <c r="K118" s="341"/>
    </row>
    <row r="119" spans="1:11" s="213" customFormat="1" ht="27.75" customHeight="1" x14ac:dyDescent="0.2">
      <c r="A119" s="218">
        <v>44937</v>
      </c>
      <c r="B119" s="281">
        <f>7738279.82+47253427.23+1735133.91+25859801.29</f>
        <v>82586642.25</v>
      </c>
      <c r="C119" s="197"/>
      <c r="D119" s="342"/>
      <c r="E119" s="343"/>
      <c r="F119" s="264">
        <v>44910</v>
      </c>
      <c r="G119" s="340">
        <v>19375898</v>
      </c>
      <c r="H119" s="341"/>
      <c r="I119" s="265">
        <v>45261</v>
      </c>
      <c r="J119" s="340">
        <v>26775763</v>
      </c>
      <c r="K119" s="341"/>
    </row>
    <row r="120" spans="1:11" s="213" customFormat="1" ht="30.75" customHeight="1" x14ac:dyDescent="0.2">
      <c r="A120" s="218">
        <v>44960</v>
      </c>
      <c r="B120" s="281">
        <f>4311485.9+26484841.95+1596787.61+12128106.77</f>
        <v>44521222.230000004</v>
      </c>
      <c r="C120" s="197"/>
      <c r="D120" s="342"/>
      <c r="E120" s="343"/>
      <c r="F120" s="264">
        <v>44910</v>
      </c>
      <c r="G120" s="340">
        <v>19375898</v>
      </c>
      <c r="H120" s="341"/>
      <c r="I120" s="265">
        <v>45289</v>
      </c>
      <c r="J120" s="340">
        <v>51354983</v>
      </c>
      <c r="K120" s="341"/>
    </row>
    <row r="121" spans="1:11" s="213" customFormat="1" ht="30.75" customHeight="1" x14ac:dyDescent="0.2">
      <c r="A121" s="218">
        <v>45027</v>
      </c>
      <c r="B121" s="281">
        <v>21112715.370000001</v>
      </c>
      <c r="C121" s="197"/>
      <c r="D121" s="342"/>
      <c r="E121" s="343"/>
      <c r="F121" s="264">
        <v>44958</v>
      </c>
      <c r="G121" s="340">
        <v>19375898</v>
      </c>
      <c r="H121" s="341"/>
      <c r="I121" s="266">
        <v>45350</v>
      </c>
      <c r="J121" s="340">
        <v>13351170</v>
      </c>
      <c r="K121" s="341"/>
    </row>
    <row r="122" spans="1:11" s="213" customFormat="1" ht="30.75" customHeight="1" x14ac:dyDescent="0.2">
      <c r="A122" s="218">
        <v>45114</v>
      </c>
      <c r="B122" s="281">
        <v>236285807.94</v>
      </c>
      <c r="C122" s="197"/>
      <c r="D122" s="342"/>
      <c r="E122" s="343"/>
      <c r="F122" s="264">
        <v>44958</v>
      </c>
      <c r="G122" s="340">
        <v>22097262</v>
      </c>
      <c r="H122" s="341"/>
      <c r="I122" s="266">
        <v>45350</v>
      </c>
      <c r="J122" s="340">
        <v>13351170</v>
      </c>
      <c r="K122" s="341"/>
    </row>
    <row r="123" spans="1:11" s="213" customFormat="1" ht="30.75" customHeight="1" x14ac:dyDescent="0.2">
      <c r="A123" s="218">
        <v>45173</v>
      </c>
      <c r="B123" s="281">
        <v>138209699.81999999</v>
      </c>
      <c r="C123" s="197"/>
      <c r="D123" s="342"/>
      <c r="E123" s="343"/>
      <c r="F123" s="264">
        <v>44958</v>
      </c>
      <c r="G123" s="340">
        <v>20310361</v>
      </c>
      <c r="H123" s="341"/>
      <c r="I123" s="266">
        <v>45372</v>
      </c>
      <c r="J123" s="340">
        <v>12109174</v>
      </c>
      <c r="K123" s="341"/>
    </row>
    <row r="124" spans="1:11" s="213" customFormat="1" ht="30.75" customHeight="1" x14ac:dyDescent="0.2">
      <c r="A124" s="218">
        <v>45261</v>
      </c>
      <c r="B124" s="281">
        <f>200390987.2+146104674</f>
        <v>346495661.19999999</v>
      </c>
      <c r="C124" s="197"/>
      <c r="D124" s="342"/>
      <c r="E124" s="343"/>
      <c r="F124" s="264">
        <v>44958</v>
      </c>
      <c r="G124" s="340">
        <v>19572668</v>
      </c>
      <c r="H124" s="341"/>
      <c r="I124" s="266">
        <v>45408</v>
      </c>
      <c r="J124" s="340">
        <v>18453267</v>
      </c>
      <c r="K124" s="341"/>
    </row>
    <row r="125" spans="1:11" s="213" customFormat="1" ht="30.75" customHeight="1" x14ac:dyDescent="0.2">
      <c r="A125" s="254">
        <v>45464</v>
      </c>
      <c r="B125" s="279">
        <v>235085082</v>
      </c>
      <c r="C125" s="197"/>
      <c r="D125" s="342"/>
      <c r="E125" s="343"/>
      <c r="F125" s="264">
        <v>44985</v>
      </c>
      <c r="G125" s="340">
        <v>22416626</v>
      </c>
      <c r="H125" s="341"/>
      <c r="I125" s="266">
        <v>45418</v>
      </c>
      <c r="J125" s="340">
        <v>18453267</v>
      </c>
      <c r="K125" s="341"/>
    </row>
    <row r="126" spans="1:11" s="213" customFormat="1" ht="30.75" customHeight="1" x14ac:dyDescent="0.2">
      <c r="A126" s="254">
        <v>45527</v>
      </c>
      <c r="B126" s="279">
        <v>27214</v>
      </c>
      <c r="C126" s="197"/>
      <c r="D126" s="342"/>
      <c r="E126" s="343"/>
      <c r="F126" s="266">
        <v>45012</v>
      </c>
      <c r="G126" s="340">
        <v>15239626</v>
      </c>
      <c r="H126" s="341"/>
      <c r="I126" s="266">
        <v>45476</v>
      </c>
      <c r="J126" s="340">
        <v>18453267</v>
      </c>
      <c r="K126" s="341"/>
    </row>
    <row r="127" spans="1:11" s="213" customFormat="1" ht="30.75" customHeight="1" x14ac:dyDescent="0.2">
      <c r="A127" s="254">
        <v>45530</v>
      </c>
      <c r="B127" s="279">
        <v>1031254</v>
      </c>
      <c r="C127" s="197"/>
      <c r="D127" s="342"/>
      <c r="E127" s="343"/>
      <c r="F127" s="266">
        <v>45013</v>
      </c>
      <c r="G127" s="340">
        <v>22000793</v>
      </c>
      <c r="H127" s="341"/>
      <c r="I127" s="266">
        <v>45496</v>
      </c>
      <c r="J127" s="340">
        <v>18453267</v>
      </c>
      <c r="K127" s="341"/>
    </row>
    <row r="128" spans="1:11" s="213" customFormat="1" ht="30.75" customHeight="1" x14ac:dyDescent="0.2">
      <c r="A128" s="254">
        <v>45530</v>
      </c>
      <c r="B128" s="279">
        <v>3492493</v>
      </c>
      <c r="C128" s="197"/>
      <c r="D128" s="342"/>
      <c r="E128" s="343"/>
      <c r="F128" s="266">
        <v>45061</v>
      </c>
      <c r="G128" s="340">
        <v>25356565</v>
      </c>
      <c r="H128" s="341"/>
      <c r="I128" s="266">
        <v>45527</v>
      </c>
      <c r="J128" s="340">
        <v>18453267</v>
      </c>
      <c r="K128" s="341"/>
    </row>
    <row r="129" spans="1:17" s="213" customFormat="1" ht="30.75" customHeight="1" x14ac:dyDescent="0.2">
      <c r="A129" s="254">
        <v>45530</v>
      </c>
      <c r="B129" s="279">
        <v>12921490</v>
      </c>
      <c r="C129" s="197"/>
      <c r="D129" s="342"/>
      <c r="E129" s="343"/>
      <c r="F129" s="266">
        <v>45078</v>
      </c>
      <c r="G129" s="340">
        <v>20329673</v>
      </c>
      <c r="H129" s="341"/>
      <c r="I129" s="267">
        <v>45553</v>
      </c>
      <c r="J129" s="340">
        <v>18453267</v>
      </c>
      <c r="K129" s="341"/>
    </row>
    <row r="130" spans="1:17" s="213" customFormat="1" ht="30.75" customHeight="1" x14ac:dyDescent="0.2">
      <c r="A130" s="254">
        <v>45546</v>
      </c>
      <c r="B130" s="279">
        <v>190372973</v>
      </c>
      <c r="C130" s="197"/>
      <c r="D130" s="342"/>
      <c r="E130" s="343"/>
      <c r="F130" s="266">
        <v>45078</v>
      </c>
      <c r="G130" s="340">
        <v>22252168</v>
      </c>
      <c r="H130" s="341"/>
      <c r="I130" s="267"/>
      <c r="J130" s="436"/>
      <c r="K130" s="437"/>
    </row>
    <row r="131" spans="1:17" s="213" customFormat="1" ht="30" customHeight="1" x14ac:dyDescent="0.2">
      <c r="A131" s="254">
        <v>45566</v>
      </c>
      <c r="B131" s="279">
        <v>344451829</v>
      </c>
      <c r="C131" s="197"/>
      <c r="D131" s="342"/>
      <c r="E131" s="343"/>
      <c r="F131" s="266">
        <v>45106</v>
      </c>
      <c r="G131" s="340">
        <v>20329673</v>
      </c>
      <c r="H131" s="341"/>
      <c r="I131" s="267"/>
      <c r="J131" s="436"/>
      <c r="K131" s="437"/>
    </row>
    <row r="132" spans="1:17" s="213" customFormat="1" ht="30.75" customHeight="1" x14ac:dyDescent="0.2">
      <c r="A132" s="254"/>
      <c r="B132" s="255"/>
      <c r="C132" s="197"/>
      <c r="D132" s="342"/>
      <c r="E132" s="343"/>
      <c r="F132" s="266">
        <v>45134</v>
      </c>
      <c r="G132" s="340">
        <v>23051036</v>
      </c>
      <c r="H132" s="341"/>
      <c r="I132" s="267"/>
      <c r="J132" s="436"/>
      <c r="K132" s="437"/>
    </row>
    <row r="133" spans="1:17" s="213" customFormat="1" ht="30.75" customHeight="1" thickBot="1" x14ac:dyDescent="0.25">
      <c r="A133" s="254"/>
      <c r="B133" s="255"/>
      <c r="C133" s="197"/>
      <c r="D133" s="342"/>
      <c r="E133" s="343"/>
      <c r="F133" s="268">
        <v>45180</v>
      </c>
      <c r="G133" s="446">
        <v>19695263</v>
      </c>
      <c r="H133" s="447"/>
      <c r="I133" s="269"/>
      <c r="J133" s="444"/>
      <c r="K133" s="445"/>
    </row>
    <row r="134" spans="1:17" s="213" customFormat="1" ht="27.75" customHeight="1" x14ac:dyDescent="0.2">
      <c r="A134" s="196"/>
      <c r="B134" s="240"/>
      <c r="C134" s="197"/>
      <c r="D134" s="342"/>
      <c r="E134" s="343"/>
      <c r="F134" s="455" t="s">
        <v>198</v>
      </c>
      <c r="G134" s="456"/>
      <c r="H134" s="456"/>
      <c r="I134" s="457"/>
      <c r="J134" s="414">
        <f>SUM(G116:H133)+SUM(J116:K133)</f>
        <v>716952288</v>
      </c>
      <c r="K134" s="415"/>
    </row>
    <row r="135" spans="1:17" s="213" customFormat="1" ht="27.75" customHeight="1" thickBot="1" x14ac:dyDescent="0.25">
      <c r="A135" s="198"/>
      <c r="B135" s="240"/>
      <c r="C135" s="199"/>
      <c r="D135" s="442"/>
      <c r="E135" s="443"/>
      <c r="F135" s="458" t="s">
        <v>200</v>
      </c>
      <c r="G135" s="459"/>
      <c r="H135" s="459"/>
      <c r="I135" s="460"/>
      <c r="J135" s="434">
        <v>920394616</v>
      </c>
      <c r="K135" s="435"/>
      <c r="O135" s="213">
        <v>920847529</v>
      </c>
      <c r="P135" s="282">
        <f>+O135-J135</f>
        <v>452913</v>
      </c>
      <c r="Q135" s="282">
        <f>+J136+P135</f>
        <v>203895241</v>
      </c>
    </row>
    <row r="136" spans="1:17" s="213" customFormat="1" ht="27.75" customHeight="1" thickBot="1" x14ac:dyDescent="0.25">
      <c r="A136" s="469" t="s">
        <v>199</v>
      </c>
      <c r="B136" s="410"/>
      <c r="C136" s="410"/>
      <c r="D136" s="394">
        <f>+SUM($B$116:B135)+SUM($D$116:$E$135)</f>
        <v>1971966474.7</v>
      </c>
      <c r="E136" s="395"/>
      <c r="F136" s="461" t="s">
        <v>201</v>
      </c>
      <c r="G136" s="462"/>
      <c r="H136" s="462"/>
      <c r="I136" s="463"/>
      <c r="J136" s="453">
        <f>+J135-J134</f>
        <v>203442328</v>
      </c>
      <c r="K136" s="454"/>
    </row>
    <row r="137" spans="1:17" ht="23.25" customHeight="1" thickBot="1" x14ac:dyDescent="0.25">
      <c r="A137" s="438"/>
      <c r="B137" s="439"/>
      <c r="C137" s="439"/>
      <c r="D137" s="439"/>
      <c r="E137" s="440"/>
      <c r="F137" s="440"/>
      <c r="G137" s="440"/>
      <c r="H137" s="440"/>
      <c r="I137" s="440"/>
      <c r="J137" s="440"/>
      <c r="K137" s="441"/>
    </row>
    <row r="138" spans="1:17" s="213" customFormat="1" ht="27.75" customHeight="1" thickBot="1" x14ac:dyDescent="0.25">
      <c r="A138" s="467" t="s">
        <v>160</v>
      </c>
      <c r="B138" s="468"/>
      <c r="C138" s="468"/>
      <c r="D138" s="468"/>
      <c r="E138" s="468"/>
      <c r="F138" s="468"/>
      <c r="G138" s="468"/>
      <c r="H138" s="468"/>
      <c r="I138" s="468"/>
      <c r="J138" s="468"/>
      <c r="K138" s="468"/>
    </row>
    <row r="139" spans="1:17" s="213" customFormat="1" ht="27.75" customHeight="1" thickBot="1" x14ac:dyDescent="0.25">
      <c r="A139" s="416" t="s">
        <v>202</v>
      </c>
      <c r="B139" s="417"/>
      <c r="C139" s="417"/>
      <c r="D139" s="417"/>
      <c r="E139" s="433"/>
      <c r="F139" s="416" t="s">
        <v>203</v>
      </c>
      <c r="G139" s="417"/>
      <c r="H139" s="417"/>
      <c r="I139" s="417"/>
      <c r="J139" s="417"/>
      <c r="K139" s="417"/>
    </row>
    <row r="140" spans="1:17" s="213" customFormat="1" ht="27.75" customHeight="1" x14ac:dyDescent="0.2">
      <c r="A140" s="452" t="s">
        <v>161</v>
      </c>
      <c r="B140" s="409"/>
      <c r="C140" s="392" t="s">
        <v>162</v>
      </c>
      <c r="D140" s="392"/>
      <c r="E140" s="393"/>
      <c r="F140" s="408" t="s">
        <v>161</v>
      </c>
      <c r="G140" s="409"/>
      <c r="H140" s="392" t="s">
        <v>162</v>
      </c>
      <c r="I140" s="392"/>
      <c r="J140" s="200" t="s">
        <v>158</v>
      </c>
      <c r="K140" s="260" t="s">
        <v>25</v>
      </c>
    </row>
    <row r="141" spans="1:17" s="213" customFormat="1" ht="27.75" customHeight="1" x14ac:dyDescent="0.2">
      <c r="A141" s="379" t="s">
        <v>228</v>
      </c>
      <c r="B141" s="380"/>
      <c r="C141" s="366" t="s">
        <v>231</v>
      </c>
      <c r="D141" s="367"/>
      <c r="E141" s="368"/>
      <c r="F141" s="379" t="str">
        <f>A141</f>
        <v>Con la entrega del diagnóstico contexto social</v>
      </c>
      <c r="G141" s="380"/>
      <c r="H141" s="381" t="str">
        <f>C141</f>
        <v>20% del valor de los honorarios</v>
      </c>
      <c r="I141" s="382"/>
      <c r="J141" s="219">
        <v>44627</v>
      </c>
      <c r="K141" s="261">
        <v>1106592004</v>
      </c>
    </row>
    <row r="142" spans="1:17" s="213" customFormat="1" ht="27.75" customHeight="1" x14ac:dyDescent="0.2">
      <c r="A142" s="379" t="s">
        <v>229</v>
      </c>
      <c r="B142" s="380"/>
      <c r="C142" s="366" t="s">
        <v>232</v>
      </c>
      <c r="D142" s="367"/>
      <c r="E142" s="368"/>
      <c r="F142" s="379" t="s">
        <v>229</v>
      </c>
      <c r="G142" s="380"/>
      <c r="H142" s="381" t="s">
        <v>232</v>
      </c>
      <c r="I142" s="382"/>
      <c r="J142" s="219">
        <v>44693</v>
      </c>
      <c r="K142" s="220">
        <v>1659888007</v>
      </c>
    </row>
    <row r="143" spans="1:17" s="213" customFormat="1" ht="27.75" customHeight="1" x14ac:dyDescent="0.2">
      <c r="A143" s="489" t="s">
        <v>236</v>
      </c>
      <c r="B143" s="490"/>
      <c r="C143" s="369" t="s">
        <v>233</v>
      </c>
      <c r="D143" s="370"/>
      <c r="E143" s="371"/>
      <c r="F143" s="489" t="s">
        <v>236</v>
      </c>
      <c r="G143" s="490"/>
      <c r="H143" s="381" t="s">
        <v>233</v>
      </c>
      <c r="I143" s="382"/>
      <c r="J143" s="219">
        <v>45273</v>
      </c>
      <c r="K143" s="220">
        <v>2213184009</v>
      </c>
    </row>
    <row r="144" spans="1:17" s="213" customFormat="1" ht="27.75" customHeight="1" x14ac:dyDescent="0.2">
      <c r="A144" s="387" t="s">
        <v>230</v>
      </c>
      <c r="B144" s="388"/>
      <c r="C144" s="369" t="s">
        <v>234</v>
      </c>
      <c r="D144" s="370"/>
      <c r="E144" s="371"/>
      <c r="F144" s="389"/>
      <c r="G144" s="390"/>
      <c r="H144" s="289"/>
      <c r="I144" s="289"/>
      <c r="J144" s="219"/>
      <c r="K144" s="220"/>
    </row>
    <row r="145" spans="1:11" s="213" customFormat="1" ht="27.75" customHeight="1" x14ac:dyDescent="0.2">
      <c r="A145" s="387" t="s">
        <v>244</v>
      </c>
      <c r="B145" s="388"/>
      <c r="C145" s="391" t="s">
        <v>245</v>
      </c>
      <c r="D145" s="370"/>
      <c r="E145" s="371"/>
      <c r="F145" s="389" t="s">
        <v>246</v>
      </c>
      <c r="G145" s="390"/>
      <c r="H145" s="289" t="s">
        <v>245</v>
      </c>
      <c r="I145" s="289"/>
      <c r="J145" s="286">
        <v>45572</v>
      </c>
      <c r="K145" s="287">
        <v>11598335</v>
      </c>
    </row>
    <row r="146" spans="1:11" s="213" customFormat="1" ht="27.75" customHeight="1" thickBot="1" x14ac:dyDescent="0.25">
      <c r="A146" s="387" t="s">
        <v>248</v>
      </c>
      <c r="B146" s="388"/>
      <c r="C146" s="391" t="s">
        <v>245</v>
      </c>
      <c r="D146" s="370"/>
      <c r="E146" s="371"/>
      <c r="F146" s="389" t="s">
        <v>249</v>
      </c>
      <c r="G146" s="390"/>
      <c r="H146" s="289" t="s">
        <v>245</v>
      </c>
      <c r="I146" s="289"/>
      <c r="J146" s="286">
        <v>45582</v>
      </c>
      <c r="K146" s="287">
        <v>11793299</v>
      </c>
    </row>
    <row r="147" spans="1:11" s="213" customFormat="1" ht="27.75" customHeight="1" x14ac:dyDescent="0.2">
      <c r="A147" s="517" t="s">
        <v>204</v>
      </c>
      <c r="B147" s="518"/>
      <c r="C147" s="374">
        <f>+$D$13+$G$13</f>
        <v>5532960022.0299997</v>
      </c>
      <c r="D147" s="374"/>
      <c r="E147" s="375"/>
      <c r="F147" s="372" t="s">
        <v>174</v>
      </c>
      <c r="G147" s="373"/>
      <c r="H147" s="373"/>
      <c r="I147" s="373"/>
      <c r="J147" s="374">
        <f>SUM(K141:K146)</f>
        <v>5003055654</v>
      </c>
      <c r="K147" s="375"/>
    </row>
    <row r="148" spans="1:11" s="213" customFormat="1" ht="27.75" customHeight="1" thickBot="1" x14ac:dyDescent="0.25">
      <c r="A148" s="385"/>
      <c r="B148" s="386"/>
      <c r="C148" s="383"/>
      <c r="D148" s="383"/>
      <c r="E148" s="384"/>
      <c r="F148" s="515" t="s">
        <v>205</v>
      </c>
      <c r="G148" s="516"/>
      <c r="H148" s="516"/>
      <c r="I148" s="516"/>
      <c r="J148" s="383">
        <f>C147-J147</f>
        <v>529904368.02999973</v>
      </c>
      <c r="K148" s="384"/>
    </row>
    <row r="149" spans="1:11" ht="8.25" customHeight="1" x14ac:dyDescent="0.2">
      <c r="A149" s="376"/>
      <c r="B149" s="377"/>
      <c r="C149" s="377"/>
      <c r="D149" s="377"/>
      <c r="E149" s="377"/>
      <c r="F149" s="377"/>
      <c r="G149" s="377"/>
      <c r="H149" s="377"/>
      <c r="I149" s="377"/>
      <c r="J149" s="377"/>
      <c r="K149" s="378"/>
    </row>
    <row r="150" spans="1:11" s="214" customFormat="1" ht="19.5" customHeight="1" x14ac:dyDescent="0.2">
      <c r="A150" s="482" t="s">
        <v>144</v>
      </c>
      <c r="B150" s="483"/>
      <c r="C150" s="483"/>
      <c r="D150" s="483"/>
      <c r="E150" s="483"/>
      <c r="F150" s="483"/>
      <c r="G150" s="483"/>
      <c r="H150" s="483"/>
      <c r="I150" s="483"/>
      <c r="J150" s="483"/>
      <c r="K150" s="484"/>
    </row>
    <row r="151" spans="1:11" s="215" customFormat="1" ht="26.25" customHeight="1" x14ac:dyDescent="0.25">
      <c r="A151" s="201" t="s">
        <v>145</v>
      </c>
      <c r="B151" s="202" t="s">
        <v>147</v>
      </c>
      <c r="C151" s="519" t="s">
        <v>146</v>
      </c>
      <c r="D151" s="520"/>
      <c r="E151" s="521"/>
      <c r="F151" s="486" t="s">
        <v>54</v>
      </c>
      <c r="G151" s="487"/>
      <c r="H151" s="487"/>
      <c r="I151" s="487"/>
      <c r="J151" s="488"/>
      <c r="K151" s="164" t="s">
        <v>62</v>
      </c>
    </row>
    <row r="152" spans="1:11" s="215" customFormat="1" ht="32.25" customHeight="1" x14ac:dyDescent="0.25">
      <c r="A152" s="203" t="s">
        <v>52</v>
      </c>
      <c r="B152" s="162" t="s">
        <v>62</v>
      </c>
      <c r="C152" s="485" t="s">
        <v>148</v>
      </c>
      <c r="D152" s="485"/>
      <c r="E152" s="485"/>
      <c r="F152" s="514" t="s">
        <v>55</v>
      </c>
      <c r="G152" s="514"/>
      <c r="H152" s="514"/>
      <c r="I152" s="514"/>
      <c r="J152" s="514"/>
      <c r="K152" s="163" t="s">
        <v>62</v>
      </c>
    </row>
    <row r="153" spans="1:11" s="215" customFormat="1" ht="32.25" customHeight="1" x14ac:dyDescent="0.25">
      <c r="A153" s="203" t="s">
        <v>51</v>
      </c>
      <c r="B153" s="162" t="s">
        <v>62</v>
      </c>
      <c r="C153" s="485" t="s">
        <v>149</v>
      </c>
      <c r="D153" s="485"/>
      <c r="E153" s="485"/>
      <c r="F153" s="514" t="s">
        <v>56</v>
      </c>
      <c r="G153" s="514"/>
      <c r="H153" s="514"/>
      <c r="I153" s="514"/>
      <c r="J153" s="514"/>
      <c r="K153" s="163" t="s">
        <v>64</v>
      </c>
    </row>
    <row r="154" spans="1:11" s="215" customFormat="1" ht="32.25" customHeight="1" x14ac:dyDescent="0.25">
      <c r="A154" s="203" t="s">
        <v>53</v>
      </c>
      <c r="B154" s="162" t="s">
        <v>62</v>
      </c>
      <c r="C154" s="485" t="s">
        <v>150</v>
      </c>
      <c r="D154" s="485"/>
      <c r="E154" s="485"/>
      <c r="F154" s="514" t="s">
        <v>57</v>
      </c>
      <c r="G154" s="514"/>
      <c r="H154" s="514"/>
      <c r="I154" s="514"/>
      <c r="J154" s="514"/>
      <c r="K154" s="163" t="s">
        <v>62</v>
      </c>
    </row>
    <row r="155" spans="1:11" s="215" customFormat="1" ht="32.25" customHeight="1" x14ac:dyDescent="0.25">
      <c r="A155" s="203" t="s">
        <v>50</v>
      </c>
      <c r="B155" s="162" t="s">
        <v>62</v>
      </c>
      <c r="C155" s="485" t="s">
        <v>156</v>
      </c>
      <c r="D155" s="485"/>
      <c r="E155" s="485"/>
      <c r="F155" s="514" t="s">
        <v>58</v>
      </c>
      <c r="G155" s="514"/>
      <c r="H155" s="514"/>
      <c r="I155" s="514"/>
      <c r="J155" s="514"/>
      <c r="K155" s="163" t="s">
        <v>62</v>
      </c>
    </row>
    <row r="156" spans="1:11" s="215" customFormat="1" ht="32.25" customHeight="1" thickBot="1" x14ac:dyDescent="0.3">
      <c r="A156" s="203" t="s">
        <v>61</v>
      </c>
      <c r="B156" s="162" t="s">
        <v>62</v>
      </c>
      <c r="C156" s="485" t="s">
        <v>157</v>
      </c>
      <c r="D156" s="485"/>
      <c r="E156" s="485"/>
      <c r="F156" s="514" t="s">
        <v>59</v>
      </c>
      <c r="G156" s="514"/>
      <c r="H156" s="514"/>
      <c r="I156" s="514"/>
      <c r="J156" s="514"/>
      <c r="K156" s="163" t="s">
        <v>62</v>
      </c>
    </row>
    <row r="157" spans="1:11" s="215" customFormat="1" ht="66.75" customHeight="1" thickBot="1" x14ac:dyDescent="0.3">
      <c r="A157" s="204" t="s">
        <v>167</v>
      </c>
      <c r="B157" s="166">
        <f>D157+G157</f>
        <v>143</v>
      </c>
      <c r="C157" s="205" t="s">
        <v>33</v>
      </c>
      <c r="D157" s="166">
        <v>136</v>
      </c>
      <c r="E157" s="524" t="s">
        <v>34</v>
      </c>
      <c r="F157" s="525"/>
      <c r="G157" s="165">
        <v>7</v>
      </c>
      <c r="H157" s="522" t="s">
        <v>35</v>
      </c>
      <c r="I157" s="523"/>
      <c r="J157" s="161">
        <f>$H$5-$K$16</f>
        <v>1072</v>
      </c>
      <c r="K157" s="206" t="str">
        <f>H16</f>
        <v>Dias</v>
      </c>
    </row>
    <row r="158" spans="1:11" ht="11.25" customHeight="1" x14ac:dyDescent="0.2">
      <c r="A158" s="207"/>
      <c r="B158" s="208"/>
      <c r="C158" s="208"/>
      <c r="D158" s="208"/>
      <c r="E158" s="208"/>
      <c r="F158" s="208"/>
      <c r="G158" s="208"/>
      <c r="H158" s="208"/>
      <c r="I158" s="208"/>
      <c r="J158" s="208"/>
      <c r="K158" s="209"/>
    </row>
    <row r="159" spans="1:11" ht="19.5" customHeight="1" x14ac:dyDescent="0.2">
      <c r="A159" s="473" t="s">
        <v>169</v>
      </c>
      <c r="B159" s="474"/>
      <c r="C159" s="474"/>
      <c r="D159" s="474"/>
      <c r="E159" s="474"/>
      <c r="F159" s="474"/>
      <c r="G159" s="474"/>
      <c r="H159" s="474"/>
      <c r="I159" s="474"/>
      <c r="J159" s="474"/>
      <c r="K159" s="475"/>
    </row>
    <row r="160" spans="1:11" ht="15.75" x14ac:dyDescent="0.25">
      <c r="A160" s="504" t="s">
        <v>36</v>
      </c>
      <c r="B160" s="505"/>
      <c r="C160" s="505"/>
      <c r="D160" s="505"/>
      <c r="E160" s="505"/>
      <c r="F160" s="505"/>
      <c r="G160" s="505"/>
      <c r="H160" s="505"/>
      <c r="I160" s="505"/>
      <c r="J160" s="505"/>
      <c r="K160" s="506"/>
    </row>
    <row r="161" spans="1:11" ht="361.5" customHeight="1" x14ac:dyDescent="0.2">
      <c r="A161" s="301"/>
      <c r="B161" s="302"/>
      <c r="C161" s="302"/>
      <c r="D161" s="302"/>
      <c r="E161" s="302"/>
      <c r="F161" s="302"/>
      <c r="G161" s="302"/>
      <c r="H161" s="302"/>
      <c r="I161" s="302"/>
      <c r="J161" s="302"/>
      <c r="K161" s="303"/>
    </row>
    <row r="162" spans="1:11" ht="322.5" customHeight="1" x14ac:dyDescent="0.2">
      <c r="A162" s="304"/>
      <c r="B162" s="305"/>
      <c r="C162" s="305"/>
      <c r="D162" s="305"/>
      <c r="E162" s="305"/>
      <c r="F162" s="305"/>
      <c r="G162" s="305"/>
      <c r="H162" s="305"/>
      <c r="I162" s="305"/>
      <c r="J162" s="305"/>
      <c r="K162" s="306"/>
    </row>
    <row r="163" spans="1:11" ht="15.75" x14ac:dyDescent="0.25">
      <c r="A163" s="504" t="s">
        <v>168</v>
      </c>
      <c r="B163" s="505"/>
      <c r="C163" s="505"/>
      <c r="D163" s="505"/>
      <c r="E163" s="505"/>
      <c r="F163" s="505"/>
      <c r="G163" s="505"/>
      <c r="H163" s="505"/>
      <c r="I163" s="505"/>
      <c r="J163" s="505"/>
      <c r="K163" s="506"/>
    </row>
    <row r="164" spans="1:11" ht="36" customHeight="1" x14ac:dyDescent="0.2">
      <c r="A164" s="507" t="s">
        <v>238</v>
      </c>
      <c r="B164" s="508"/>
      <c r="C164" s="508"/>
      <c r="D164" s="508"/>
      <c r="E164" s="508"/>
      <c r="F164" s="508"/>
      <c r="G164" s="508"/>
      <c r="H164" s="508"/>
      <c r="I164" s="508"/>
      <c r="J164" s="508"/>
      <c r="K164" s="509"/>
    </row>
    <row r="165" spans="1:11" ht="15.75" x14ac:dyDescent="0.25">
      <c r="A165" s="504" t="s">
        <v>41</v>
      </c>
      <c r="B165" s="505"/>
      <c r="C165" s="505"/>
      <c r="D165" s="505"/>
      <c r="E165" s="505"/>
      <c r="F165" s="505"/>
      <c r="G165" s="505"/>
      <c r="H165" s="505"/>
      <c r="I165" s="505"/>
      <c r="J165" s="505"/>
      <c r="K165" s="506"/>
    </row>
    <row r="166" spans="1:11" ht="35.25" customHeight="1" x14ac:dyDescent="0.2">
      <c r="A166" s="510" t="s">
        <v>173</v>
      </c>
      <c r="B166" s="511"/>
      <c r="C166" s="511"/>
      <c r="D166" s="511"/>
      <c r="E166" s="511"/>
      <c r="F166" s="511"/>
      <c r="G166" s="511"/>
      <c r="H166" s="511"/>
      <c r="I166" s="511"/>
      <c r="J166" s="511"/>
      <c r="K166" s="512"/>
    </row>
    <row r="167" spans="1:11" ht="33" customHeight="1" x14ac:dyDescent="0.2">
      <c r="A167" s="513" t="s">
        <v>153</v>
      </c>
      <c r="B167" s="474"/>
      <c r="C167" s="474"/>
      <c r="D167" s="474"/>
      <c r="E167" s="474"/>
      <c r="F167" s="474"/>
      <c r="G167" s="474"/>
      <c r="H167" s="474"/>
      <c r="I167" s="474"/>
      <c r="J167" s="474"/>
      <c r="K167" s="475"/>
    </row>
    <row r="168" spans="1:11" ht="408.75" customHeight="1" x14ac:dyDescent="0.2">
      <c r="A168" s="324" t="s">
        <v>250</v>
      </c>
      <c r="B168" s="325"/>
      <c r="C168" s="325"/>
      <c r="D168" s="325"/>
      <c r="E168" s="325"/>
      <c r="F168" s="325"/>
      <c r="G168" s="325"/>
      <c r="H168" s="325"/>
      <c r="I168" s="325"/>
      <c r="J168" s="325"/>
      <c r="K168" s="326"/>
    </row>
    <row r="169" spans="1:11" s="212" customFormat="1" ht="395.25" customHeight="1" x14ac:dyDescent="0.25">
      <c r="A169" s="327"/>
      <c r="B169" s="328"/>
      <c r="C169" s="328"/>
      <c r="D169" s="328"/>
      <c r="E169" s="328"/>
      <c r="F169" s="328"/>
      <c r="G169" s="328"/>
      <c r="H169" s="328"/>
      <c r="I169" s="328"/>
      <c r="J169" s="328"/>
      <c r="K169" s="329"/>
    </row>
    <row r="170" spans="1:11" ht="15.75" x14ac:dyDescent="0.2">
      <c r="A170" s="473" t="s">
        <v>154</v>
      </c>
      <c r="B170" s="474"/>
      <c r="C170" s="474"/>
      <c r="D170" s="474"/>
      <c r="E170" s="474"/>
      <c r="F170" s="474"/>
      <c r="G170" s="474"/>
      <c r="H170" s="474"/>
      <c r="I170" s="474"/>
      <c r="J170" s="474"/>
      <c r="K170" s="475"/>
    </row>
    <row r="171" spans="1:11" ht="86.25" customHeight="1" thickBot="1" x14ac:dyDescent="0.25">
      <c r="A171" s="491" t="s">
        <v>239</v>
      </c>
      <c r="B171" s="492"/>
      <c r="C171" s="492"/>
      <c r="D171" s="492"/>
      <c r="E171" s="492"/>
      <c r="F171" s="492"/>
      <c r="G171" s="492"/>
      <c r="H171" s="492"/>
      <c r="I171" s="492"/>
      <c r="J171" s="492"/>
      <c r="K171" s="493"/>
    </row>
    <row r="172" spans="1:11" ht="25.5" customHeight="1" x14ac:dyDescent="0.25">
      <c r="A172" s="307" t="s">
        <v>116</v>
      </c>
      <c r="B172" s="308"/>
      <c r="C172" s="308"/>
      <c r="D172" s="308"/>
      <c r="E172" s="308"/>
      <c r="F172" s="309"/>
      <c r="G172" s="308" t="s">
        <v>43</v>
      </c>
      <c r="H172" s="308"/>
      <c r="I172" s="308"/>
      <c r="J172" s="308"/>
      <c r="K172" s="309"/>
    </row>
    <row r="173" spans="1:11" ht="15" customHeight="1" x14ac:dyDescent="0.25">
      <c r="A173" s="310" t="s">
        <v>117</v>
      </c>
      <c r="B173" s="311"/>
      <c r="C173" s="312" t="s">
        <v>46</v>
      </c>
      <c r="D173" s="312"/>
      <c r="E173" s="312"/>
      <c r="F173" s="313"/>
      <c r="G173" s="314"/>
      <c r="H173" s="314"/>
      <c r="I173" s="314"/>
      <c r="J173" s="314"/>
      <c r="K173" s="315"/>
    </row>
    <row r="174" spans="1:11" ht="15.75" customHeight="1" x14ac:dyDescent="0.25">
      <c r="A174" s="310" t="s">
        <v>44</v>
      </c>
      <c r="B174" s="311"/>
      <c r="C174" s="312" t="s">
        <v>237</v>
      </c>
      <c r="D174" s="312"/>
      <c r="E174" s="312"/>
      <c r="F174" s="313"/>
      <c r="G174" s="316"/>
      <c r="H174" s="316"/>
      <c r="I174" s="316"/>
      <c r="J174" s="316"/>
      <c r="K174" s="317"/>
    </row>
    <row r="175" spans="1:11" ht="18.75" customHeight="1" x14ac:dyDescent="0.25">
      <c r="A175" s="310" t="s">
        <v>45</v>
      </c>
      <c r="B175" s="311"/>
      <c r="C175" s="312" t="s">
        <v>235</v>
      </c>
      <c r="D175" s="312"/>
      <c r="E175" s="312"/>
      <c r="F175" s="313"/>
      <c r="G175" s="316"/>
      <c r="H175" s="316"/>
      <c r="I175" s="316"/>
      <c r="J175" s="316"/>
      <c r="K175" s="317"/>
    </row>
    <row r="176" spans="1:11" ht="14.25" customHeight="1" thickBot="1" x14ac:dyDescent="0.3">
      <c r="A176" s="320" t="s">
        <v>106</v>
      </c>
      <c r="B176" s="321"/>
      <c r="C176" s="322" t="s">
        <v>120</v>
      </c>
      <c r="D176" s="322"/>
      <c r="E176" s="322"/>
      <c r="F176" s="323"/>
      <c r="G176" s="318"/>
      <c r="H176" s="318"/>
      <c r="I176" s="318"/>
      <c r="J176" s="318"/>
      <c r="K176" s="319"/>
    </row>
    <row r="177" spans="1:11" s="216" customFormat="1" ht="15" x14ac:dyDescent="0.25">
      <c r="A177" s="307" t="s">
        <v>116</v>
      </c>
      <c r="B177" s="308"/>
      <c r="C177" s="308"/>
      <c r="D177" s="308"/>
      <c r="E177" s="308"/>
      <c r="F177" s="309"/>
      <c r="G177" s="308" t="s">
        <v>43</v>
      </c>
      <c r="H177" s="308"/>
      <c r="I177" s="308"/>
      <c r="J177" s="308"/>
      <c r="K177" s="309"/>
    </row>
    <row r="178" spans="1:11" ht="15" x14ac:dyDescent="0.25">
      <c r="A178" s="310" t="s">
        <v>117</v>
      </c>
      <c r="B178" s="311"/>
      <c r="C178" s="312" t="s">
        <v>46</v>
      </c>
      <c r="D178" s="312"/>
      <c r="E178" s="312"/>
      <c r="F178" s="313"/>
      <c r="G178" s="314"/>
      <c r="H178" s="314"/>
      <c r="I178" s="314"/>
      <c r="J178" s="314"/>
      <c r="K178" s="315"/>
    </row>
    <row r="179" spans="1:11" ht="15" x14ac:dyDescent="0.25">
      <c r="A179" s="310" t="s">
        <v>44</v>
      </c>
      <c r="B179" s="311"/>
      <c r="C179" s="312" t="s">
        <v>240</v>
      </c>
      <c r="D179" s="312"/>
      <c r="E179" s="312"/>
      <c r="F179" s="313"/>
      <c r="G179" s="316"/>
      <c r="H179" s="316"/>
      <c r="I179" s="316"/>
      <c r="J179" s="316"/>
      <c r="K179" s="317"/>
    </row>
    <row r="180" spans="1:11" ht="15" x14ac:dyDescent="0.25">
      <c r="A180" s="310" t="s">
        <v>45</v>
      </c>
      <c r="B180" s="311"/>
      <c r="C180" s="312" t="s">
        <v>235</v>
      </c>
      <c r="D180" s="312"/>
      <c r="E180" s="312"/>
      <c r="F180" s="313"/>
      <c r="G180" s="316"/>
      <c r="H180" s="316"/>
      <c r="I180" s="316"/>
      <c r="J180" s="316"/>
      <c r="K180" s="317"/>
    </row>
    <row r="181" spans="1:11" ht="15.75" thickBot="1" x14ac:dyDescent="0.3">
      <c r="A181" s="320" t="s">
        <v>106</v>
      </c>
      <c r="B181" s="321"/>
      <c r="C181" s="322" t="s">
        <v>120</v>
      </c>
      <c r="D181" s="322"/>
      <c r="E181" s="322"/>
      <c r="F181" s="323"/>
      <c r="G181" s="318"/>
      <c r="H181" s="318"/>
      <c r="I181" s="318"/>
      <c r="J181" s="318"/>
      <c r="K181" s="319"/>
    </row>
    <row r="182" spans="1:11" ht="11.25" customHeight="1" thickBot="1" x14ac:dyDescent="0.25">
      <c r="A182" s="208"/>
      <c r="B182" s="208"/>
      <c r="C182" s="208"/>
      <c r="D182" s="208"/>
      <c r="E182" s="208"/>
      <c r="F182" s="208"/>
      <c r="G182" s="208"/>
      <c r="H182" s="208"/>
      <c r="I182" s="208"/>
      <c r="J182" s="208"/>
      <c r="K182" s="208"/>
    </row>
    <row r="183" spans="1:11" ht="15" x14ac:dyDescent="0.2">
      <c r="A183" s="470" t="s">
        <v>155</v>
      </c>
      <c r="B183" s="471"/>
      <c r="C183" s="471"/>
      <c r="D183" s="471"/>
      <c r="E183" s="471"/>
      <c r="F183" s="471"/>
      <c r="G183" s="471"/>
      <c r="H183" s="471"/>
      <c r="I183" s="471"/>
      <c r="J183" s="471"/>
      <c r="K183" s="472"/>
    </row>
    <row r="184" spans="1:11" x14ac:dyDescent="0.2">
      <c r="A184" s="79"/>
      <c r="B184" s="80"/>
      <c r="C184" s="80"/>
      <c r="D184" s="80"/>
      <c r="E184" s="80"/>
      <c r="F184" s="80"/>
      <c r="G184" s="80"/>
      <c r="H184" s="80"/>
      <c r="I184" s="80"/>
      <c r="J184" s="80"/>
      <c r="K184" s="81"/>
    </row>
    <row r="185" spans="1:11" x14ac:dyDescent="0.2">
      <c r="A185" s="79"/>
      <c r="B185" s="80"/>
      <c r="C185" s="80"/>
      <c r="D185" s="80"/>
      <c r="E185" s="80"/>
      <c r="F185" s="80"/>
      <c r="G185" s="80"/>
      <c r="H185" s="80"/>
      <c r="I185" s="80"/>
      <c r="J185" s="80"/>
      <c r="K185" s="81"/>
    </row>
    <row r="186" spans="1:11" x14ac:dyDescent="0.2">
      <c r="A186" s="79"/>
      <c r="B186" s="80"/>
      <c r="C186" s="80"/>
      <c r="D186" s="80"/>
      <c r="E186" s="80"/>
      <c r="F186" s="80"/>
      <c r="G186" s="80"/>
      <c r="H186" s="80"/>
      <c r="I186" s="80"/>
      <c r="J186" s="80"/>
      <c r="K186" s="81"/>
    </row>
    <row r="187" spans="1:11" x14ac:dyDescent="0.2">
      <c r="A187" s="79"/>
      <c r="B187" s="80"/>
      <c r="C187" s="80"/>
      <c r="D187" s="80"/>
      <c r="E187" s="80"/>
      <c r="F187" s="80"/>
      <c r="G187" s="80"/>
      <c r="H187" s="80"/>
      <c r="I187" s="80"/>
      <c r="J187" s="80"/>
      <c r="K187" s="81"/>
    </row>
    <row r="188" spans="1:11" x14ac:dyDescent="0.2">
      <c r="A188" s="79"/>
      <c r="B188" s="80"/>
      <c r="C188" s="80"/>
      <c r="D188" s="80"/>
      <c r="E188" s="80"/>
      <c r="F188" s="80"/>
      <c r="G188" s="80"/>
      <c r="H188" s="80"/>
      <c r="I188" s="80"/>
      <c r="J188" s="80"/>
      <c r="K188" s="81"/>
    </row>
    <row r="189" spans="1:11" x14ac:dyDescent="0.2">
      <c r="A189" s="79"/>
      <c r="B189" s="80"/>
      <c r="C189" s="80"/>
      <c r="D189" s="80"/>
      <c r="E189" s="80"/>
      <c r="F189" s="80"/>
      <c r="G189" s="80"/>
      <c r="H189" s="80"/>
      <c r="I189" s="80"/>
      <c r="J189" s="80"/>
      <c r="K189" s="81"/>
    </row>
    <row r="190" spans="1:11" x14ac:dyDescent="0.2">
      <c r="A190" s="79"/>
      <c r="B190" s="80"/>
      <c r="C190" s="80"/>
      <c r="D190" s="80"/>
      <c r="E190" s="80"/>
      <c r="F190" s="80"/>
      <c r="G190" s="80"/>
      <c r="H190" s="80"/>
      <c r="I190" s="80"/>
      <c r="J190" s="80"/>
      <c r="K190" s="81"/>
    </row>
    <row r="191" spans="1:11" x14ac:dyDescent="0.2">
      <c r="A191" s="79"/>
      <c r="B191" s="80"/>
      <c r="C191" s="80"/>
      <c r="D191" s="80"/>
      <c r="E191" s="80"/>
      <c r="F191" s="80"/>
      <c r="G191" s="80"/>
      <c r="H191" s="80"/>
      <c r="I191" s="80"/>
      <c r="J191" s="80"/>
      <c r="K191" s="81"/>
    </row>
    <row r="192" spans="1:11" x14ac:dyDescent="0.2">
      <c r="A192" s="79"/>
      <c r="B192" s="80"/>
      <c r="C192" s="80"/>
      <c r="D192" s="80"/>
      <c r="E192" s="80"/>
      <c r="F192" s="80"/>
      <c r="G192" s="80"/>
      <c r="H192" s="80"/>
      <c r="I192" s="80"/>
      <c r="J192" s="80"/>
      <c r="K192" s="81"/>
    </row>
    <row r="193" spans="1:11" x14ac:dyDescent="0.2">
      <c r="A193" s="79"/>
      <c r="B193" s="80"/>
      <c r="C193" s="80"/>
      <c r="D193" s="80"/>
      <c r="E193" s="80"/>
      <c r="F193" s="80"/>
      <c r="G193" s="80"/>
      <c r="H193" s="80"/>
      <c r="I193" s="80"/>
      <c r="J193" s="80"/>
      <c r="K193" s="81"/>
    </row>
    <row r="194" spans="1:11" x14ac:dyDescent="0.2">
      <c r="A194" s="79"/>
      <c r="B194" s="80"/>
      <c r="C194" s="80"/>
      <c r="D194" s="80"/>
      <c r="E194" s="80"/>
      <c r="F194" s="80"/>
      <c r="G194" s="80"/>
      <c r="H194" s="80"/>
      <c r="I194" s="80"/>
      <c r="J194" s="80"/>
      <c r="K194" s="81"/>
    </row>
    <row r="195" spans="1:11" x14ac:dyDescent="0.2">
      <c r="A195" s="79"/>
      <c r="B195" s="80"/>
      <c r="C195" s="80"/>
      <c r="D195" s="80"/>
      <c r="E195" s="80"/>
      <c r="F195" s="80"/>
      <c r="G195" s="80"/>
      <c r="H195" s="80"/>
      <c r="I195" s="80"/>
      <c r="J195" s="80"/>
      <c r="K195" s="81"/>
    </row>
    <row r="196" spans="1:11" x14ac:dyDescent="0.2">
      <c r="A196" s="79"/>
      <c r="B196" s="80"/>
      <c r="C196" s="80"/>
      <c r="D196" s="80"/>
      <c r="E196" s="80"/>
      <c r="F196" s="80"/>
      <c r="G196" s="80"/>
      <c r="H196" s="80"/>
      <c r="I196" s="80"/>
      <c r="J196" s="80"/>
      <c r="K196" s="81"/>
    </row>
    <row r="197" spans="1:11" x14ac:dyDescent="0.2">
      <c r="A197" s="79"/>
      <c r="B197" s="80"/>
      <c r="C197" s="80"/>
      <c r="D197" s="80"/>
      <c r="E197" s="80"/>
      <c r="F197" s="80"/>
      <c r="G197" s="80"/>
      <c r="H197" s="80"/>
      <c r="I197" s="80"/>
      <c r="J197" s="80"/>
      <c r="K197" s="81"/>
    </row>
    <row r="198" spans="1:11" x14ac:dyDescent="0.2">
      <c r="A198" s="79"/>
      <c r="B198" s="80"/>
      <c r="C198" s="80"/>
      <c r="D198" s="80"/>
      <c r="E198" s="80"/>
      <c r="F198" s="80"/>
      <c r="G198" s="80"/>
      <c r="H198" s="80"/>
      <c r="I198" s="80"/>
      <c r="J198" s="80"/>
      <c r="K198" s="81"/>
    </row>
    <row r="199" spans="1:11" x14ac:dyDescent="0.2">
      <c r="A199" s="79"/>
      <c r="B199" s="80"/>
      <c r="C199" s="80"/>
      <c r="D199" s="80"/>
      <c r="E199" s="80"/>
      <c r="F199" s="80"/>
      <c r="G199" s="80"/>
      <c r="H199" s="80"/>
      <c r="I199" s="80"/>
      <c r="J199" s="80"/>
      <c r="K199" s="81"/>
    </row>
    <row r="200" spans="1:11" x14ac:dyDescent="0.2">
      <c r="A200" s="79"/>
      <c r="B200" s="80"/>
      <c r="C200" s="80"/>
      <c r="D200" s="80"/>
      <c r="E200" s="80"/>
      <c r="F200" s="80"/>
      <c r="G200" s="80"/>
      <c r="H200" s="80"/>
      <c r="I200" s="80"/>
      <c r="J200" s="80"/>
      <c r="K200" s="81"/>
    </row>
    <row r="201" spans="1:11" x14ac:dyDescent="0.2">
      <c r="A201" s="79"/>
      <c r="B201" s="80"/>
      <c r="C201" s="80"/>
      <c r="D201" s="80"/>
      <c r="E201" s="80"/>
      <c r="F201" s="80"/>
      <c r="G201" s="80"/>
      <c r="H201" s="80"/>
      <c r="I201" s="80"/>
      <c r="J201" s="80"/>
      <c r="K201" s="81"/>
    </row>
    <row r="202" spans="1:11" x14ac:dyDescent="0.2">
      <c r="A202" s="79"/>
      <c r="B202" s="80"/>
      <c r="C202" s="80"/>
      <c r="D202" s="80"/>
      <c r="E202" s="80"/>
      <c r="F202" s="80"/>
      <c r="G202" s="80"/>
      <c r="H202" s="80"/>
      <c r="I202" s="80"/>
      <c r="J202" s="80"/>
      <c r="K202" s="81"/>
    </row>
    <row r="203" spans="1:11" x14ac:dyDescent="0.2">
      <c r="A203" s="79"/>
      <c r="B203" s="80"/>
      <c r="C203" s="80"/>
      <c r="D203" s="80"/>
      <c r="E203" s="80"/>
      <c r="F203" s="80"/>
      <c r="G203" s="80"/>
      <c r="H203" s="80"/>
      <c r="I203" s="80"/>
      <c r="J203" s="80"/>
      <c r="K203" s="81"/>
    </row>
    <row r="204" spans="1:11" x14ac:dyDescent="0.2">
      <c r="A204" s="79"/>
      <c r="B204" s="80"/>
      <c r="C204" s="80"/>
      <c r="D204" s="80"/>
      <c r="E204" s="80"/>
      <c r="F204" s="80"/>
      <c r="G204" s="80"/>
      <c r="H204" s="80"/>
      <c r="I204" s="80"/>
      <c r="J204" s="80"/>
      <c r="K204" s="81"/>
    </row>
    <row r="205" spans="1:11" x14ac:dyDescent="0.2">
      <c r="A205" s="79"/>
      <c r="B205" s="80"/>
      <c r="C205" s="80"/>
      <c r="D205" s="80"/>
      <c r="E205" s="80"/>
      <c r="F205" s="80"/>
      <c r="G205" s="80"/>
      <c r="H205" s="80"/>
      <c r="I205" s="80"/>
      <c r="J205" s="80"/>
      <c r="K205" s="81"/>
    </row>
    <row r="206" spans="1:11" x14ac:dyDescent="0.2">
      <c r="A206" s="79"/>
      <c r="B206" s="80"/>
      <c r="C206" s="80"/>
      <c r="D206" s="80"/>
      <c r="E206" s="80"/>
      <c r="F206" s="80"/>
      <c r="G206" s="80"/>
      <c r="H206" s="80"/>
      <c r="I206" s="80"/>
      <c r="J206" s="80"/>
      <c r="K206" s="81"/>
    </row>
    <row r="207" spans="1:11" x14ac:dyDescent="0.2">
      <c r="A207" s="79"/>
      <c r="B207" s="80"/>
      <c r="C207" s="80"/>
      <c r="D207" s="80"/>
      <c r="E207" s="80"/>
      <c r="F207" s="80"/>
      <c r="G207" s="80"/>
      <c r="H207" s="80"/>
      <c r="I207" s="80"/>
      <c r="J207" s="80"/>
      <c r="K207" s="81"/>
    </row>
    <row r="208" spans="1:11" x14ac:dyDescent="0.2">
      <c r="A208" s="79"/>
      <c r="B208" s="80"/>
      <c r="C208" s="80"/>
      <c r="D208" s="80"/>
      <c r="E208" s="80"/>
      <c r="F208" s="80"/>
      <c r="G208" s="80"/>
      <c r="H208" s="80"/>
      <c r="I208" s="80"/>
      <c r="J208" s="80"/>
      <c r="K208" s="81"/>
    </row>
    <row r="209" spans="1:11" x14ac:dyDescent="0.2">
      <c r="A209" s="79"/>
      <c r="B209" s="80"/>
      <c r="C209" s="80"/>
      <c r="D209" s="80"/>
      <c r="E209" s="80"/>
      <c r="F209" s="80"/>
      <c r="G209" s="80"/>
      <c r="H209" s="80"/>
      <c r="I209" s="80"/>
      <c r="J209" s="80"/>
      <c r="K209" s="81"/>
    </row>
    <row r="210" spans="1:11" x14ac:dyDescent="0.2">
      <c r="A210" s="79"/>
      <c r="B210" s="80"/>
      <c r="C210" s="80"/>
      <c r="D210" s="80"/>
      <c r="E210" s="80"/>
      <c r="F210" s="80"/>
      <c r="G210" s="80"/>
      <c r="H210" s="80"/>
      <c r="I210" s="80"/>
      <c r="J210" s="80"/>
      <c r="K210" s="81"/>
    </row>
    <row r="211" spans="1:11" x14ac:dyDescent="0.2">
      <c r="A211" s="79"/>
      <c r="B211" s="80"/>
      <c r="C211" s="80"/>
      <c r="D211" s="80"/>
      <c r="E211" s="80"/>
      <c r="F211" s="80"/>
      <c r="G211" s="80"/>
      <c r="H211" s="80"/>
      <c r="I211" s="80"/>
      <c r="J211" s="80"/>
      <c r="K211" s="81"/>
    </row>
    <row r="212" spans="1:11" x14ac:dyDescent="0.2">
      <c r="A212" s="79"/>
      <c r="B212" s="80"/>
      <c r="C212" s="80"/>
      <c r="D212" s="80"/>
      <c r="E212" s="80"/>
      <c r="F212" s="80"/>
      <c r="G212" s="80"/>
      <c r="H212" s="80"/>
      <c r="I212" s="80"/>
      <c r="J212" s="80"/>
      <c r="K212" s="81"/>
    </row>
    <row r="213" spans="1:11" x14ac:dyDescent="0.2">
      <c r="A213" s="79"/>
      <c r="B213" s="80"/>
      <c r="C213" s="80"/>
      <c r="D213" s="80"/>
      <c r="E213" s="80"/>
      <c r="F213" s="80"/>
      <c r="G213" s="80"/>
      <c r="H213" s="80"/>
      <c r="I213" s="80"/>
      <c r="J213" s="80"/>
      <c r="K213" s="81"/>
    </row>
    <row r="214" spans="1:11" x14ac:dyDescent="0.2">
      <c r="A214" s="79"/>
      <c r="B214" s="80"/>
      <c r="C214" s="80"/>
      <c r="D214" s="80"/>
      <c r="E214" s="80"/>
      <c r="F214" s="80"/>
      <c r="G214" s="80"/>
      <c r="H214" s="80"/>
      <c r="I214" s="80"/>
      <c r="J214" s="80"/>
      <c r="K214" s="81"/>
    </row>
    <row r="215" spans="1:11" x14ac:dyDescent="0.2">
      <c r="A215" s="79"/>
      <c r="B215" s="80"/>
      <c r="C215" s="80"/>
      <c r="D215" s="80"/>
      <c r="E215" s="80"/>
      <c r="F215" s="80"/>
      <c r="G215" s="80"/>
      <c r="H215" s="80"/>
      <c r="I215" s="80"/>
      <c r="J215" s="80"/>
      <c r="K215" s="81"/>
    </row>
    <row r="216" spans="1:11" x14ac:dyDescent="0.2">
      <c r="A216" s="79"/>
      <c r="B216" s="80"/>
      <c r="C216" s="80"/>
      <c r="D216" s="80"/>
      <c r="E216" s="80"/>
      <c r="F216" s="80"/>
      <c r="G216" s="80"/>
      <c r="H216" s="80"/>
      <c r="I216" s="80"/>
      <c r="J216" s="80"/>
      <c r="K216" s="81"/>
    </row>
    <row r="217" spans="1:11" x14ac:dyDescent="0.2">
      <c r="A217" s="79"/>
      <c r="B217" s="80"/>
      <c r="C217" s="80"/>
      <c r="D217" s="80"/>
      <c r="E217" s="80"/>
      <c r="F217" s="80"/>
      <c r="G217" s="80"/>
      <c r="H217" s="80"/>
      <c r="I217" s="80"/>
      <c r="J217" s="80"/>
      <c r="K217" s="81"/>
    </row>
    <row r="218" spans="1:11" x14ac:dyDescent="0.2">
      <c r="A218" s="79"/>
      <c r="B218" s="80"/>
      <c r="C218" s="80"/>
      <c r="D218" s="80"/>
      <c r="E218" s="80"/>
      <c r="F218" s="80"/>
      <c r="G218" s="80"/>
      <c r="H218" s="80"/>
      <c r="I218" s="80"/>
      <c r="J218" s="80"/>
      <c r="K218" s="81"/>
    </row>
    <row r="219" spans="1:11" x14ac:dyDescent="0.2">
      <c r="A219" s="79"/>
      <c r="B219" s="80"/>
      <c r="C219" s="80"/>
      <c r="D219" s="80"/>
      <c r="E219" s="80"/>
      <c r="F219" s="80"/>
      <c r="G219" s="80"/>
      <c r="H219" s="80"/>
      <c r="I219" s="80"/>
      <c r="J219" s="80"/>
      <c r="K219" s="81"/>
    </row>
    <row r="220" spans="1:11" x14ac:dyDescent="0.2">
      <c r="A220" s="79"/>
      <c r="B220" s="80"/>
      <c r="C220" s="80"/>
      <c r="D220" s="80"/>
      <c r="E220" s="80"/>
      <c r="F220" s="80"/>
      <c r="G220" s="80"/>
      <c r="H220" s="80"/>
      <c r="I220" s="80"/>
      <c r="J220" s="80"/>
      <c r="K220" s="81"/>
    </row>
    <row r="221" spans="1:11" x14ac:dyDescent="0.2">
      <c r="A221" s="79"/>
      <c r="B221" s="80"/>
      <c r="C221" s="80"/>
      <c r="D221" s="80"/>
      <c r="E221" s="80"/>
      <c r="F221" s="80"/>
      <c r="G221" s="80"/>
      <c r="H221" s="80"/>
      <c r="I221" s="80"/>
      <c r="J221" s="80"/>
      <c r="K221" s="81"/>
    </row>
    <row r="222" spans="1:11" x14ac:dyDescent="0.2">
      <c r="A222" s="79"/>
      <c r="B222" s="80"/>
      <c r="C222" s="80"/>
      <c r="D222" s="80"/>
      <c r="E222" s="80"/>
      <c r="F222" s="80"/>
      <c r="G222" s="80"/>
      <c r="H222" s="80"/>
      <c r="I222" s="80"/>
      <c r="J222" s="80"/>
      <c r="K222" s="81"/>
    </row>
    <row r="223" spans="1:11" x14ac:dyDescent="0.2">
      <c r="A223" s="79"/>
      <c r="B223" s="80"/>
      <c r="C223" s="80"/>
      <c r="D223" s="80"/>
      <c r="E223" s="80"/>
      <c r="F223" s="80"/>
      <c r="G223" s="80"/>
      <c r="H223" s="80"/>
      <c r="I223" s="80"/>
      <c r="J223" s="80"/>
      <c r="K223" s="81"/>
    </row>
    <row r="224" spans="1:11" x14ac:dyDescent="0.2">
      <c r="A224" s="79"/>
      <c r="B224" s="80"/>
      <c r="C224" s="80"/>
      <c r="D224" s="80"/>
      <c r="E224" s="80"/>
      <c r="F224" s="80"/>
      <c r="G224" s="80"/>
      <c r="H224" s="80"/>
      <c r="I224" s="80"/>
      <c r="J224" s="80"/>
      <c r="K224" s="81"/>
    </row>
    <row r="225" spans="1:11" x14ac:dyDescent="0.2">
      <c r="A225" s="79"/>
      <c r="B225" s="80"/>
      <c r="C225" s="80"/>
      <c r="D225" s="80"/>
      <c r="E225" s="80"/>
      <c r="F225" s="80"/>
      <c r="G225" s="80"/>
      <c r="H225" s="80"/>
      <c r="I225" s="80"/>
      <c r="J225" s="80"/>
      <c r="K225" s="81"/>
    </row>
    <row r="226" spans="1:11" x14ac:dyDescent="0.2">
      <c r="A226" s="79"/>
      <c r="B226" s="80"/>
      <c r="C226" s="80"/>
      <c r="D226" s="80"/>
      <c r="E226" s="80"/>
      <c r="F226" s="80"/>
      <c r="G226" s="80"/>
      <c r="H226" s="80"/>
      <c r="I226" s="80"/>
      <c r="J226" s="80"/>
      <c r="K226" s="81"/>
    </row>
    <row r="227" spans="1:11" x14ac:dyDescent="0.2">
      <c r="A227" s="79"/>
      <c r="B227" s="80"/>
      <c r="C227" s="80"/>
      <c r="D227" s="80"/>
      <c r="E227" s="80"/>
      <c r="F227" s="80"/>
      <c r="G227" s="80"/>
      <c r="H227" s="80"/>
      <c r="I227" s="80"/>
      <c r="J227" s="80"/>
      <c r="K227" s="81"/>
    </row>
    <row r="228" spans="1:11" x14ac:dyDescent="0.2">
      <c r="A228" s="79"/>
      <c r="B228" s="80"/>
      <c r="C228" s="80"/>
      <c r="D228" s="80"/>
      <c r="E228" s="80"/>
      <c r="F228" s="80"/>
      <c r="G228" s="80"/>
      <c r="H228" s="80"/>
      <c r="I228" s="80"/>
      <c r="J228" s="80"/>
      <c r="K228" s="81"/>
    </row>
    <row r="229" spans="1:11" x14ac:dyDescent="0.2">
      <c r="A229" s="79"/>
      <c r="B229" s="80"/>
      <c r="C229" s="80"/>
      <c r="D229" s="80"/>
      <c r="E229" s="80"/>
      <c r="F229" s="80"/>
      <c r="G229" s="80"/>
      <c r="H229" s="80"/>
      <c r="I229" s="80"/>
      <c r="J229" s="80"/>
      <c r="K229" s="81"/>
    </row>
    <row r="230" spans="1:11" x14ac:dyDescent="0.2">
      <c r="A230" s="79"/>
      <c r="B230" s="80"/>
      <c r="C230" s="80"/>
      <c r="D230" s="80"/>
      <c r="E230" s="80"/>
      <c r="F230" s="80"/>
      <c r="G230" s="80"/>
      <c r="H230" s="80"/>
      <c r="I230" s="80"/>
      <c r="J230" s="80"/>
      <c r="K230" s="81"/>
    </row>
    <row r="231" spans="1:11" x14ac:dyDescent="0.2">
      <c r="A231" s="79"/>
      <c r="B231" s="80"/>
      <c r="C231" s="80"/>
      <c r="D231" s="80"/>
      <c r="E231" s="80"/>
      <c r="F231" s="80"/>
      <c r="G231" s="80"/>
      <c r="H231" s="80"/>
      <c r="I231" s="80"/>
      <c r="J231" s="80"/>
      <c r="K231" s="81"/>
    </row>
    <row r="232" spans="1:11" x14ac:dyDescent="0.2">
      <c r="A232" s="79"/>
      <c r="B232" s="80"/>
      <c r="C232" s="80"/>
      <c r="D232" s="80"/>
      <c r="E232" s="80"/>
      <c r="F232" s="80"/>
      <c r="G232" s="80"/>
      <c r="H232" s="80"/>
      <c r="I232" s="80"/>
      <c r="J232" s="80"/>
      <c r="K232" s="81"/>
    </row>
    <row r="233" spans="1:11" x14ac:dyDescent="0.2">
      <c r="A233" s="79"/>
      <c r="B233" s="80"/>
      <c r="C233" s="80"/>
      <c r="D233" s="80"/>
      <c r="E233" s="80"/>
      <c r="F233" s="80"/>
      <c r="G233" s="80"/>
      <c r="H233" s="80"/>
      <c r="I233" s="80"/>
      <c r="J233" s="80"/>
      <c r="K233" s="81"/>
    </row>
    <row r="234" spans="1:11" x14ac:dyDescent="0.2">
      <c r="A234" s="79"/>
      <c r="B234" s="80"/>
      <c r="C234" s="80"/>
      <c r="D234" s="80"/>
      <c r="E234" s="80"/>
      <c r="F234" s="80"/>
      <c r="G234" s="80"/>
      <c r="H234" s="80"/>
      <c r="I234" s="80"/>
      <c r="J234" s="80"/>
      <c r="K234" s="81"/>
    </row>
    <row r="235" spans="1:11" x14ac:dyDescent="0.2">
      <c r="A235" s="79"/>
      <c r="B235" s="80"/>
      <c r="C235" s="80"/>
      <c r="D235" s="80"/>
      <c r="E235" s="80"/>
      <c r="F235" s="80"/>
      <c r="G235" s="80"/>
      <c r="H235" s="80"/>
      <c r="I235" s="80"/>
      <c r="J235" s="80"/>
      <c r="K235" s="81"/>
    </row>
    <row r="236" spans="1:11" x14ac:dyDescent="0.2">
      <c r="A236" s="79"/>
      <c r="B236" s="80"/>
      <c r="C236" s="80"/>
      <c r="D236" s="80"/>
      <c r="E236" s="80"/>
      <c r="F236" s="80"/>
      <c r="G236" s="80"/>
      <c r="H236" s="80"/>
      <c r="I236" s="80"/>
      <c r="J236" s="80"/>
      <c r="K236" s="81"/>
    </row>
    <row r="237" spans="1:11" x14ac:dyDescent="0.2">
      <c r="A237" s="79"/>
      <c r="B237" s="80"/>
      <c r="C237" s="80"/>
      <c r="D237" s="80"/>
      <c r="E237" s="80"/>
      <c r="F237" s="80"/>
      <c r="G237" s="80"/>
      <c r="H237" s="80"/>
      <c r="I237" s="80"/>
      <c r="J237" s="80"/>
      <c r="K237" s="81"/>
    </row>
    <row r="238" spans="1:11" x14ac:dyDescent="0.2">
      <c r="A238" s="79"/>
      <c r="B238" s="80"/>
      <c r="C238" s="80"/>
      <c r="D238" s="80"/>
      <c r="E238" s="80"/>
      <c r="F238" s="80"/>
      <c r="G238" s="80"/>
      <c r="H238" s="80"/>
      <c r="I238" s="80"/>
      <c r="J238" s="80"/>
      <c r="K238" s="81"/>
    </row>
    <row r="239" spans="1:11" x14ac:dyDescent="0.2">
      <c r="A239" s="79"/>
      <c r="B239" s="80"/>
      <c r="C239" s="80"/>
      <c r="D239" s="80"/>
      <c r="E239" s="80"/>
      <c r="F239" s="80"/>
      <c r="G239" s="80"/>
      <c r="H239" s="80"/>
      <c r="I239" s="80"/>
      <c r="J239" s="80"/>
      <c r="K239" s="81"/>
    </row>
    <row r="240" spans="1:11" x14ac:dyDescent="0.2">
      <c r="A240" s="79"/>
      <c r="B240" s="80"/>
      <c r="C240" s="80"/>
      <c r="D240" s="80"/>
      <c r="E240" s="80"/>
      <c r="F240" s="80"/>
      <c r="G240" s="80"/>
      <c r="H240" s="80"/>
      <c r="I240" s="80"/>
      <c r="J240" s="80"/>
      <c r="K240" s="81"/>
    </row>
    <row r="241" spans="1:13" x14ac:dyDescent="0.2">
      <c r="A241" s="79"/>
      <c r="B241" s="80"/>
      <c r="C241" s="80"/>
      <c r="D241" s="80"/>
      <c r="E241" s="80"/>
      <c r="F241" s="80"/>
      <c r="G241" s="80"/>
      <c r="H241" s="80"/>
      <c r="I241" s="80"/>
      <c r="J241" s="80"/>
      <c r="K241" s="81"/>
    </row>
    <row r="242" spans="1:13" x14ac:dyDescent="0.2">
      <c r="A242" s="79"/>
      <c r="B242" s="80"/>
      <c r="C242" s="80"/>
      <c r="D242" s="80"/>
      <c r="E242" s="80"/>
      <c r="F242" s="80"/>
      <c r="G242" s="80"/>
      <c r="H242" s="80"/>
      <c r="I242" s="80"/>
      <c r="J242" s="80"/>
      <c r="K242" s="81"/>
    </row>
    <row r="243" spans="1:13" x14ac:dyDescent="0.2">
      <c r="A243" s="79"/>
      <c r="B243" s="80"/>
      <c r="C243" s="80"/>
      <c r="D243" s="80"/>
      <c r="E243" s="80"/>
      <c r="F243" s="80"/>
      <c r="G243" s="80"/>
      <c r="H243" s="80"/>
      <c r="I243" s="80"/>
      <c r="J243" s="80"/>
      <c r="K243" s="81"/>
    </row>
    <row r="244" spans="1:13" x14ac:dyDescent="0.2">
      <c r="A244" s="79"/>
      <c r="B244" s="80"/>
      <c r="C244" s="80"/>
      <c r="D244" s="80"/>
      <c r="E244" s="80"/>
      <c r="F244" s="80"/>
      <c r="G244" s="80"/>
      <c r="H244" s="80"/>
      <c r="I244" s="80"/>
      <c r="J244" s="80"/>
      <c r="K244" s="81"/>
    </row>
    <row r="245" spans="1:13" x14ac:dyDescent="0.2">
      <c r="A245" s="79"/>
      <c r="B245" s="80"/>
      <c r="C245" s="80"/>
      <c r="D245" s="80"/>
      <c r="E245" s="80"/>
      <c r="F245" s="80"/>
      <c r="G245" s="80"/>
      <c r="H245" s="80"/>
      <c r="I245" s="80"/>
      <c r="J245" s="80"/>
      <c r="K245" s="81"/>
    </row>
    <row r="246" spans="1:13" x14ac:dyDescent="0.2">
      <c r="A246" s="79"/>
      <c r="B246" s="80"/>
      <c r="C246" s="80"/>
      <c r="D246" s="80"/>
      <c r="E246" s="80"/>
      <c r="F246" s="80"/>
      <c r="G246" s="80"/>
      <c r="H246" s="80"/>
      <c r="I246" s="80"/>
      <c r="J246" s="80"/>
      <c r="K246" s="81"/>
    </row>
    <row r="247" spans="1:13" x14ac:dyDescent="0.2">
      <c r="A247" s="79"/>
      <c r="B247" s="80"/>
      <c r="C247" s="80"/>
      <c r="D247" s="80"/>
      <c r="E247" s="80"/>
      <c r="F247" s="80"/>
      <c r="G247" s="80"/>
      <c r="H247" s="80"/>
      <c r="I247" s="80"/>
      <c r="J247" s="80"/>
      <c r="K247" s="81"/>
    </row>
    <row r="248" spans="1:13" x14ac:dyDescent="0.2">
      <c r="A248" s="79"/>
      <c r="B248" s="80"/>
      <c r="C248" s="80"/>
      <c r="D248" s="80"/>
      <c r="E248" s="80"/>
      <c r="F248" s="80"/>
      <c r="G248" s="80"/>
      <c r="H248" s="80"/>
      <c r="I248" s="80"/>
      <c r="J248" s="80"/>
      <c r="K248" s="81"/>
    </row>
    <row r="249" spans="1:13" x14ac:dyDescent="0.2">
      <c r="A249" s="79"/>
      <c r="B249" s="80"/>
      <c r="C249" s="80"/>
      <c r="D249" s="80"/>
      <c r="E249" s="80"/>
      <c r="F249" s="80"/>
      <c r="G249" s="80"/>
      <c r="H249" s="80"/>
      <c r="I249" s="80"/>
      <c r="J249" s="80"/>
      <c r="K249" s="81"/>
    </row>
    <row r="250" spans="1:13" x14ac:dyDescent="0.2">
      <c r="A250" s="79"/>
      <c r="B250" s="80"/>
      <c r="C250" s="80"/>
      <c r="D250" s="80"/>
      <c r="E250" s="80"/>
      <c r="F250" s="80"/>
      <c r="G250" s="80"/>
      <c r="H250" s="80"/>
      <c r="I250" s="80"/>
      <c r="J250" s="80"/>
      <c r="K250" s="81"/>
    </row>
    <row r="251" spans="1:13" x14ac:dyDescent="0.2">
      <c r="A251" s="79"/>
      <c r="B251" s="80"/>
      <c r="C251" s="80"/>
      <c r="D251" s="80"/>
      <c r="E251" s="80"/>
      <c r="F251" s="80"/>
      <c r="G251" s="80"/>
      <c r="H251" s="80"/>
      <c r="I251" s="80"/>
      <c r="J251" s="80"/>
      <c r="K251" s="81"/>
    </row>
    <row r="252" spans="1:13" x14ac:dyDescent="0.2">
      <c r="A252" s="79"/>
      <c r="B252" s="80"/>
      <c r="C252" s="80"/>
      <c r="D252" s="80"/>
      <c r="E252" s="80"/>
      <c r="F252" s="80"/>
      <c r="G252" s="80"/>
      <c r="H252" s="80"/>
      <c r="I252" s="80"/>
      <c r="J252" s="80"/>
      <c r="K252" s="81"/>
    </row>
    <row r="253" spans="1:13" x14ac:dyDescent="0.2">
      <c r="A253" s="79"/>
      <c r="B253" s="80"/>
      <c r="C253" s="80"/>
      <c r="D253" s="80"/>
      <c r="E253" s="80"/>
      <c r="F253" s="80"/>
      <c r="G253" s="80"/>
      <c r="H253" s="80"/>
      <c r="I253" s="80"/>
      <c r="J253" s="80"/>
      <c r="K253" s="81"/>
    </row>
    <row r="254" spans="1:13" ht="15" x14ac:dyDescent="0.25">
      <c r="A254" s="79"/>
      <c r="B254" s="80"/>
      <c r="C254" s="80"/>
      <c r="D254" s="80"/>
      <c r="E254" s="80"/>
      <c r="F254" s="80"/>
      <c r="G254" s="80"/>
      <c r="H254"/>
      <c r="I254" s="80"/>
      <c r="J254" s="80"/>
      <c r="K254" s="81"/>
    </row>
    <row r="255" spans="1:13" ht="15" x14ac:dyDescent="0.25">
      <c r="A255" s="79"/>
      <c r="B255" s="80"/>
      <c r="C255" s="80"/>
      <c r="D255" s="80"/>
      <c r="E255" s="80"/>
      <c r="F255" s="80"/>
      <c r="G255" s="80"/>
      <c r="H255" s="80"/>
      <c r="I255" s="80"/>
      <c r="J255" s="80"/>
      <c r="K255" s="81"/>
      <c r="M255"/>
    </row>
    <row r="256" spans="1:13" x14ac:dyDescent="0.2">
      <c r="A256" s="79"/>
      <c r="B256" s="80"/>
      <c r="C256" s="80"/>
      <c r="D256" s="80"/>
      <c r="E256" s="80"/>
      <c r="F256" s="80"/>
      <c r="G256" s="80"/>
      <c r="H256" s="80"/>
      <c r="I256" s="80"/>
      <c r="J256" s="80"/>
      <c r="K256" s="81"/>
    </row>
    <row r="257" spans="1:12" x14ac:dyDescent="0.2">
      <c r="A257" s="79"/>
      <c r="B257" s="80"/>
      <c r="C257" s="80"/>
      <c r="D257" s="80"/>
      <c r="E257" s="80"/>
      <c r="F257" s="80"/>
      <c r="G257" s="80"/>
      <c r="H257" s="80"/>
      <c r="I257" s="80"/>
      <c r="J257" s="80"/>
      <c r="K257" s="81"/>
    </row>
    <row r="258" spans="1:12" x14ac:dyDescent="0.2">
      <c r="A258" s="79"/>
      <c r="B258" s="80"/>
      <c r="C258" s="80"/>
      <c r="D258" s="80"/>
      <c r="E258" s="80"/>
      <c r="F258" s="80"/>
      <c r="G258" s="80"/>
      <c r="H258" s="80"/>
      <c r="I258" s="80"/>
      <c r="J258" s="80"/>
      <c r="K258" s="81"/>
    </row>
    <row r="259" spans="1:12" x14ac:dyDescent="0.2">
      <c r="A259" s="79"/>
      <c r="B259" s="80"/>
      <c r="C259" s="80"/>
      <c r="D259" s="80"/>
      <c r="E259" s="80"/>
      <c r="F259" s="80"/>
      <c r="G259" s="80"/>
      <c r="H259" s="80"/>
      <c r="I259" s="80"/>
      <c r="J259" s="80"/>
      <c r="K259" s="81"/>
    </row>
    <row r="260" spans="1:12" x14ac:dyDescent="0.2">
      <c r="A260" s="79"/>
      <c r="B260" s="80"/>
      <c r="C260" s="80"/>
      <c r="D260" s="80"/>
      <c r="E260" s="80"/>
      <c r="F260" s="80"/>
      <c r="G260" s="80"/>
      <c r="H260" s="80"/>
      <c r="I260" s="80"/>
      <c r="J260" s="80"/>
      <c r="K260" s="81"/>
    </row>
    <row r="261" spans="1:12" x14ac:dyDescent="0.2">
      <c r="A261" s="79"/>
      <c r="B261" s="80"/>
      <c r="C261" s="80"/>
      <c r="D261" s="80"/>
      <c r="E261" s="80"/>
      <c r="F261" s="80"/>
      <c r="G261" s="80"/>
      <c r="H261" s="80"/>
      <c r="I261" s="80"/>
      <c r="J261" s="80"/>
      <c r="K261" s="81"/>
    </row>
    <row r="262" spans="1:12" x14ac:dyDescent="0.2">
      <c r="A262" s="79"/>
      <c r="B262" s="80"/>
      <c r="C262" s="80"/>
      <c r="D262" s="80"/>
      <c r="E262" s="80"/>
      <c r="F262" s="80"/>
      <c r="G262" s="80"/>
      <c r="H262" s="80"/>
      <c r="I262" s="80"/>
      <c r="J262" s="80"/>
      <c r="K262" s="81"/>
    </row>
    <row r="263" spans="1:12" x14ac:dyDescent="0.2">
      <c r="A263" s="79"/>
      <c r="B263" s="80"/>
      <c r="C263" s="80"/>
      <c r="D263" s="80"/>
      <c r="E263" s="80"/>
      <c r="F263" s="80"/>
      <c r="G263" s="80"/>
      <c r="H263" s="80"/>
      <c r="I263" s="80"/>
      <c r="J263" s="80"/>
      <c r="K263" s="81"/>
    </row>
    <row r="264" spans="1:12" x14ac:dyDescent="0.2">
      <c r="A264" s="79"/>
      <c r="B264" s="80"/>
      <c r="C264" s="80"/>
      <c r="D264" s="80"/>
      <c r="E264" s="80"/>
      <c r="F264" s="80"/>
      <c r="G264" s="80"/>
      <c r="H264" s="80"/>
      <c r="I264" s="80"/>
      <c r="J264" s="80"/>
      <c r="K264" s="81"/>
    </row>
    <row r="265" spans="1:12" x14ac:dyDescent="0.2">
      <c r="A265" s="79"/>
      <c r="B265" s="80"/>
      <c r="C265" s="80"/>
      <c r="D265" s="80"/>
      <c r="E265" s="80"/>
      <c r="F265" s="80"/>
      <c r="G265" s="80"/>
      <c r="H265" s="80"/>
      <c r="I265" s="80"/>
      <c r="J265" s="80"/>
      <c r="K265" s="81"/>
    </row>
    <row r="266" spans="1:12" x14ac:dyDescent="0.2">
      <c r="A266" s="79"/>
      <c r="B266" s="80"/>
      <c r="C266" s="80"/>
      <c r="D266" s="80"/>
      <c r="E266" s="80"/>
      <c r="F266" s="80"/>
      <c r="G266" s="80"/>
      <c r="H266" s="80"/>
      <c r="I266" s="80"/>
      <c r="J266" s="80"/>
      <c r="K266" s="81"/>
    </row>
    <row r="267" spans="1:12" ht="15" x14ac:dyDescent="0.25">
      <c r="A267" s="79"/>
      <c r="B267" s="80"/>
      <c r="C267" s="80"/>
      <c r="D267" s="80"/>
      <c r="E267" s="80"/>
      <c r="F267" s="80"/>
      <c r="G267" s="80"/>
      <c r="H267" s="80"/>
      <c r="I267" s="80"/>
      <c r="J267" s="80"/>
      <c r="K267" s="81"/>
      <c r="L267"/>
    </row>
    <row r="268" spans="1:12" x14ac:dyDescent="0.2">
      <c r="A268" s="79"/>
      <c r="B268" s="80"/>
      <c r="C268" s="80"/>
      <c r="D268" s="80"/>
      <c r="E268" s="80"/>
      <c r="F268" s="80"/>
      <c r="G268" s="80"/>
      <c r="H268" s="80"/>
      <c r="I268" s="80"/>
      <c r="J268" s="80"/>
      <c r="K268" s="81"/>
    </row>
    <row r="269" spans="1:12" x14ac:dyDescent="0.2">
      <c r="A269" s="79"/>
      <c r="B269" s="80"/>
      <c r="C269" s="80"/>
      <c r="D269" s="80"/>
      <c r="E269" s="80"/>
      <c r="F269" s="80"/>
      <c r="G269" s="80"/>
      <c r="H269" s="80"/>
      <c r="I269" s="80"/>
      <c r="J269" s="80"/>
      <c r="K269" s="81"/>
    </row>
    <row r="270" spans="1:12" x14ac:dyDescent="0.2">
      <c r="A270" s="79"/>
      <c r="B270" s="80"/>
      <c r="C270" s="80"/>
      <c r="D270" s="80"/>
      <c r="E270" s="80"/>
      <c r="F270" s="80"/>
      <c r="G270" s="80"/>
      <c r="H270" s="80"/>
      <c r="I270" s="80"/>
      <c r="J270" s="80"/>
      <c r="K270" s="81"/>
    </row>
    <row r="271" spans="1:12" x14ac:dyDescent="0.2">
      <c r="A271" s="79"/>
      <c r="B271" s="80"/>
      <c r="C271" s="80"/>
      <c r="D271" s="80"/>
      <c r="E271" s="80"/>
      <c r="F271" s="80"/>
      <c r="G271" s="80"/>
      <c r="H271" s="80"/>
      <c r="I271" s="80"/>
      <c r="J271" s="80"/>
      <c r="K271" s="81"/>
    </row>
    <row r="272" spans="1:12" x14ac:dyDescent="0.2">
      <c r="A272" s="79"/>
      <c r="B272" s="80"/>
      <c r="C272" s="80"/>
      <c r="D272" s="80"/>
      <c r="E272" s="80"/>
      <c r="F272" s="80"/>
      <c r="G272" s="80"/>
      <c r="H272" s="80"/>
      <c r="I272" s="80"/>
      <c r="J272" s="80"/>
      <c r="K272" s="81"/>
    </row>
    <row r="273" spans="1:11" x14ac:dyDescent="0.2">
      <c r="A273" s="79"/>
      <c r="B273" s="80"/>
      <c r="C273" s="80"/>
      <c r="D273" s="80"/>
      <c r="E273" s="80"/>
      <c r="F273" s="80"/>
      <c r="G273" s="80"/>
      <c r="H273" s="80"/>
      <c r="I273" s="80"/>
      <c r="J273" s="80"/>
      <c r="K273" s="81"/>
    </row>
    <row r="274" spans="1:11" x14ac:dyDescent="0.2">
      <c r="A274" s="79"/>
      <c r="B274" s="80"/>
      <c r="C274" s="80"/>
      <c r="D274" s="80"/>
      <c r="E274" s="80"/>
      <c r="F274" s="80"/>
      <c r="G274" s="80"/>
      <c r="H274" s="80"/>
      <c r="I274" s="80"/>
      <c r="J274" s="80"/>
      <c r="K274" s="81"/>
    </row>
    <row r="275" spans="1:11" x14ac:dyDescent="0.2">
      <c r="A275" s="79"/>
      <c r="B275" s="80"/>
      <c r="C275" s="80"/>
      <c r="D275" s="80"/>
      <c r="E275" s="80"/>
      <c r="F275" s="80"/>
      <c r="G275" s="80"/>
      <c r="H275" s="80"/>
      <c r="I275" s="80"/>
      <c r="J275" s="80"/>
      <c r="K275" s="81"/>
    </row>
    <row r="276" spans="1:11" x14ac:dyDescent="0.2">
      <c r="A276" s="79"/>
      <c r="B276" s="80"/>
      <c r="C276" s="80"/>
      <c r="D276" s="80"/>
      <c r="E276" s="80"/>
      <c r="F276" s="80"/>
      <c r="G276" s="80"/>
      <c r="H276" s="80"/>
      <c r="I276" s="80"/>
      <c r="J276" s="80"/>
      <c r="K276" s="81"/>
    </row>
    <row r="277" spans="1:11" x14ac:dyDescent="0.2">
      <c r="A277" s="79"/>
      <c r="B277" s="80"/>
      <c r="C277" s="80"/>
      <c r="D277" s="80"/>
      <c r="E277" s="80"/>
      <c r="F277" s="80"/>
      <c r="G277" s="80"/>
      <c r="H277" s="80"/>
      <c r="I277" s="80"/>
      <c r="J277" s="80"/>
      <c r="K277" s="81"/>
    </row>
    <row r="278" spans="1:11" x14ac:dyDescent="0.2">
      <c r="A278" s="79"/>
      <c r="B278" s="80"/>
      <c r="C278" s="80"/>
      <c r="D278" s="80"/>
      <c r="E278" s="80"/>
      <c r="F278" s="80"/>
      <c r="G278" s="80"/>
      <c r="H278" s="80"/>
      <c r="I278" s="80"/>
      <c r="J278" s="80"/>
      <c r="K278" s="81"/>
    </row>
    <row r="279" spans="1:11" x14ac:dyDescent="0.2">
      <c r="A279" s="79"/>
      <c r="B279" s="80"/>
      <c r="C279" s="80"/>
      <c r="D279" s="80"/>
      <c r="E279" s="80"/>
      <c r="F279" s="80"/>
      <c r="G279" s="80"/>
      <c r="H279" s="80"/>
      <c r="I279" s="80"/>
      <c r="J279" s="80"/>
      <c r="K279" s="81"/>
    </row>
    <row r="280" spans="1:11" x14ac:dyDescent="0.2">
      <c r="A280" s="79"/>
      <c r="B280" s="80"/>
      <c r="C280" s="80"/>
      <c r="D280" s="80"/>
      <c r="E280" s="80"/>
      <c r="F280" s="80"/>
      <c r="G280" s="80"/>
      <c r="H280" s="80"/>
      <c r="I280" s="80"/>
      <c r="J280" s="80"/>
      <c r="K280" s="81"/>
    </row>
    <row r="281" spans="1:11" ht="15" thickBot="1" x14ac:dyDescent="0.25">
      <c r="A281" s="82"/>
      <c r="B281" s="83"/>
      <c r="C281" s="83"/>
      <c r="D281" s="83"/>
      <c r="E281" s="83"/>
      <c r="F281" s="83"/>
      <c r="G281" s="83"/>
      <c r="H281" s="83"/>
      <c r="I281" s="83"/>
      <c r="J281" s="83"/>
      <c r="K281" s="84"/>
    </row>
  </sheetData>
  <sheetProtection algorithmName="SHA-512" hashValue="TX7aNM73l6hXwFgppi9rZ//mkb3oWBfEwLc/o6dPen3xbWD6f6pO1sHj1fzALIdkBwtJ5D8GcZwygfmg9EiaZQ==" saltValue="2Tgu0+//IKlbDowVv/ojeA==" spinCount="100000" sheet="1" scenarios="1" formatCells="0" formatRows="0" insertRows="0" deleteRows="0"/>
  <dataConsolidate/>
  <mergeCells count="269">
    <mergeCell ref="C21:E21"/>
    <mergeCell ref="F21:F24"/>
    <mergeCell ref="G21:G24"/>
    <mergeCell ref="H21:H24"/>
    <mergeCell ref="I21:J24"/>
    <mergeCell ref="K21:K24"/>
    <mergeCell ref="C22:E22"/>
    <mergeCell ref="C23:E23"/>
    <mergeCell ref="C24:E24"/>
    <mergeCell ref="A4:K4"/>
    <mergeCell ref="B8:E8"/>
    <mergeCell ref="A163:K163"/>
    <mergeCell ref="A164:K164"/>
    <mergeCell ref="C152:E152"/>
    <mergeCell ref="C153:E153"/>
    <mergeCell ref="A166:K166"/>
    <mergeCell ref="A167:K167"/>
    <mergeCell ref="F152:J152"/>
    <mergeCell ref="F153:J153"/>
    <mergeCell ref="F148:I148"/>
    <mergeCell ref="J148:K148"/>
    <mergeCell ref="A143:B143"/>
    <mergeCell ref="A165:K165"/>
    <mergeCell ref="A160:K160"/>
    <mergeCell ref="A147:B147"/>
    <mergeCell ref="F154:J154"/>
    <mergeCell ref="C151:E151"/>
    <mergeCell ref="C155:E155"/>
    <mergeCell ref="C156:E156"/>
    <mergeCell ref="H157:I157"/>
    <mergeCell ref="F155:J155"/>
    <mergeCell ref="F156:J156"/>
    <mergeCell ref="E157:F157"/>
    <mergeCell ref="A1:B3"/>
    <mergeCell ref="C1:I1"/>
    <mergeCell ref="C2:I3"/>
    <mergeCell ref="A7:K7"/>
    <mergeCell ref="A5:C5"/>
    <mergeCell ref="H5:K5"/>
    <mergeCell ref="F48:K48"/>
    <mergeCell ref="E5:G5"/>
    <mergeCell ref="G8:K11"/>
    <mergeCell ref="A6:K6"/>
    <mergeCell ref="F40:G40"/>
    <mergeCell ref="F8:F11"/>
    <mergeCell ref="A46:K46"/>
    <mergeCell ref="G17:G20"/>
    <mergeCell ref="H17:H20"/>
    <mergeCell ref="I17:J20"/>
    <mergeCell ref="I16:J16"/>
    <mergeCell ref="A12:K12"/>
    <mergeCell ref="A15:K15"/>
    <mergeCell ref="B9:E9"/>
    <mergeCell ref="B10:E10"/>
    <mergeCell ref="I33:J36"/>
    <mergeCell ref="C20:E20"/>
    <mergeCell ref="A37:K37"/>
    <mergeCell ref="A183:K183"/>
    <mergeCell ref="A170:K170"/>
    <mergeCell ref="F58:H58"/>
    <mergeCell ref="I58:K58"/>
    <mergeCell ref="A159:K159"/>
    <mergeCell ref="A177:F177"/>
    <mergeCell ref="G177:K177"/>
    <mergeCell ref="A150:K150"/>
    <mergeCell ref="C154:E154"/>
    <mergeCell ref="C141:E141"/>
    <mergeCell ref="F151:J151"/>
    <mergeCell ref="F142:G142"/>
    <mergeCell ref="F143:G143"/>
    <mergeCell ref="A142:B142"/>
    <mergeCell ref="A171:K171"/>
    <mergeCell ref="A178:B178"/>
    <mergeCell ref="C178:F178"/>
    <mergeCell ref="G178:K181"/>
    <mergeCell ref="A179:B179"/>
    <mergeCell ref="C179:F179"/>
    <mergeCell ref="A180:B180"/>
    <mergeCell ref="C180:F180"/>
    <mergeCell ref="A181:B181"/>
    <mergeCell ref="C181:F181"/>
    <mergeCell ref="A140:B140"/>
    <mergeCell ref="A114:K114"/>
    <mergeCell ref="J136:K136"/>
    <mergeCell ref="G115:H115"/>
    <mergeCell ref="G116:H116"/>
    <mergeCell ref="G117:H117"/>
    <mergeCell ref="J120:K120"/>
    <mergeCell ref="F134:I134"/>
    <mergeCell ref="F135:I135"/>
    <mergeCell ref="F136:I136"/>
    <mergeCell ref="D115:E115"/>
    <mergeCell ref="D116:E116"/>
    <mergeCell ref="D117:E117"/>
    <mergeCell ref="A138:K138"/>
    <mergeCell ref="A136:C136"/>
    <mergeCell ref="G125:H125"/>
    <mergeCell ref="J125:K125"/>
    <mergeCell ref="G124:H124"/>
    <mergeCell ref="D124:E124"/>
    <mergeCell ref="D125:E125"/>
    <mergeCell ref="G126:H126"/>
    <mergeCell ref="A137:K137"/>
    <mergeCell ref="D135:E135"/>
    <mergeCell ref="J124:K124"/>
    <mergeCell ref="J126:K126"/>
    <mergeCell ref="J127:K127"/>
    <mergeCell ref="J133:K133"/>
    <mergeCell ref="G130:H130"/>
    <mergeCell ref="G131:H131"/>
    <mergeCell ref="G132:H132"/>
    <mergeCell ref="J128:K128"/>
    <mergeCell ref="G127:H127"/>
    <mergeCell ref="G133:H133"/>
    <mergeCell ref="D126:E126"/>
    <mergeCell ref="D127:E127"/>
    <mergeCell ref="D133:E133"/>
    <mergeCell ref="D128:E128"/>
    <mergeCell ref="D129:E129"/>
    <mergeCell ref="G129:H129"/>
    <mergeCell ref="F139:K139"/>
    <mergeCell ref="B11:E11"/>
    <mergeCell ref="F55:H55"/>
    <mergeCell ref="F56:H56"/>
    <mergeCell ref="I56:K56"/>
    <mergeCell ref="D120:E120"/>
    <mergeCell ref="H50:K50"/>
    <mergeCell ref="H53:K53"/>
    <mergeCell ref="H40:I40"/>
    <mergeCell ref="F53:G53"/>
    <mergeCell ref="D13:E13"/>
    <mergeCell ref="F51:K51"/>
    <mergeCell ref="C16:E16"/>
    <mergeCell ref="A14:K14"/>
    <mergeCell ref="K17:K20"/>
    <mergeCell ref="C19:E19"/>
    <mergeCell ref="A17:A20"/>
    <mergeCell ref="A33:A36"/>
    <mergeCell ref="A139:E139"/>
    <mergeCell ref="J135:K135"/>
    <mergeCell ref="J129:K129"/>
    <mergeCell ref="J130:K130"/>
    <mergeCell ref="J131:K131"/>
    <mergeCell ref="J132:K132"/>
    <mergeCell ref="C140:E140"/>
    <mergeCell ref="D136:E136"/>
    <mergeCell ref="H33:H36"/>
    <mergeCell ref="H49:K49"/>
    <mergeCell ref="A43:K43"/>
    <mergeCell ref="I44:J44"/>
    <mergeCell ref="G33:G36"/>
    <mergeCell ref="D118:E118"/>
    <mergeCell ref="D119:E119"/>
    <mergeCell ref="D134:E134"/>
    <mergeCell ref="A47:K47"/>
    <mergeCell ref="D130:E130"/>
    <mergeCell ref="D131:E131"/>
    <mergeCell ref="D132:E132"/>
    <mergeCell ref="D41:E41"/>
    <mergeCell ref="F41:G41"/>
    <mergeCell ref="H41:I41"/>
    <mergeCell ref="J41:K41"/>
    <mergeCell ref="F140:G140"/>
    <mergeCell ref="H140:I140"/>
    <mergeCell ref="J115:K115"/>
    <mergeCell ref="J116:K116"/>
    <mergeCell ref="G128:H128"/>
    <mergeCell ref="J134:K134"/>
    <mergeCell ref="C142:E142"/>
    <mergeCell ref="C143:E143"/>
    <mergeCell ref="F147:I147"/>
    <mergeCell ref="J147:K147"/>
    <mergeCell ref="A149:K149"/>
    <mergeCell ref="C147:E147"/>
    <mergeCell ref="A141:B141"/>
    <mergeCell ref="H141:I141"/>
    <mergeCell ref="H142:I142"/>
    <mergeCell ref="F141:G141"/>
    <mergeCell ref="H143:I143"/>
    <mergeCell ref="C148:E148"/>
    <mergeCell ref="A148:B148"/>
    <mergeCell ref="A144:B144"/>
    <mergeCell ref="C144:E144"/>
    <mergeCell ref="F144:G144"/>
    <mergeCell ref="H144:I144"/>
    <mergeCell ref="A145:B145"/>
    <mergeCell ref="C145:E145"/>
    <mergeCell ref="F145:G145"/>
    <mergeCell ref="H145:I145"/>
    <mergeCell ref="A146:B146"/>
    <mergeCell ref="C146:E146"/>
    <mergeCell ref="F146:G146"/>
    <mergeCell ref="A48:E48"/>
    <mergeCell ref="J117:K117"/>
    <mergeCell ref="J118:K118"/>
    <mergeCell ref="J119:K119"/>
    <mergeCell ref="G120:H120"/>
    <mergeCell ref="G118:H118"/>
    <mergeCell ref="G119:H119"/>
    <mergeCell ref="G121:H121"/>
    <mergeCell ref="G122:H122"/>
    <mergeCell ref="J121:K121"/>
    <mergeCell ref="J122:K122"/>
    <mergeCell ref="D121:E121"/>
    <mergeCell ref="D122:E122"/>
    <mergeCell ref="F52:G52"/>
    <mergeCell ref="A112:K112"/>
    <mergeCell ref="F113:K113"/>
    <mergeCell ref="F17:F20"/>
    <mergeCell ref="D38:E38"/>
    <mergeCell ref="C18:E18"/>
    <mergeCell ref="J40:K40"/>
    <mergeCell ref="C33:E33"/>
    <mergeCell ref="K33:K36"/>
    <mergeCell ref="C34:E34"/>
    <mergeCell ref="C35:E35"/>
    <mergeCell ref="C36:E36"/>
    <mergeCell ref="A39:K39"/>
    <mergeCell ref="C17:E17"/>
    <mergeCell ref="F33:F36"/>
    <mergeCell ref="D40:E40"/>
    <mergeCell ref="A25:A28"/>
    <mergeCell ref="C25:E25"/>
    <mergeCell ref="F25:F28"/>
    <mergeCell ref="G25:G28"/>
    <mergeCell ref="H25:H28"/>
    <mergeCell ref="I25:J28"/>
    <mergeCell ref="K25:K28"/>
    <mergeCell ref="C26:E26"/>
    <mergeCell ref="C27:E27"/>
    <mergeCell ref="C28:E28"/>
    <mergeCell ref="A21:A24"/>
    <mergeCell ref="A161:K162"/>
    <mergeCell ref="A172:F172"/>
    <mergeCell ref="G172:K172"/>
    <mergeCell ref="A173:B173"/>
    <mergeCell ref="C173:F173"/>
    <mergeCell ref="G173:K176"/>
    <mergeCell ref="A174:B174"/>
    <mergeCell ref="C174:F174"/>
    <mergeCell ref="A175:B175"/>
    <mergeCell ref="C175:F175"/>
    <mergeCell ref="A176:B176"/>
    <mergeCell ref="C176:F176"/>
    <mergeCell ref="A168:K169"/>
    <mergeCell ref="H146:I146"/>
    <mergeCell ref="A29:A32"/>
    <mergeCell ref="C29:E29"/>
    <mergeCell ref="F29:F32"/>
    <mergeCell ref="G29:G32"/>
    <mergeCell ref="H29:H32"/>
    <mergeCell ref="I29:J32"/>
    <mergeCell ref="K29:K32"/>
    <mergeCell ref="C30:E30"/>
    <mergeCell ref="C31:E31"/>
    <mergeCell ref="C32:E32"/>
    <mergeCell ref="F49:G49"/>
    <mergeCell ref="G123:H123"/>
    <mergeCell ref="J123:K123"/>
    <mergeCell ref="D123:E123"/>
    <mergeCell ref="A42:K42"/>
    <mergeCell ref="F57:H57"/>
    <mergeCell ref="I57:K57"/>
    <mergeCell ref="I55:K55"/>
    <mergeCell ref="F111:H111"/>
    <mergeCell ref="F50:G50"/>
    <mergeCell ref="F54:K54"/>
    <mergeCell ref="H52:K52"/>
    <mergeCell ref="A113:E113"/>
  </mergeCells>
  <dataValidations count="4">
    <dataValidation type="list" allowBlank="1" showInputMessage="1" showErrorMessage="1" sqref="C178:F178 C173:F173">
      <formula1>$A$2020:$A$2022</formula1>
    </dataValidation>
    <dataValidation type="list" allowBlank="1" showInputMessage="1" showErrorMessage="1" sqref="B148:B152 K149:K152">
      <formula1>$A$2025:$A$2027</formula1>
    </dataValidation>
    <dataValidation type="custom" allowBlank="1" showInputMessage="1" showErrorMessage="1" sqref="J157:K157 H36:I37 B34 I55:K58 G34 I34 K34 B40 G40 K40 D40:D41 I51:K53 D119:D133 J147:K147 J153:K153 I61 G13 I13 C16:E16 B38 D38:E38 G38 I38 K38 H40:I41 B44 G44 K44 C147:E147 J59:J110">
      <formula1>""</formula1>
    </dataValidation>
    <dataValidation type="custom" allowBlank="1" showInputMessage="1" showErrorMessage="1" sqref="D136:E136">
      <formula1>""""""</formula1>
    </dataValidation>
  </dataValidations>
  <printOptions horizontalCentered="1"/>
  <pageMargins left="0.70866141732283472" right="0.70866141732283472" top="0.74803149606299213" bottom="0.74803149606299213" header="0.31496062992125984" footer="0.31496062992125984"/>
  <pageSetup scale="33" fitToHeight="4" orientation="portrait" r:id="rId1"/>
  <rowBreaks count="3" manualBreakCount="3">
    <brk id="104" max="10" man="1"/>
    <brk id="158" max="10" man="1"/>
    <brk id="182" max="10" man="1"/>
  </rowBreaks>
  <drawing r:id="rId2"/>
  <legacyDrawing r:id="rId3"/>
  <controls>
    <mc:AlternateContent xmlns:mc="http://schemas.openxmlformats.org/markup-compatibility/2006">
      <mc:Choice Requires="x14">
        <control shapeId="1034" r:id="rId4" name="Agregar">
          <controlPr defaultSize="0" autoLine="0" r:id="rId5">
            <anchor moveWithCells="1">
              <from>
                <xdr:col>11</xdr:col>
                <xdr:colOff>0</xdr:colOff>
                <xdr:row>16</xdr:row>
                <xdr:rowOff>9525</xdr:rowOff>
              </from>
              <to>
                <xdr:col>13</xdr:col>
                <xdr:colOff>552450</xdr:colOff>
                <xdr:row>17</xdr:row>
                <xdr:rowOff>47625</xdr:rowOff>
              </to>
            </anchor>
          </controlPr>
        </control>
      </mc:Choice>
      <mc:Fallback>
        <control shapeId="1034" r:id="rId4" name="Agregar"/>
      </mc:Fallback>
    </mc:AlternateContent>
  </controls>
  <extLst>
    <ext xmlns:x14="http://schemas.microsoft.com/office/spreadsheetml/2009/9/main" uri="{CCE6A557-97BC-4b89-ADB6-D9C93CAAB3DF}">
      <x14:dataValidations xmlns:xm="http://schemas.microsoft.com/office/excel/2006/main" count="4">
        <x14:dataValidation type="list" allowBlank="1" showInputMessage="1" showErrorMessage="1">
          <x14:formula1>
            <xm:f>hojaAuxiliar!$E$2:$E$4</xm:f>
          </x14:formula1>
          <xm:sqref>G55:G110</xm:sqref>
        </x14:dataValidation>
        <x14:dataValidation type="list" allowBlank="1" showInputMessage="1" showErrorMessage="1">
          <x14:formula1>
            <xm:f>hojaAuxiliar!$C$2:$C$7</xm:f>
          </x14:formula1>
          <xm:sqref>H55:H93 H101 H108:H110</xm:sqref>
        </x14:dataValidation>
        <x14:dataValidation type="list" allowBlank="1" showInputMessage="1" showErrorMessage="1">
          <x14:formula1>
            <xm:f>[1]hojaAuxiliar!#REF!</xm:f>
          </x14:formula1>
          <xm:sqref>H94:H100 H102:H107</xm:sqref>
        </x14:dataValidation>
        <x14:dataValidation type="list" allowBlank="1" showInputMessage="1" showErrorMessage="1">
          <x14:formula1>
            <xm:f>hojaAuxiliar!$A$2:$A$3</xm:f>
          </x14:formula1>
          <xm:sqref>H16:H32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A1:M1967"/>
  <sheetViews>
    <sheetView view="pageBreakPreview" topLeftCell="A46" zoomScaleSheetLayoutView="100" workbookViewId="0">
      <selection activeCell="F33" sqref="F33:H33"/>
    </sheetView>
  </sheetViews>
  <sheetFormatPr baseColWidth="10" defaultColWidth="11.42578125" defaultRowHeight="14.25" x14ac:dyDescent="0.2"/>
  <cols>
    <col min="1" max="1" width="23.85546875" style="1" customWidth="1"/>
    <col min="2" max="2" width="25" style="1" customWidth="1"/>
    <col min="3" max="3" width="18.5703125" style="1" customWidth="1"/>
    <col min="4" max="4" width="14.42578125" style="1" customWidth="1"/>
    <col min="5" max="5" width="4.140625" style="1" customWidth="1"/>
    <col min="6" max="6" width="13.85546875" style="1" customWidth="1"/>
    <col min="7" max="7" width="16.7109375" style="1" customWidth="1"/>
    <col min="8" max="8" width="13.42578125" style="1" customWidth="1"/>
    <col min="9" max="9" width="16.85546875" style="1" customWidth="1"/>
    <col min="10" max="10" width="16.7109375" style="1" customWidth="1"/>
    <col min="11" max="11" width="10.7109375" style="1" customWidth="1"/>
    <col min="12" max="16384" width="11.42578125" style="1"/>
  </cols>
  <sheetData>
    <row r="1" spans="1:11" ht="26.25" customHeight="1" thickBot="1" x14ac:dyDescent="0.25">
      <c r="A1" s="533"/>
      <c r="B1" s="534"/>
      <c r="C1" s="539" t="s">
        <v>0</v>
      </c>
      <c r="D1" s="540"/>
      <c r="E1" s="540"/>
      <c r="F1" s="540"/>
      <c r="G1" s="540"/>
      <c r="H1" s="540"/>
      <c r="I1" s="541"/>
      <c r="J1" s="99" t="s">
        <v>22</v>
      </c>
      <c r="K1" s="100" t="s">
        <v>110</v>
      </c>
    </row>
    <row r="2" spans="1:11" ht="26.25" customHeight="1" thickBot="1" x14ac:dyDescent="0.25">
      <c r="A2" s="535"/>
      <c r="B2" s="536"/>
      <c r="C2" s="542" t="s">
        <v>115</v>
      </c>
      <c r="D2" s="543"/>
      <c r="E2" s="543"/>
      <c r="F2" s="543"/>
      <c r="G2" s="543"/>
      <c r="H2" s="543"/>
      <c r="I2" s="544"/>
      <c r="J2" s="101" t="s">
        <v>23</v>
      </c>
      <c r="K2" s="102" t="s">
        <v>114</v>
      </c>
    </row>
    <row r="3" spans="1:11" ht="26.25" customHeight="1" thickBot="1" x14ac:dyDescent="0.25">
      <c r="A3" s="537"/>
      <c r="B3" s="538"/>
      <c r="C3" s="545"/>
      <c r="D3" s="546"/>
      <c r="E3" s="546"/>
      <c r="F3" s="546"/>
      <c r="G3" s="546"/>
      <c r="H3" s="546"/>
      <c r="I3" s="547"/>
      <c r="J3" s="103" t="s">
        <v>24</v>
      </c>
      <c r="K3" s="104" t="s">
        <v>111</v>
      </c>
    </row>
    <row r="4" spans="1:11" ht="8.25" customHeight="1" thickBot="1" x14ac:dyDescent="0.25">
      <c r="A4" s="653"/>
      <c r="B4" s="654"/>
      <c r="C4" s="654"/>
      <c r="D4" s="654"/>
      <c r="E4" s="654"/>
      <c r="F4" s="654"/>
      <c r="G4" s="654"/>
      <c r="H4" s="654"/>
      <c r="I4" s="654"/>
      <c r="J4" s="654"/>
      <c r="K4" s="655"/>
    </row>
    <row r="5" spans="1:11" ht="19.5" customHeight="1" thickBot="1" x14ac:dyDescent="0.25">
      <c r="A5" s="677" t="s">
        <v>122</v>
      </c>
      <c r="B5" s="678"/>
      <c r="C5" s="679"/>
      <c r="D5" s="98"/>
      <c r="E5" s="680" t="s">
        <v>38</v>
      </c>
      <c r="F5" s="678"/>
      <c r="G5" s="679"/>
      <c r="H5" s="681"/>
      <c r="I5" s="681"/>
      <c r="J5" s="681"/>
      <c r="K5" s="682"/>
    </row>
    <row r="6" spans="1:11" ht="8.25" customHeight="1" thickBot="1" x14ac:dyDescent="0.25">
      <c r="A6" s="653"/>
      <c r="B6" s="654"/>
      <c r="C6" s="654"/>
      <c r="D6" s="654"/>
      <c r="E6" s="654"/>
      <c r="F6" s="654"/>
      <c r="G6" s="654"/>
      <c r="H6" s="654"/>
      <c r="I6" s="654"/>
      <c r="J6" s="654"/>
      <c r="K6" s="655"/>
    </row>
    <row r="7" spans="1:11" ht="19.5" customHeight="1" x14ac:dyDescent="0.2">
      <c r="A7" s="656" t="s">
        <v>123</v>
      </c>
      <c r="B7" s="657"/>
      <c r="C7" s="657"/>
      <c r="D7" s="657"/>
      <c r="E7" s="657"/>
      <c r="F7" s="657"/>
      <c r="G7" s="657"/>
      <c r="H7" s="657"/>
      <c r="I7" s="657"/>
      <c r="J7" s="657"/>
      <c r="K7" s="658"/>
    </row>
    <row r="8" spans="1:11" ht="12.75" customHeight="1" x14ac:dyDescent="0.25">
      <c r="A8" s="106" t="s">
        <v>124</v>
      </c>
      <c r="B8" s="659"/>
      <c r="C8" s="660"/>
      <c r="D8" s="660"/>
      <c r="E8" s="661"/>
      <c r="F8" s="662" t="s">
        <v>18</v>
      </c>
      <c r="G8" s="665"/>
      <c r="H8" s="666"/>
      <c r="I8" s="666"/>
      <c r="J8" s="666"/>
      <c r="K8" s="667"/>
    </row>
    <row r="9" spans="1:11" ht="12.75" customHeight="1" x14ac:dyDescent="0.25">
      <c r="A9" s="106" t="s">
        <v>125</v>
      </c>
      <c r="B9" s="674"/>
      <c r="C9" s="675"/>
      <c r="D9" s="675"/>
      <c r="E9" s="676"/>
      <c r="F9" s="663"/>
      <c r="G9" s="668"/>
      <c r="H9" s="669"/>
      <c r="I9" s="669"/>
      <c r="J9" s="669"/>
      <c r="K9" s="670"/>
    </row>
    <row r="10" spans="1:11" ht="25.5" customHeight="1" x14ac:dyDescent="0.2">
      <c r="A10" s="107" t="s">
        <v>15</v>
      </c>
      <c r="B10" s="674"/>
      <c r="C10" s="675"/>
      <c r="D10" s="675"/>
      <c r="E10" s="676"/>
      <c r="F10" s="663"/>
      <c r="G10" s="668"/>
      <c r="H10" s="669"/>
      <c r="I10" s="669"/>
      <c r="J10" s="669"/>
      <c r="K10" s="670"/>
    </row>
    <row r="11" spans="1:11" ht="15" x14ac:dyDescent="0.25">
      <c r="A11" s="108" t="s">
        <v>19</v>
      </c>
      <c r="B11" s="674"/>
      <c r="C11" s="675"/>
      <c r="D11" s="675"/>
      <c r="E11" s="676"/>
      <c r="F11" s="664"/>
      <c r="G11" s="671"/>
      <c r="H11" s="672"/>
      <c r="I11" s="672"/>
      <c r="J11" s="672"/>
      <c r="K11" s="673"/>
    </row>
    <row r="12" spans="1:11" ht="8.25" customHeight="1" x14ac:dyDescent="0.2">
      <c r="A12" s="629"/>
      <c r="B12" s="630"/>
      <c r="C12" s="630"/>
      <c r="D12" s="630"/>
      <c r="E12" s="630"/>
      <c r="F12" s="630"/>
      <c r="G12" s="630"/>
      <c r="H12" s="630"/>
      <c r="I12" s="630"/>
      <c r="J12" s="630"/>
      <c r="K12" s="631"/>
    </row>
    <row r="13" spans="1:11" ht="15" x14ac:dyDescent="0.25">
      <c r="A13" s="153" t="s">
        <v>96</v>
      </c>
      <c r="B13" s="154"/>
      <c r="C13" s="152" t="s">
        <v>16</v>
      </c>
      <c r="D13" s="651"/>
      <c r="E13" s="652"/>
      <c r="F13" s="158" t="s">
        <v>17</v>
      </c>
      <c r="G13" s="109"/>
      <c r="H13" s="110" t="s">
        <v>121</v>
      </c>
      <c r="I13" s="155" t="s">
        <v>97</v>
      </c>
      <c r="J13" s="155"/>
      <c r="K13" s="111"/>
    </row>
    <row r="14" spans="1:11" ht="15" x14ac:dyDescent="0.25">
      <c r="A14" s="153" t="s">
        <v>126</v>
      </c>
      <c r="B14" s="154"/>
      <c r="C14" s="152" t="s">
        <v>98</v>
      </c>
      <c r="D14" s="651"/>
      <c r="E14" s="652"/>
      <c r="F14" s="158" t="s">
        <v>130</v>
      </c>
      <c r="G14" s="109"/>
      <c r="H14" s="110" t="s">
        <v>121</v>
      </c>
      <c r="I14" s="155" t="s">
        <v>97</v>
      </c>
      <c r="J14" s="155"/>
      <c r="K14" s="111"/>
    </row>
    <row r="15" spans="1:11" ht="15" x14ac:dyDescent="0.25">
      <c r="A15" s="153" t="s">
        <v>127</v>
      </c>
      <c r="B15" s="154"/>
      <c r="C15" s="152" t="s">
        <v>98</v>
      </c>
      <c r="D15" s="651"/>
      <c r="E15" s="652"/>
      <c r="F15" s="158" t="s">
        <v>130</v>
      </c>
      <c r="G15" s="109"/>
      <c r="H15" s="110" t="s">
        <v>121</v>
      </c>
      <c r="I15" s="155" t="s">
        <v>97</v>
      </c>
      <c r="J15" s="155"/>
      <c r="K15" s="111"/>
    </row>
    <row r="16" spans="1:11" ht="15" x14ac:dyDescent="0.25">
      <c r="A16" s="153" t="s">
        <v>128</v>
      </c>
      <c r="B16" s="154"/>
      <c r="C16" s="152" t="s">
        <v>98</v>
      </c>
      <c r="D16" s="651"/>
      <c r="E16" s="652"/>
      <c r="F16" s="158" t="s">
        <v>130</v>
      </c>
      <c r="G16" s="109"/>
      <c r="H16" s="110" t="s">
        <v>121</v>
      </c>
      <c r="I16" s="155" t="s">
        <v>97</v>
      </c>
      <c r="J16" s="155"/>
      <c r="K16" s="111"/>
    </row>
    <row r="17" spans="1:13" ht="15" x14ac:dyDescent="0.25">
      <c r="A17" s="153" t="s">
        <v>129</v>
      </c>
      <c r="B17" s="154"/>
      <c r="C17" s="152" t="s">
        <v>98</v>
      </c>
      <c r="D17" s="651"/>
      <c r="E17" s="652"/>
      <c r="F17" s="158" t="s">
        <v>130</v>
      </c>
      <c r="G17" s="109"/>
      <c r="H17" s="110" t="s">
        <v>121</v>
      </c>
      <c r="I17" s="155" t="s">
        <v>97</v>
      </c>
      <c r="J17" s="155"/>
      <c r="K17" s="111"/>
    </row>
    <row r="18" spans="1:13" s="115" customFormat="1" ht="43.5" customHeight="1" x14ac:dyDescent="0.25">
      <c r="A18" s="156" t="s">
        <v>99</v>
      </c>
      <c r="B18" s="112"/>
      <c r="C18" s="157" t="s">
        <v>100</v>
      </c>
      <c r="D18" s="639"/>
      <c r="E18" s="639"/>
      <c r="F18" s="640" t="s">
        <v>102</v>
      </c>
      <c r="G18" s="641"/>
      <c r="H18" s="112"/>
      <c r="I18" s="157" t="s">
        <v>101</v>
      </c>
      <c r="J18" s="642"/>
      <c r="K18" s="643"/>
      <c r="L18" s="113">
        <f>DAYS360(B18,D18)</f>
        <v>0</v>
      </c>
      <c r="M18" s="114">
        <f>DAYS360(H18,J18)</f>
        <v>0</v>
      </c>
    </row>
    <row r="19" spans="1:13" ht="15" x14ac:dyDescent="0.25">
      <c r="A19" s="644" t="s">
        <v>103</v>
      </c>
      <c r="B19" s="645"/>
      <c r="C19" s="646">
        <f>SUM(D13:E17)</f>
        <v>0</v>
      </c>
      <c r="D19" s="647"/>
      <c r="E19" s="648"/>
      <c r="F19" s="649" t="s">
        <v>104</v>
      </c>
      <c r="G19" s="649"/>
      <c r="H19" s="649"/>
      <c r="I19" s="650">
        <f>SUM(G13:G17)</f>
        <v>0</v>
      </c>
      <c r="J19" s="312"/>
      <c r="K19" s="159" t="str">
        <f>H13</f>
        <v>días</v>
      </c>
    </row>
    <row r="20" spans="1:13" ht="15.75" customHeight="1" thickBot="1" x14ac:dyDescent="0.3">
      <c r="A20" s="160" t="s">
        <v>131</v>
      </c>
      <c r="B20" s="621"/>
      <c r="C20" s="622"/>
      <c r="D20" s="622"/>
      <c r="E20" s="623"/>
      <c r="F20" s="624" t="s">
        <v>132</v>
      </c>
      <c r="G20" s="625"/>
      <c r="H20" s="626">
        <f>B20+I19</f>
        <v>0</v>
      </c>
      <c r="I20" s="627"/>
      <c r="J20" s="627"/>
      <c r="K20" s="628"/>
    </row>
    <row r="21" spans="1:13" ht="8.25" customHeight="1" thickBot="1" x14ac:dyDescent="0.25">
      <c r="A21" s="629"/>
      <c r="B21" s="630"/>
      <c r="C21" s="630"/>
      <c r="D21" s="630"/>
      <c r="E21" s="630"/>
      <c r="F21" s="630"/>
      <c r="G21" s="630"/>
      <c r="H21" s="630"/>
      <c r="I21" s="630"/>
      <c r="J21" s="630"/>
      <c r="K21" s="631"/>
    </row>
    <row r="22" spans="1:13" ht="17.25" customHeight="1" x14ac:dyDescent="0.2">
      <c r="A22" s="632" t="s">
        <v>134</v>
      </c>
      <c r="B22" s="633"/>
      <c r="C22" s="633"/>
      <c r="D22" s="633"/>
      <c r="E22" s="633"/>
      <c r="F22" s="633"/>
      <c r="G22" s="633"/>
      <c r="H22" s="633"/>
      <c r="I22" s="633"/>
      <c r="J22" s="633"/>
      <c r="K22" s="634"/>
    </row>
    <row r="23" spans="1:13" ht="15" x14ac:dyDescent="0.25">
      <c r="A23" s="635" t="s">
        <v>6</v>
      </c>
      <c r="B23" s="636"/>
      <c r="C23" s="636"/>
      <c r="D23" s="636"/>
      <c r="E23" s="636"/>
      <c r="F23" s="637" t="s">
        <v>20</v>
      </c>
      <c r="G23" s="637"/>
      <c r="H23" s="637"/>
      <c r="I23" s="637"/>
      <c r="J23" s="637"/>
      <c r="K23" s="638"/>
    </row>
    <row r="24" spans="1:13" ht="15" x14ac:dyDescent="0.25">
      <c r="A24" s="619"/>
      <c r="B24" s="620"/>
      <c r="C24" s="620"/>
      <c r="D24" s="620"/>
      <c r="E24" s="620"/>
      <c r="F24" s="530"/>
      <c r="G24" s="530"/>
      <c r="H24" s="617" t="s">
        <v>105</v>
      </c>
      <c r="I24" s="617"/>
      <c r="J24" s="617" t="s">
        <v>4</v>
      </c>
      <c r="K24" s="618"/>
    </row>
    <row r="25" spans="1:13" ht="15" x14ac:dyDescent="0.25">
      <c r="A25" s="119"/>
      <c r="B25" s="117" t="s">
        <v>8</v>
      </c>
      <c r="C25" s="117" t="s">
        <v>7</v>
      </c>
      <c r="D25" s="117" t="s">
        <v>9</v>
      </c>
      <c r="E25" s="10"/>
      <c r="F25" s="530" t="s">
        <v>2</v>
      </c>
      <c r="G25" s="530"/>
      <c r="H25" s="606" t="e">
        <f>program!D6</f>
        <v>#REF!</v>
      </c>
      <c r="I25" s="606"/>
      <c r="J25" s="606" t="e">
        <f>program!P71</f>
        <v>#REF!</v>
      </c>
      <c r="K25" s="607"/>
    </row>
    <row r="26" spans="1:13" ht="14.25" customHeight="1" x14ac:dyDescent="0.25">
      <c r="A26" s="119" t="s">
        <v>10</v>
      </c>
      <c r="B26" s="120" t="e">
        <f>+B28-B27</f>
        <v>#REF!</v>
      </c>
      <c r="C26" s="120" t="e">
        <f>+C28-C27</f>
        <v>#REF!</v>
      </c>
      <c r="D26" s="11" t="e">
        <f>+C26-B26</f>
        <v>#REF!</v>
      </c>
      <c r="E26" s="12"/>
      <c r="F26" s="613" t="s">
        <v>3</v>
      </c>
      <c r="G26" s="613"/>
      <c r="H26" s="608">
        <f>program!D7</f>
        <v>0</v>
      </c>
      <c r="I26" s="608"/>
      <c r="J26" s="608">
        <f>program!Q71</f>
        <v>0</v>
      </c>
      <c r="K26" s="609"/>
    </row>
    <row r="27" spans="1:13" ht="14.25" customHeight="1" x14ac:dyDescent="0.25">
      <c r="A27" s="119" t="s">
        <v>11</v>
      </c>
      <c r="B27" s="120" t="e">
        <f>+H25</f>
        <v>#REF!</v>
      </c>
      <c r="C27" s="120" t="e">
        <f>+H29</f>
        <v>#REF!</v>
      </c>
      <c r="D27" s="11" t="e">
        <f>+C27-B27</f>
        <v>#REF!</v>
      </c>
      <c r="E27" s="5"/>
      <c r="F27" s="614" t="s">
        <v>21</v>
      </c>
      <c r="G27" s="615"/>
      <c r="H27" s="615"/>
      <c r="I27" s="615"/>
      <c r="J27" s="615"/>
      <c r="K27" s="616"/>
    </row>
    <row r="28" spans="1:13" ht="14.25" customHeight="1" x14ac:dyDescent="0.25">
      <c r="A28" s="119" t="s">
        <v>12</v>
      </c>
      <c r="B28" s="120" t="e">
        <f>+J25</f>
        <v>#REF!</v>
      </c>
      <c r="C28" s="120" t="e">
        <f>+J29</f>
        <v>#REF!</v>
      </c>
      <c r="D28" s="11" t="e">
        <f>+C28-B28</f>
        <v>#REF!</v>
      </c>
      <c r="E28" s="12"/>
      <c r="F28" s="530"/>
      <c r="G28" s="530"/>
      <c r="H28" s="617" t="s">
        <v>105</v>
      </c>
      <c r="I28" s="617"/>
      <c r="J28" s="617" t="s">
        <v>4</v>
      </c>
      <c r="K28" s="618"/>
    </row>
    <row r="29" spans="1:13" ht="15" x14ac:dyDescent="0.25">
      <c r="A29" s="4"/>
      <c r="B29" s="5"/>
      <c r="C29" s="5"/>
      <c r="D29" s="5"/>
      <c r="E29" s="12"/>
      <c r="F29" s="121" t="s">
        <v>5</v>
      </c>
      <c r="G29" s="122"/>
      <c r="H29" s="606" t="e">
        <f>program!D8</f>
        <v>#REF!</v>
      </c>
      <c r="I29" s="606"/>
      <c r="J29" s="606" t="e">
        <f>program!P73</f>
        <v>#REF!</v>
      </c>
      <c r="K29" s="607"/>
    </row>
    <row r="30" spans="1:13" ht="15" x14ac:dyDescent="0.25">
      <c r="A30" s="4"/>
      <c r="B30" s="5"/>
      <c r="C30" s="5"/>
      <c r="D30" s="5"/>
      <c r="E30" s="12"/>
      <c r="F30" s="121" t="s">
        <v>3</v>
      </c>
      <c r="G30" s="122"/>
      <c r="H30" s="608">
        <f>program!D9</f>
        <v>0</v>
      </c>
      <c r="I30" s="608"/>
      <c r="J30" s="608">
        <f>program!Q73</f>
        <v>0</v>
      </c>
      <c r="K30" s="609"/>
    </row>
    <row r="31" spans="1:13" ht="15" x14ac:dyDescent="0.25">
      <c r="A31" s="4"/>
      <c r="B31" s="5"/>
      <c r="C31" s="5"/>
      <c r="D31" s="5"/>
      <c r="E31" s="12"/>
      <c r="F31" s="610" t="s">
        <v>26</v>
      </c>
      <c r="G31" s="611"/>
      <c r="H31" s="611"/>
      <c r="I31" s="611"/>
      <c r="J31" s="611"/>
      <c r="K31" s="612"/>
    </row>
    <row r="32" spans="1:13" ht="15" x14ac:dyDescent="0.25">
      <c r="A32" s="4"/>
      <c r="B32" s="5"/>
      <c r="C32" s="5"/>
      <c r="D32" s="5"/>
      <c r="E32" s="5"/>
      <c r="F32" s="593" t="s">
        <v>31</v>
      </c>
      <c r="G32" s="594"/>
      <c r="H32" s="595"/>
      <c r="I32" s="596">
        <f>+C19</f>
        <v>0</v>
      </c>
      <c r="J32" s="597"/>
      <c r="K32" s="598"/>
    </row>
    <row r="33" spans="1:11" ht="15" x14ac:dyDescent="0.25">
      <c r="A33" s="4"/>
      <c r="B33" s="5"/>
      <c r="C33" s="5"/>
      <c r="D33" s="5"/>
      <c r="E33" s="12"/>
      <c r="F33" s="593" t="s">
        <v>66</v>
      </c>
      <c r="G33" s="594"/>
      <c r="H33" s="595"/>
      <c r="I33" s="596">
        <f>+G58</f>
        <v>0</v>
      </c>
      <c r="J33" s="597"/>
      <c r="K33" s="598"/>
    </row>
    <row r="34" spans="1:11" ht="15" x14ac:dyDescent="0.25">
      <c r="A34" s="4"/>
      <c r="B34" s="5"/>
      <c r="C34" s="5"/>
      <c r="D34" s="5"/>
      <c r="E34" s="12"/>
      <c r="F34" s="593" t="s">
        <v>27</v>
      </c>
      <c r="G34" s="594"/>
      <c r="H34" s="595"/>
      <c r="I34" s="596">
        <f>+I32-I33</f>
        <v>0</v>
      </c>
      <c r="J34" s="597"/>
      <c r="K34" s="598"/>
    </row>
    <row r="35" spans="1:11" ht="15" x14ac:dyDescent="0.25">
      <c r="A35" s="4"/>
      <c r="B35" s="5"/>
      <c r="C35" s="5"/>
      <c r="D35" s="5"/>
      <c r="E35" s="12"/>
      <c r="F35" s="593" t="s">
        <v>28</v>
      </c>
      <c r="G35" s="594"/>
      <c r="H35" s="595"/>
      <c r="I35" s="603">
        <v>0</v>
      </c>
      <c r="J35" s="604"/>
      <c r="K35" s="605"/>
    </row>
    <row r="36" spans="1:11" ht="15" x14ac:dyDescent="0.25">
      <c r="A36" s="4"/>
      <c r="B36" s="5"/>
      <c r="C36" s="5"/>
      <c r="D36" s="5"/>
      <c r="E36" s="12"/>
      <c r="F36" s="593" t="s">
        <v>29</v>
      </c>
      <c r="G36" s="594"/>
      <c r="H36" s="595"/>
      <c r="I36" s="596">
        <f>+H58</f>
        <v>0</v>
      </c>
      <c r="J36" s="597"/>
      <c r="K36" s="598"/>
    </row>
    <row r="37" spans="1:11" ht="15" x14ac:dyDescent="0.25">
      <c r="A37" s="4"/>
      <c r="B37" s="5"/>
      <c r="C37" s="5"/>
      <c r="D37" s="5"/>
      <c r="E37" s="12"/>
      <c r="F37" s="593" t="s">
        <v>30</v>
      </c>
      <c r="G37" s="594"/>
      <c r="H37" s="595"/>
      <c r="I37" s="596">
        <f>+I35-I36</f>
        <v>0</v>
      </c>
      <c r="J37" s="597"/>
      <c r="K37" s="598"/>
    </row>
    <row r="38" spans="1:11" ht="45" x14ac:dyDescent="0.2">
      <c r="A38" s="4"/>
      <c r="B38" s="5"/>
      <c r="C38" s="5"/>
      <c r="D38" s="5"/>
      <c r="E38" s="12"/>
      <c r="F38" s="123" t="s">
        <v>67</v>
      </c>
      <c r="G38" s="123" t="s">
        <v>71</v>
      </c>
      <c r="H38" s="124" t="s">
        <v>70</v>
      </c>
      <c r="I38" s="124" t="s">
        <v>72</v>
      </c>
      <c r="J38" s="123" t="s">
        <v>68</v>
      </c>
      <c r="K38" s="125" t="s">
        <v>73</v>
      </c>
    </row>
    <row r="39" spans="1:11" x14ac:dyDescent="0.2">
      <c r="A39" s="4"/>
      <c r="B39" s="5"/>
      <c r="C39" s="5"/>
      <c r="D39" s="5"/>
      <c r="E39" s="12"/>
      <c r="F39" s="126"/>
      <c r="G39" s="127"/>
      <c r="H39" s="127"/>
      <c r="I39" s="128">
        <f>+G39-H39</f>
        <v>0</v>
      </c>
      <c r="J39" s="129" t="e">
        <f>+G39/$I$32</f>
        <v>#DIV/0!</v>
      </c>
      <c r="K39" s="130"/>
    </row>
    <row r="40" spans="1:11" x14ac:dyDescent="0.2">
      <c r="A40" s="4"/>
      <c r="B40" s="5"/>
      <c r="C40" s="5"/>
      <c r="D40" s="5"/>
      <c r="E40" s="12"/>
      <c r="F40" s="126"/>
      <c r="G40" s="127"/>
      <c r="H40" s="127"/>
      <c r="I40" s="128">
        <f t="shared" ref="I40:I57" si="0">+G40-H40</f>
        <v>0</v>
      </c>
      <c r="J40" s="129" t="e">
        <f t="shared" ref="J40:J57" si="1">+G40/$I$32</f>
        <v>#DIV/0!</v>
      </c>
      <c r="K40" s="130"/>
    </row>
    <row r="41" spans="1:11" x14ac:dyDescent="0.2">
      <c r="A41" s="4"/>
      <c r="B41" s="5"/>
      <c r="C41" s="5"/>
      <c r="D41" s="5"/>
      <c r="E41" s="12"/>
      <c r="F41" s="126"/>
      <c r="G41" s="127"/>
      <c r="H41" s="127"/>
      <c r="I41" s="128">
        <f t="shared" si="0"/>
        <v>0</v>
      </c>
      <c r="J41" s="129" t="e">
        <f t="shared" si="1"/>
        <v>#DIV/0!</v>
      </c>
      <c r="K41" s="130"/>
    </row>
    <row r="42" spans="1:11" x14ac:dyDescent="0.2">
      <c r="A42" s="4"/>
      <c r="B42" s="5"/>
      <c r="C42" s="5"/>
      <c r="D42" s="5"/>
      <c r="E42" s="12"/>
      <c r="F42" s="126"/>
      <c r="G42" s="127"/>
      <c r="H42" s="127"/>
      <c r="I42" s="128">
        <f t="shared" si="0"/>
        <v>0</v>
      </c>
      <c r="J42" s="129" t="e">
        <f t="shared" si="1"/>
        <v>#DIV/0!</v>
      </c>
      <c r="K42" s="130"/>
    </row>
    <row r="43" spans="1:11" x14ac:dyDescent="0.2">
      <c r="A43" s="4"/>
      <c r="B43" s="5"/>
      <c r="C43" s="5"/>
      <c r="D43" s="5"/>
      <c r="E43" s="12"/>
      <c r="F43" s="126"/>
      <c r="G43" s="127"/>
      <c r="H43" s="127"/>
      <c r="I43" s="128">
        <f t="shared" si="0"/>
        <v>0</v>
      </c>
      <c r="J43" s="129" t="e">
        <f t="shared" si="1"/>
        <v>#DIV/0!</v>
      </c>
      <c r="K43" s="130"/>
    </row>
    <row r="44" spans="1:11" x14ac:dyDescent="0.2">
      <c r="A44" s="4"/>
      <c r="B44" s="5"/>
      <c r="C44" s="5"/>
      <c r="D44" s="5"/>
      <c r="E44" s="12"/>
      <c r="F44" s="126"/>
      <c r="G44" s="127"/>
      <c r="H44" s="127"/>
      <c r="I44" s="128">
        <f t="shared" si="0"/>
        <v>0</v>
      </c>
      <c r="J44" s="129" t="e">
        <f t="shared" si="1"/>
        <v>#DIV/0!</v>
      </c>
      <c r="K44" s="130"/>
    </row>
    <row r="45" spans="1:11" x14ac:dyDescent="0.2">
      <c r="A45" s="4"/>
      <c r="B45" s="5"/>
      <c r="C45" s="5"/>
      <c r="D45" s="5"/>
      <c r="E45" s="12"/>
      <c r="F45" s="126"/>
      <c r="G45" s="127"/>
      <c r="H45" s="127"/>
      <c r="I45" s="128">
        <f t="shared" si="0"/>
        <v>0</v>
      </c>
      <c r="J45" s="129" t="e">
        <f t="shared" si="1"/>
        <v>#DIV/0!</v>
      </c>
      <c r="K45" s="130"/>
    </row>
    <row r="46" spans="1:11" x14ac:dyDescent="0.2">
      <c r="A46" s="4"/>
      <c r="B46" s="5"/>
      <c r="C46" s="5"/>
      <c r="D46" s="5"/>
      <c r="E46" s="12"/>
      <c r="F46" s="126"/>
      <c r="G46" s="127"/>
      <c r="H46" s="127"/>
      <c r="I46" s="128">
        <f t="shared" si="0"/>
        <v>0</v>
      </c>
      <c r="J46" s="129" t="e">
        <f t="shared" si="1"/>
        <v>#DIV/0!</v>
      </c>
      <c r="K46" s="130"/>
    </row>
    <row r="47" spans="1:11" x14ac:dyDescent="0.2">
      <c r="A47" s="4"/>
      <c r="B47" s="5"/>
      <c r="C47" s="5"/>
      <c r="D47" s="5"/>
      <c r="E47" s="12"/>
      <c r="F47" s="126"/>
      <c r="G47" s="127"/>
      <c r="H47" s="127"/>
      <c r="I47" s="128">
        <f t="shared" si="0"/>
        <v>0</v>
      </c>
      <c r="J47" s="129" t="e">
        <f t="shared" si="1"/>
        <v>#DIV/0!</v>
      </c>
      <c r="K47" s="130"/>
    </row>
    <row r="48" spans="1:11" x14ac:dyDescent="0.2">
      <c r="A48" s="4"/>
      <c r="B48" s="5"/>
      <c r="C48" s="5"/>
      <c r="D48" s="5"/>
      <c r="E48" s="12"/>
      <c r="F48" s="126"/>
      <c r="G48" s="127"/>
      <c r="H48" s="127"/>
      <c r="I48" s="128">
        <f t="shared" si="0"/>
        <v>0</v>
      </c>
      <c r="J48" s="129" t="e">
        <f t="shared" si="1"/>
        <v>#DIV/0!</v>
      </c>
      <c r="K48" s="130"/>
    </row>
    <row r="49" spans="1:11" x14ac:dyDescent="0.2">
      <c r="A49" s="4"/>
      <c r="B49" s="5"/>
      <c r="C49" s="5"/>
      <c r="D49" s="5"/>
      <c r="E49" s="12"/>
      <c r="F49" s="126"/>
      <c r="G49" s="127"/>
      <c r="H49" s="127"/>
      <c r="I49" s="128">
        <f t="shared" si="0"/>
        <v>0</v>
      </c>
      <c r="J49" s="129" t="e">
        <f t="shared" si="1"/>
        <v>#DIV/0!</v>
      </c>
      <c r="K49" s="130"/>
    </row>
    <row r="50" spans="1:11" x14ac:dyDescent="0.2">
      <c r="A50" s="4"/>
      <c r="B50" s="5"/>
      <c r="C50" s="5"/>
      <c r="D50" s="5"/>
      <c r="E50" s="12"/>
      <c r="F50" s="126"/>
      <c r="G50" s="127"/>
      <c r="H50" s="127"/>
      <c r="I50" s="128">
        <f t="shared" si="0"/>
        <v>0</v>
      </c>
      <c r="J50" s="129" t="e">
        <f t="shared" si="1"/>
        <v>#DIV/0!</v>
      </c>
      <c r="K50" s="130"/>
    </row>
    <row r="51" spans="1:11" x14ac:dyDescent="0.2">
      <c r="A51" s="4"/>
      <c r="B51" s="5"/>
      <c r="C51" s="5"/>
      <c r="D51" s="5"/>
      <c r="E51" s="12"/>
      <c r="F51" s="126"/>
      <c r="G51" s="127"/>
      <c r="H51" s="127"/>
      <c r="I51" s="128">
        <f t="shared" si="0"/>
        <v>0</v>
      </c>
      <c r="J51" s="129" t="e">
        <f t="shared" si="1"/>
        <v>#DIV/0!</v>
      </c>
      <c r="K51" s="130"/>
    </row>
    <row r="52" spans="1:11" x14ac:dyDescent="0.2">
      <c r="A52" s="4"/>
      <c r="B52" s="5"/>
      <c r="C52" s="5"/>
      <c r="D52" s="5"/>
      <c r="E52" s="12"/>
      <c r="F52" s="126"/>
      <c r="G52" s="127"/>
      <c r="H52" s="127"/>
      <c r="I52" s="128">
        <f t="shared" si="0"/>
        <v>0</v>
      </c>
      <c r="J52" s="129" t="e">
        <f t="shared" si="1"/>
        <v>#DIV/0!</v>
      </c>
      <c r="K52" s="130"/>
    </row>
    <row r="53" spans="1:11" x14ac:dyDescent="0.2">
      <c r="A53" s="4"/>
      <c r="B53" s="5"/>
      <c r="C53" s="5"/>
      <c r="D53" s="5"/>
      <c r="E53" s="12"/>
      <c r="F53" s="126"/>
      <c r="G53" s="127"/>
      <c r="H53" s="127"/>
      <c r="I53" s="128">
        <f t="shared" si="0"/>
        <v>0</v>
      </c>
      <c r="J53" s="129" t="e">
        <f t="shared" si="1"/>
        <v>#DIV/0!</v>
      </c>
      <c r="K53" s="130"/>
    </row>
    <row r="54" spans="1:11" x14ac:dyDescent="0.2">
      <c r="A54" s="4"/>
      <c r="B54" s="5"/>
      <c r="C54" s="5"/>
      <c r="D54" s="5"/>
      <c r="E54" s="12"/>
      <c r="F54" s="126"/>
      <c r="G54" s="127"/>
      <c r="H54" s="127"/>
      <c r="I54" s="128">
        <f t="shared" si="0"/>
        <v>0</v>
      </c>
      <c r="J54" s="129" t="e">
        <f t="shared" si="1"/>
        <v>#DIV/0!</v>
      </c>
      <c r="K54" s="130"/>
    </row>
    <row r="55" spans="1:11" x14ac:dyDescent="0.2">
      <c r="A55" s="4"/>
      <c r="B55" s="5"/>
      <c r="C55" s="5"/>
      <c r="D55" s="5"/>
      <c r="E55" s="12"/>
      <c r="F55" s="126"/>
      <c r="G55" s="127"/>
      <c r="H55" s="127"/>
      <c r="I55" s="128">
        <f t="shared" si="0"/>
        <v>0</v>
      </c>
      <c r="J55" s="129" t="e">
        <f t="shared" si="1"/>
        <v>#DIV/0!</v>
      </c>
      <c r="K55" s="130"/>
    </row>
    <row r="56" spans="1:11" x14ac:dyDescent="0.2">
      <c r="A56" s="4"/>
      <c r="B56" s="5"/>
      <c r="C56" s="5"/>
      <c r="D56" s="5"/>
      <c r="E56" s="12"/>
      <c r="F56" s="126"/>
      <c r="G56" s="127"/>
      <c r="H56" s="127"/>
      <c r="I56" s="128">
        <f t="shared" si="0"/>
        <v>0</v>
      </c>
      <c r="J56" s="129" t="e">
        <f t="shared" si="1"/>
        <v>#DIV/0!</v>
      </c>
      <c r="K56" s="130"/>
    </row>
    <row r="57" spans="1:11" x14ac:dyDescent="0.2">
      <c r="A57" s="4"/>
      <c r="B57" s="5"/>
      <c r="C57" s="5"/>
      <c r="D57" s="5"/>
      <c r="E57" s="12"/>
      <c r="F57" s="126"/>
      <c r="G57" s="127"/>
      <c r="H57" s="127"/>
      <c r="I57" s="128">
        <f t="shared" si="0"/>
        <v>0</v>
      </c>
      <c r="J57" s="129" t="e">
        <f t="shared" si="1"/>
        <v>#DIV/0!</v>
      </c>
      <c r="K57" s="130"/>
    </row>
    <row r="58" spans="1:11" ht="15.75" thickBot="1" x14ac:dyDescent="0.3">
      <c r="A58" s="13"/>
      <c r="B58" s="14"/>
      <c r="C58" s="14"/>
      <c r="D58" s="14"/>
      <c r="E58" s="15"/>
      <c r="F58" s="131" t="s">
        <v>69</v>
      </c>
      <c r="G58" s="132">
        <f>+SUM(G39:G57)</f>
        <v>0</v>
      </c>
      <c r="H58" s="132">
        <f>+SUM(H39:H57)</f>
        <v>0</v>
      </c>
      <c r="I58" s="132">
        <f>+SUM(I39:I57)</f>
        <v>0</v>
      </c>
      <c r="J58" s="133" t="e">
        <f>+SUM(J39:J57)</f>
        <v>#DIV/0!</v>
      </c>
      <c r="K58" s="134"/>
    </row>
    <row r="59" spans="1:11" ht="8.25" customHeight="1" thickBot="1" x14ac:dyDescent="0.25">
      <c r="A59" s="4"/>
      <c r="B59" s="5"/>
      <c r="C59" s="6"/>
      <c r="D59" s="6"/>
      <c r="E59" s="7"/>
      <c r="F59" s="8"/>
      <c r="G59" s="7"/>
      <c r="H59" s="7"/>
      <c r="I59" s="7"/>
      <c r="J59" s="7"/>
      <c r="K59" s="9"/>
    </row>
    <row r="60" spans="1:11" ht="17.25" customHeight="1" thickBot="1" x14ac:dyDescent="0.25">
      <c r="A60" s="572" t="s">
        <v>107</v>
      </c>
      <c r="B60" s="573"/>
      <c r="C60" s="573"/>
      <c r="D60" s="573"/>
      <c r="E60" s="573"/>
      <c r="F60" s="573"/>
      <c r="G60" s="573"/>
      <c r="H60" s="573"/>
      <c r="I60" s="573"/>
      <c r="J60" s="573"/>
      <c r="K60" s="574"/>
    </row>
    <row r="61" spans="1:11" s="116" customFormat="1" ht="23.25" customHeight="1" x14ac:dyDescent="0.25">
      <c r="A61" s="135" t="s">
        <v>108</v>
      </c>
      <c r="B61" s="136" t="s">
        <v>25</v>
      </c>
      <c r="C61" s="137" t="s">
        <v>109</v>
      </c>
      <c r="D61" s="599" t="s">
        <v>108</v>
      </c>
      <c r="E61" s="600"/>
      <c r="F61" s="138" t="s">
        <v>25</v>
      </c>
      <c r="G61" s="139" t="s">
        <v>109</v>
      </c>
      <c r="H61" s="140" t="s">
        <v>108</v>
      </c>
      <c r="I61" s="138" t="s">
        <v>25</v>
      </c>
      <c r="J61" s="601" t="s">
        <v>109</v>
      </c>
      <c r="K61" s="602"/>
    </row>
    <row r="62" spans="1:11" s="16" customFormat="1" ht="15.75" customHeight="1" x14ac:dyDescent="0.25">
      <c r="A62" s="85"/>
      <c r="B62" s="86"/>
      <c r="C62" s="87"/>
      <c r="D62" s="585"/>
      <c r="E62" s="586"/>
      <c r="F62" s="88"/>
      <c r="G62" s="89"/>
      <c r="H62" s="90"/>
      <c r="I62" s="88"/>
      <c r="J62" s="587"/>
      <c r="K62" s="588"/>
    </row>
    <row r="63" spans="1:11" s="16" customFormat="1" ht="15.75" customHeight="1" x14ac:dyDescent="0.25">
      <c r="A63" s="85"/>
      <c r="B63" s="86"/>
      <c r="C63" s="87"/>
      <c r="D63" s="585"/>
      <c r="E63" s="586"/>
      <c r="F63" s="88"/>
      <c r="G63" s="89"/>
      <c r="H63" s="90"/>
      <c r="I63" s="88"/>
      <c r="J63" s="587"/>
      <c r="K63" s="588"/>
    </row>
    <row r="64" spans="1:11" s="16" customFormat="1" ht="15.75" customHeight="1" x14ac:dyDescent="0.25">
      <c r="A64" s="91"/>
      <c r="B64" s="86"/>
      <c r="C64" s="87"/>
      <c r="D64" s="585"/>
      <c r="E64" s="586"/>
      <c r="F64" s="88"/>
      <c r="G64" s="89"/>
      <c r="H64" s="90"/>
      <c r="I64" s="88"/>
      <c r="J64" s="587"/>
      <c r="K64" s="588"/>
    </row>
    <row r="65" spans="1:11" s="16" customFormat="1" ht="15.75" customHeight="1" x14ac:dyDescent="0.25">
      <c r="A65" s="85"/>
      <c r="B65" s="86"/>
      <c r="C65" s="87"/>
      <c r="D65" s="585"/>
      <c r="E65" s="586"/>
      <c r="F65" s="88"/>
      <c r="G65" s="89"/>
      <c r="H65" s="90"/>
      <c r="I65" s="88"/>
      <c r="J65" s="587"/>
      <c r="K65" s="588"/>
    </row>
    <row r="66" spans="1:11" s="16" customFormat="1" ht="15.75" customHeight="1" x14ac:dyDescent="0.25">
      <c r="A66" s="85"/>
      <c r="B66" s="86"/>
      <c r="C66" s="87"/>
      <c r="D66" s="585"/>
      <c r="E66" s="586"/>
      <c r="F66" s="88"/>
      <c r="G66" s="89"/>
      <c r="H66" s="90"/>
      <c r="I66" s="88"/>
      <c r="J66" s="587"/>
      <c r="K66" s="588"/>
    </row>
    <row r="67" spans="1:11" s="16" customFormat="1" ht="15.75" customHeight="1" thickBot="1" x14ac:dyDescent="0.3">
      <c r="A67" s="92"/>
      <c r="B67" s="93"/>
      <c r="C67" s="94"/>
      <c r="D67" s="589"/>
      <c r="E67" s="590"/>
      <c r="F67" s="95"/>
      <c r="G67" s="96"/>
      <c r="H67" s="97"/>
      <c r="I67" s="95"/>
      <c r="J67" s="591"/>
      <c r="K67" s="592"/>
    </row>
    <row r="68" spans="1:11" ht="8.25" customHeight="1" thickBot="1" x14ac:dyDescent="0.25">
      <c r="A68" s="4"/>
      <c r="B68" s="5"/>
      <c r="C68" s="6"/>
      <c r="D68" s="6"/>
      <c r="E68" s="7"/>
      <c r="F68" s="8"/>
      <c r="G68" s="7"/>
      <c r="H68" s="7"/>
      <c r="I68" s="7"/>
      <c r="J68" s="7"/>
      <c r="K68" s="9"/>
    </row>
    <row r="69" spans="1:11" ht="26.25" customHeight="1" thickBot="1" x14ac:dyDescent="0.25">
      <c r="A69" s="533"/>
      <c r="B69" s="534"/>
      <c r="C69" s="539" t="s">
        <v>0</v>
      </c>
      <c r="D69" s="540"/>
      <c r="E69" s="540"/>
      <c r="F69" s="540"/>
      <c r="G69" s="540"/>
      <c r="H69" s="540"/>
      <c r="I69" s="541"/>
      <c r="J69" s="99" t="s">
        <v>22</v>
      </c>
      <c r="K69" s="141" t="s">
        <v>110</v>
      </c>
    </row>
    <row r="70" spans="1:11" ht="26.25" customHeight="1" thickBot="1" x14ac:dyDescent="0.25">
      <c r="A70" s="535"/>
      <c r="B70" s="536"/>
      <c r="C70" s="542" t="s">
        <v>115</v>
      </c>
      <c r="D70" s="543"/>
      <c r="E70" s="543"/>
      <c r="F70" s="543"/>
      <c r="G70" s="543"/>
      <c r="H70" s="543"/>
      <c r="I70" s="544"/>
      <c r="J70" s="101" t="s">
        <v>23</v>
      </c>
      <c r="K70" s="142" t="s">
        <v>114</v>
      </c>
    </row>
    <row r="71" spans="1:11" ht="26.25" customHeight="1" thickBot="1" x14ac:dyDescent="0.25">
      <c r="A71" s="537"/>
      <c r="B71" s="538"/>
      <c r="C71" s="545"/>
      <c r="D71" s="546"/>
      <c r="E71" s="546"/>
      <c r="F71" s="546"/>
      <c r="G71" s="546"/>
      <c r="H71" s="546"/>
      <c r="I71" s="547"/>
      <c r="J71" s="103" t="s">
        <v>24</v>
      </c>
      <c r="K71" s="143" t="s">
        <v>112</v>
      </c>
    </row>
    <row r="72" spans="1:11" ht="11.25" customHeight="1" thickBot="1" x14ac:dyDescent="0.25">
      <c r="A72" s="2"/>
      <c r="B72" s="3"/>
      <c r="C72" s="3"/>
      <c r="D72" s="3"/>
      <c r="E72" s="3"/>
      <c r="F72" s="3"/>
      <c r="G72" s="3"/>
      <c r="H72" s="3"/>
      <c r="I72" s="3"/>
      <c r="J72" s="3"/>
      <c r="K72" s="105"/>
    </row>
    <row r="73" spans="1:11" ht="17.25" customHeight="1" x14ac:dyDescent="0.2">
      <c r="A73" s="572" t="s">
        <v>49</v>
      </c>
      <c r="B73" s="573"/>
      <c r="C73" s="573"/>
      <c r="D73" s="573"/>
      <c r="E73" s="573"/>
      <c r="F73" s="573"/>
      <c r="G73" s="573"/>
      <c r="H73" s="573"/>
      <c r="I73" s="573"/>
      <c r="J73" s="573"/>
      <c r="K73" s="574"/>
    </row>
    <row r="74" spans="1:11" s="16" customFormat="1" ht="26.25" customHeight="1" x14ac:dyDescent="0.25">
      <c r="A74" s="583" t="s">
        <v>60</v>
      </c>
      <c r="B74" s="584"/>
      <c r="C74" s="584"/>
      <c r="D74" s="584"/>
      <c r="E74" s="584"/>
      <c r="F74" s="576" t="s">
        <v>54</v>
      </c>
      <c r="G74" s="576"/>
      <c r="H74" s="576"/>
      <c r="I74" s="576"/>
      <c r="J74" s="576"/>
      <c r="K74" s="118"/>
    </row>
    <row r="75" spans="1:11" s="16" customFormat="1" ht="17.25" customHeight="1" x14ac:dyDescent="0.25">
      <c r="A75" s="85" t="s">
        <v>52</v>
      </c>
      <c r="B75" s="86"/>
      <c r="C75" s="575"/>
      <c r="D75" s="575"/>
      <c r="E75" s="575"/>
      <c r="F75" s="576" t="s">
        <v>55</v>
      </c>
      <c r="G75" s="576"/>
      <c r="H75" s="576"/>
      <c r="I75" s="576"/>
      <c r="J75" s="576"/>
      <c r="K75" s="118"/>
    </row>
    <row r="76" spans="1:11" s="16" customFormat="1" ht="19.5" customHeight="1" x14ac:dyDescent="0.25">
      <c r="A76" s="85" t="s">
        <v>51</v>
      </c>
      <c r="B76" s="86"/>
      <c r="C76" s="575"/>
      <c r="D76" s="575"/>
      <c r="E76" s="575"/>
      <c r="F76" s="576" t="s">
        <v>56</v>
      </c>
      <c r="G76" s="576"/>
      <c r="H76" s="576"/>
      <c r="I76" s="576"/>
      <c r="J76" s="576"/>
      <c r="K76" s="118"/>
    </row>
    <row r="77" spans="1:11" s="16" customFormat="1" ht="17.25" customHeight="1" x14ac:dyDescent="0.25">
      <c r="A77" s="91" t="s">
        <v>53</v>
      </c>
      <c r="B77" s="86"/>
      <c r="C77" s="575"/>
      <c r="D77" s="575"/>
      <c r="E77" s="575"/>
      <c r="F77" s="576" t="s">
        <v>57</v>
      </c>
      <c r="G77" s="576"/>
      <c r="H77" s="576"/>
      <c r="I77" s="576"/>
      <c r="J77" s="576"/>
      <c r="K77" s="118"/>
    </row>
    <row r="78" spans="1:11" s="16" customFormat="1" x14ac:dyDescent="0.25">
      <c r="A78" s="85" t="s">
        <v>50</v>
      </c>
      <c r="B78" s="86"/>
      <c r="C78" s="575"/>
      <c r="D78" s="575"/>
      <c r="E78" s="575"/>
      <c r="F78" s="576" t="s">
        <v>58</v>
      </c>
      <c r="G78" s="576"/>
      <c r="H78" s="576"/>
      <c r="I78" s="576"/>
      <c r="J78" s="576"/>
      <c r="K78" s="118"/>
    </row>
    <row r="79" spans="1:11" s="16" customFormat="1" ht="15" thickBot="1" x14ac:dyDescent="0.3">
      <c r="A79" s="144" t="s">
        <v>61</v>
      </c>
      <c r="B79" s="145"/>
      <c r="C79" s="577"/>
      <c r="D79" s="577"/>
      <c r="E79" s="577"/>
      <c r="F79" s="578" t="s">
        <v>59</v>
      </c>
      <c r="G79" s="578"/>
      <c r="H79" s="578"/>
      <c r="I79" s="578"/>
      <c r="J79" s="578"/>
      <c r="K79" s="146"/>
    </row>
    <row r="80" spans="1:11" s="16" customFormat="1" ht="23.25" customHeight="1" thickBot="1" x14ac:dyDescent="0.3">
      <c r="A80" s="147" t="s">
        <v>32</v>
      </c>
      <c r="B80" s="148"/>
      <c r="C80" s="147" t="s">
        <v>33</v>
      </c>
      <c r="D80" s="149"/>
      <c r="E80" s="579" t="s">
        <v>34</v>
      </c>
      <c r="F80" s="580"/>
      <c r="G80" s="148"/>
      <c r="H80" s="581" t="s">
        <v>35</v>
      </c>
      <c r="I80" s="582"/>
      <c r="J80" s="150">
        <f>H5-B20</f>
        <v>0</v>
      </c>
      <c r="K80" s="151" t="str">
        <f>H13</f>
        <v>días</v>
      </c>
    </row>
    <row r="81" spans="1:11" ht="11.25" customHeight="1" thickBot="1" x14ac:dyDescent="0.25">
      <c r="A81" s="2"/>
      <c r="B81" s="3"/>
      <c r="C81" s="3"/>
      <c r="D81" s="3"/>
      <c r="E81" s="3"/>
      <c r="F81" s="3"/>
      <c r="G81" s="3"/>
      <c r="H81" s="3"/>
      <c r="I81" s="3"/>
      <c r="J81" s="3"/>
      <c r="K81" s="105"/>
    </row>
    <row r="82" spans="1:11" ht="17.25" customHeight="1" x14ac:dyDescent="0.2">
      <c r="A82" s="572" t="s">
        <v>42</v>
      </c>
      <c r="B82" s="573"/>
      <c r="C82" s="573"/>
      <c r="D82" s="573"/>
      <c r="E82" s="573"/>
      <c r="F82" s="573"/>
      <c r="G82" s="573"/>
      <c r="H82" s="573"/>
      <c r="I82" s="573"/>
      <c r="J82" s="573"/>
      <c r="K82" s="574"/>
    </row>
    <row r="83" spans="1:11" ht="15" x14ac:dyDescent="0.25">
      <c r="A83" s="563" t="s">
        <v>39</v>
      </c>
      <c r="B83" s="564"/>
      <c r="C83" s="564"/>
      <c r="D83" s="564"/>
      <c r="E83" s="564"/>
      <c r="F83" s="564"/>
      <c r="G83" s="564"/>
      <c r="H83" s="564"/>
      <c r="I83" s="564"/>
      <c r="J83" s="564"/>
      <c r="K83" s="565"/>
    </row>
    <row r="84" spans="1:11" x14ac:dyDescent="0.2">
      <c r="A84" s="548"/>
      <c r="B84" s="549"/>
      <c r="C84" s="549"/>
      <c r="D84" s="549"/>
      <c r="E84" s="549"/>
      <c r="F84" s="549"/>
      <c r="G84" s="549"/>
      <c r="H84" s="549"/>
      <c r="I84" s="549"/>
      <c r="J84" s="549"/>
      <c r="K84" s="550"/>
    </row>
    <row r="85" spans="1:11" x14ac:dyDescent="0.2">
      <c r="A85" s="569"/>
      <c r="B85" s="570"/>
      <c r="C85" s="570"/>
      <c r="D85" s="570"/>
      <c r="E85" s="570"/>
      <c r="F85" s="570"/>
      <c r="G85" s="570"/>
      <c r="H85" s="570"/>
      <c r="I85" s="570"/>
      <c r="J85" s="570"/>
      <c r="K85" s="571"/>
    </row>
    <row r="86" spans="1:11" x14ac:dyDescent="0.2">
      <c r="A86" s="569"/>
      <c r="B86" s="570"/>
      <c r="C86" s="570"/>
      <c r="D86" s="570"/>
      <c r="E86" s="570"/>
      <c r="F86" s="570"/>
      <c r="G86" s="570"/>
      <c r="H86" s="570"/>
      <c r="I86" s="570"/>
      <c r="J86" s="570"/>
      <c r="K86" s="571"/>
    </row>
    <row r="87" spans="1:11" x14ac:dyDescent="0.2">
      <c r="A87" s="569"/>
      <c r="B87" s="570"/>
      <c r="C87" s="570"/>
      <c r="D87" s="570"/>
      <c r="E87" s="570"/>
      <c r="F87" s="570"/>
      <c r="G87" s="570"/>
      <c r="H87" s="570"/>
      <c r="I87" s="570"/>
      <c r="J87" s="570"/>
      <c r="K87" s="571"/>
    </row>
    <row r="88" spans="1:11" x14ac:dyDescent="0.2">
      <c r="A88" s="569"/>
      <c r="B88" s="570"/>
      <c r="C88" s="570"/>
      <c r="D88" s="570"/>
      <c r="E88" s="570"/>
      <c r="F88" s="570"/>
      <c r="G88" s="570"/>
      <c r="H88" s="570"/>
      <c r="I88" s="570"/>
      <c r="J88" s="570"/>
      <c r="K88" s="571"/>
    </row>
    <row r="89" spans="1:11" x14ac:dyDescent="0.2">
      <c r="A89" s="569"/>
      <c r="B89" s="570"/>
      <c r="C89" s="570"/>
      <c r="D89" s="570"/>
      <c r="E89" s="570"/>
      <c r="F89" s="570"/>
      <c r="G89" s="570"/>
      <c r="H89" s="570"/>
      <c r="I89" s="570"/>
      <c r="J89" s="570"/>
      <c r="K89" s="571"/>
    </row>
    <row r="90" spans="1:11" x14ac:dyDescent="0.2">
      <c r="A90" s="569"/>
      <c r="B90" s="570"/>
      <c r="C90" s="570"/>
      <c r="D90" s="570"/>
      <c r="E90" s="570"/>
      <c r="F90" s="570"/>
      <c r="G90" s="570"/>
      <c r="H90" s="570"/>
      <c r="I90" s="570"/>
      <c r="J90" s="570"/>
      <c r="K90" s="571"/>
    </row>
    <row r="91" spans="1:11" ht="15" x14ac:dyDescent="0.25">
      <c r="A91" s="563" t="s">
        <v>40</v>
      </c>
      <c r="B91" s="564"/>
      <c r="C91" s="564"/>
      <c r="D91" s="564"/>
      <c r="E91" s="564"/>
      <c r="F91" s="564"/>
      <c r="G91" s="564"/>
      <c r="H91" s="564"/>
      <c r="I91" s="564"/>
      <c r="J91" s="564"/>
      <c r="K91" s="565"/>
    </row>
    <row r="92" spans="1:11" x14ac:dyDescent="0.2">
      <c r="A92" s="548"/>
      <c r="B92" s="549"/>
      <c r="C92" s="549"/>
      <c r="D92" s="549"/>
      <c r="E92" s="549"/>
      <c r="F92" s="549"/>
      <c r="G92" s="549"/>
      <c r="H92" s="549"/>
      <c r="I92" s="549"/>
      <c r="J92" s="549"/>
      <c r="K92" s="550"/>
    </row>
    <row r="93" spans="1:11" x14ac:dyDescent="0.2">
      <c r="A93" s="548"/>
      <c r="B93" s="549"/>
      <c r="C93" s="549"/>
      <c r="D93" s="549"/>
      <c r="E93" s="549"/>
      <c r="F93" s="549"/>
      <c r="G93" s="549"/>
      <c r="H93" s="549"/>
      <c r="I93" s="549"/>
      <c r="J93" s="549"/>
      <c r="K93" s="550"/>
    </row>
    <row r="94" spans="1:11" x14ac:dyDescent="0.2">
      <c r="A94" s="548"/>
      <c r="B94" s="549"/>
      <c r="C94" s="549"/>
      <c r="D94" s="549"/>
      <c r="E94" s="549"/>
      <c r="F94" s="549"/>
      <c r="G94" s="549"/>
      <c r="H94" s="549"/>
      <c r="I94" s="549"/>
      <c r="J94" s="549"/>
      <c r="K94" s="550"/>
    </row>
    <row r="95" spans="1:11" s="17" customFormat="1" ht="15" x14ac:dyDescent="0.25">
      <c r="A95" s="548"/>
      <c r="B95" s="549"/>
      <c r="C95" s="549"/>
      <c r="D95" s="549"/>
      <c r="E95" s="549"/>
      <c r="F95" s="549"/>
      <c r="G95" s="549"/>
      <c r="H95" s="549"/>
      <c r="I95" s="549"/>
      <c r="J95" s="549"/>
      <c r="K95" s="550"/>
    </row>
    <row r="96" spans="1:11" s="17" customFormat="1" ht="15" x14ac:dyDescent="0.25">
      <c r="A96" s="548"/>
      <c r="B96" s="549"/>
      <c r="C96" s="549"/>
      <c r="D96" s="549"/>
      <c r="E96" s="549"/>
      <c r="F96" s="549"/>
      <c r="G96" s="549"/>
      <c r="H96" s="549"/>
      <c r="I96" s="549"/>
      <c r="J96" s="549"/>
      <c r="K96" s="550"/>
    </row>
    <row r="97" spans="1:11" ht="15" x14ac:dyDescent="0.25">
      <c r="A97" s="563" t="s">
        <v>41</v>
      </c>
      <c r="B97" s="564"/>
      <c r="C97" s="564"/>
      <c r="D97" s="564"/>
      <c r="E97" s="564"/>
      <c r="F97" s="564"/>
      <c r="G97" s="564"/>
      <c r="H97" s="564"/>
      <c r="I97" s="564"/>
      <c r="J97" s="564"/>
      <c r="K97" s="565"/>
    </row>
    <row r="98" spans="1:11" x14ac:dyDescent="0.2">
      <c r="A98" s="548"/>
      <c r="B98" s="549"/>
      <c r="C98" s="549"/>
      <c r="D98" s="549"/>
      <c r="E98" s="549"/>
      <c r="F98" s="549"/>
      <c r="G98" s="549"/>
      <c r="H98" s="549"/>
      <c r="I98" s="549"/>
      <c r="J98" s="549"/>
      <c r="K98" s="550"/>
    </row>
    <row r="99" spans="1:11" x14ac:dyDescent="0.2">
      <c r="A99" s="548"/>
      <c r="B99" s="549"/>
      <c r="C99" s="549"/>
      <c r="D99" s="549"/>
      <c r="E99" s="549"/>
      <c r="F99" s="549"/>
      <c r="G99" s="549"/>
      <c r="H99" s="549"/>
      <c r="I99" s="549"/>
      <c r="J99" s="549"/>
      <c r="K99" s="550"/>
    </row>
    <row r="100" spans="1:11" x14ac:dyDescent="0.2">
      <c r="A100" s="548"/>
      <c r="B100" s="549"/>
      <c r="C100" s="549"/>
      <c r="D100" s="549"/>
      <c r="E100" s="549"/>
      <c r="F100" s="549"/>
      <c r="G100" s="549"/>
      <c r="H100" s="549"/>
      <c r="I100" s="549"/>
      <c r="J100" s="549"/>
      <c r="K100" s="550"/>
    </row>
    <row r="101" spans="1:11" s="17" customFormat="1" ht="15" x14ac:dyDescent="0.25">
      <c r="A101" s="548"/>
      <c r="B101" s="549"/>
      <c r="C101" s="549"/>
      <c r="D101" s="549"/>
      <c r="E101" s="549"/>
      <c r="F101" s="549"/>
      <c r="G101" s="549"/>
      <c r="H101" s="549"/>
      <c r="I101" s="549"/>
      <c r="J101" s="549"/>
      <c r="K101" s="550"/>
    </row>
    <row r="102" spans="1:11" ht="15" x14ac:dyDescent="0.25">
      <c r="A102" s="563" t="s">
        <v>36</v>
      </c>
      <c r="B102" s="564"/>
      <c r="C102" s="564"/>
      <c r="D102" s="564"/>
      <c r="E102" s="564"/>
      <c r="F102" s="564"/>
      <c r="G102" s="564"/>
      <c r="H102" s="564"/>
      <c r="I102" s="564"/>
      <c r="J102" s="564"/>
      <c r="K102" s="565"/>
    </row>
    <row r="103" spans="1:11" x14ac:dyDescent="0.2">
      <c r="A103" s="548"/>
      <c r="B103" s="549"/>
      <c r="C103" s="549"/>
      <c r="D103" s="549"/>
      <c r="E103" s="549"/>
      <c r="F103" s="549"/>
      <c r="G103" s="549"/>
      <c r="H103" s="549"/>
      <c r="I103" s="549"/>
      <c r="J103" s="549"/>
      <c r="K103" s="550"/>
    </row>
    <row r="104" spans="1:11" x14ac:dyDescent="0.2">
      <c r="A104" s="548"/>
      <c r="B104" s="549"/>
      <c r="C104" s="549"/>
      <c r="D104" s="549"/>
      <c r="E104" s="549"/>
      <c r="F104" s="549"/>
      <c r="G104" s="549"/>
      <c r="H104" s="549"/>
      <c r="I104" s="549"/>
      <c r="J104" s="549"/>
      <c r="K104" s="550"/>
    </row>
    <row r="105" spans="1:11" x14ac:dyDescent="0.2">
      <c r="A105" s="548"/>
      <c r="B105" s="549"/>
      <c r="C105" s="549"/>
      <c r="D105" s="549"/>
      <c r="E105" s="549"/>
      <c r="F105" s="549"/>
      <c r="G105" s="549"/>
      <c r="H105" s="549"/>
      <c r="I105" s="549"/>
      <c r="J105" s="549"/>
      <c r="K105" s="550"/>
    </row>
    <row r="106" spans="1:11" x14ac:dyDescent="0.2">
      <c r="A106" s="548"/>
      <c r="B106" s="549"/>
      <c r="C106" s="549"/>
      <c r="D106" s="549"/>
      <c r="E106" s="549"/>
      <c r="F106" s="549"/>
      <c r="G106" s="549"/>
      <c r="H106" s="549"/>
      <c r="I106" s="549"/>
      <c r="J106" s="549"/>
      <c r="K106" s="550"/>
    </row>
    <row r="107" spans="1:11" x14ac:dyDescent="0.2">
      <c r="A107" s="548"/>
      <c r="B107" s="549"/>
      <c r="C107" s="549"/>
      <c r="D107" s="549"/>
      <c r="E107" s="549"/>
      <c r="F107" s="549"/>
      <c r="G107" s="549"/>
      <c r="H107" s="549"/>
      <c r="I107" s="549"/>
      <c r="J107" s="549"/>
      <c r="K107" s="550"/>
    </row>
    <row r="108" spans="1:11" x14ac:dyDescent="0.2">
      <c r="A108" s="548"/>
      <c r="B108" s="549"/>
      <c r="C108" s="549"/>
      <c r="D108" s="549"/>
      <c r="E108" s="549"/>
      <c r="F108" s="549"/>
      <c r="G108" s="549"/>
      <c r="H108" s="549"/>
      <c r="I108" s="549"/>
      <c r="J108" s="549"/>
      <c r="K108" s="550"/>
    </row>
    <row r="109" spans="1:11" s="17" customFormat="1" ht="15" x14ac:dyDescent="0.25">
      <c r="A109" s="548"/>
      <c r="B109" s="549"/>
      <c r="C109" s="549"/>
      <c r="D109" s="549"/>
      <c r="E109" s="549"/>
      <c r="F109" s="549"/>
      <c r="G109" s="549"/>
      <c r="H109" s="549"/>
      <c r="I109" s="549"/>
      <c r="J109" s="549"/>
      <c r="K109" s="550"/>
    </row>
    <row r="110" spans="1:11" ht="15" x14ac:dyDescent="0.25">
      <c r="A110" s="563" t="s">
        <v>37</v>
      </c>
      <c r="B110" s="564"/>
      <c r="C110" s="564"/>
      <c r="D110" s="564"/>
      <c r="E110" s="564"/>
      <c r="F110" s="564"/>
      <c r="G110" s="564"/>
      <c r="H110" s="564"/>
      <c r="I110" s="564"/>
      <c r="J110" s="564"/>
      <c r="K110" s="565"/>
    </row>
    <row r="111" spans="1:11" x14ac:dyDescent="0.2">
      <c r="A111" s="548"/>
      <c r="B111" s="549"/>
      <c r="C111" s="549"/>
      <c r="D111" s="549"/>
      <c r="E111" s="549"/>
      <c r="F111" s="549"/>
      <c r="G111" s="549"/>
      <c r="H111" s="549"/>
      <c r="I111" s="549"/>
      <c r="J111" s="549"/>
      <c r="K111" s="550"/>
    </row>
    <row r="112" spans="1:11" x14ac:dyDescent="0.2">
      <c r="A112" s="548"/>
      <c r="B112" s="549"/>
      <c r="C112" s="549"/>
      <c r="D112" s="549"/>
      <c r="E112" s="549"/>
      <c r="F112" s="549"/>
      <c r="G112" s="549"/>
      <c r="H112" s="549"/>
      <c r="I112" s="549"/>
      <c r="J112" s="549"/>
      <c r="K112" s="550"/>
    </row>
    <row r="113" spans="1:11" x14ac:dyDescent="0.2">
      <c r="A113" s="548"/>
      <c r="B113" s="549"/>
      <c r="C113" s="549"/>
      <c r="D113" s="549"/>
      <c r="E113" s="549"/>
      <c r="F113" s="549"/>
      <c r="G113" s="549"/>
      <c r="H113" s="549"/>
      <c r="I113" s="549"/>
      <c r="J113" s="549"/>
      <c r="K113" s="550"/>
    </row>
    <row r="114" spans="1:11" x14ac:dyDescent="0.2">
      <c r="A114" s="548"/>
      <c r="B114" s="549"/>
      <c r="C114" s="549"/>
      <c r="D114" s="549"/>
      <c r="E114" s="549"/>
      <c r="F114" s="549"/>
      <c r="G114" s="549"/>
      <c r="H114" s="549"/>
      <c r="I114" s="549"/>
      <c r="J114" s="549"/>
      <c r="K114" s="550"/>
    </row>
    <row r="115" spans="1:11" x14ac:dyDescent="0.2">
      <c r="A115" s="548"/>
      <c r="B115" s="549"/>
      <c r="C115" s="549"/>
      <c r="D115" s="549"/>
      <c r="E115" s="549"/>
      <c r="F115" s="549"/>
      <c r="G115" s="549"/>
      <c r="H115" s="549"/>
      <c r="I115" s="549"/>
      <c r="J115" s="549"/>
      <c r="K115" s="550"/>
    </row>
    <row r="116" spans="1:11" x14ac:dyDescent="0.2">
      <c r="A116" s="548"/>
      <c r="B116" s="549"/>
      <c r="C116" s="549"/>
      <c r="D116" s="549"/>
      <c r="E116" s="549"/>
      <c r="F116" s="549"/>
      <c r="G116" s="549"/>
      <c r="H116" s="549"/>
      <c r="I116" s="549"/>
      <c r="J116" s="549"/>
      <c r="K116" s="550"/>
    </row>
    <row r="117" spans="1:11" ht="30" customHeight="1" x14ac:dyDescent="0.25">
      <c r="A117" s="566" t="s">
        <v>65</v>
      </c>
      <c r="B117" s="567"/>
      <c r="C117" s="567"/>
      <c r="D117" s="567"/>
      <c r="E117" s="567"/>
      <c r="F117" s="567"/>
      <c r="G117" s="567"/>
      <c r="H117" s="567"/>
      <c r="I117" s="567"/>
      <c r="J117" s="567"/>
      <c r="K117" s="568"/>
    </row>
    <row r="118" spans="1:11" x14ac:dyDescent="0.2">
      <c r="A118" s="548"/>
      <c r="B118" s="549"/>
      <c r="C118" s="549"/>
      <c r="D118" s="549"/>
      <c r="E118" s="549"/>
      <c r="F118" s="549"/>
      <c r="G118" s="549"/>
      <c r="H118" s="549"/>
      <c r="I118" s="549"/>
      <c r="J118" s="549"/>
      <c r="K118" s="550"/>
    </row>
    <row r="119" spans="1:11" x14ac:dyDescent="0.2">
      <c r="A119" s="548"/>
      <c r="B119" s="549"/>
      <c r="C119" s="549"/>
      <c r="D119" s="549"/>
      <c r="E119" s="549"/>
      <c r="F119" s="549"/>
      <c r="G119" s="549"/>
      <c r="H119" s="549"/>
      <c r="I119" s="549"/>
      <c r="J119" s="549"/>
      <c r="K119" s="550"/>
    </row>
    <row r="120" spans="1:11" x14ac:dyDescent="0.2">
      <c r="A120" s="548"/>
      <c r="B120" s="549"/>
      <c r="C120" s="549"/>
      <c r="D120" s="549"/>
      <c r="E120" s="549"/>
      <c r="F120" s="549"/>
      <c r="G120" s="549"/>
      <c r="H120" s="549"/>
      <c r="I120" s="549"/>
      <c r="J120" s="549"/>
      <c r="K120" s="550"/>
    </row>
    <row r="121" spans="1:11" x14ac:dyDescent="0.2">
      <c r="A121" s="548"/>
      <c r="B121" s="549"/>
      <c r="C121" s="549"/>
      <c r="D121" s="549"/>
      <c r="E121" s="549"/>
      <c r="F121" s="549"/>
      <c r="G121" s="549"/>
      <c r="H121" s="549"/>
      <c r="I121" s="549"/>
      <c r="J121" s="549"/>
      <c r="K121" s="550"/>
    </row>
    <row r="122" spans="1:11" x14ac:dyDescent="0.2">
      <c r="A122" s="548"/>
      <c r="B122" s="549"/>
      <c r="C122" s="549"/>
      <c r="D122" s="549"/>
      <c r="E122" s="549"/>
      <c r="F122" s="549"/>
      <c r="G122" s="549"/>
      <c r="H122" s="549"/>
      <c r="I122" s="549"/>
      <c r="J122" s="549"/>
      <c r="K122" s="550"/>
    </row>
    <row r="123" spans="1:11" x14ac:dyDescent="0.2">
      <c r="A123" s="548"/>
      <c r="B123" s="549"/>
      <c r="C123" s="549"/>
      <c r="D123" s="549"/>
      <c r="E123" s="549"/>
      <c r="F123" s="549"/>
      <c r="G123" s="549"/>
      <c r="H123" s="549"/>
      <c r="I123" s="549"/>
      <c r="J123" s="549"/>
      <c r="K123" s="550"/>
    </row>
    <row r="124" spans="1:11" x14ac:dyDescent="0.2">
      <c r="A124" s="548"/>
      <c r="B124" s="549"/>
      <c r="C124" s="549"/>
      <c r="D124" s="549"/>
      <c r="E124" s="549"/>
      <c r="F124" s="549"/>
      <c r="G124" s="549"/>
      <c r="H124" s="549"/>
      <c r="I124" s="549"/>
      <c r="J124" s="549"/>
      <c r="K124" s="550"/>
    </row>
    <row r="125" spans="1:11" x14ac:dyDescent="0.2">
      <c r="A125" s="548"/>
      <c r="B125" s="549"/>
      <c r="C125" s="549"/>
      <c r="D125" s="549"/>
      <c r="E125" s="549"/>
      <c r="F125" s="549"/>
      <c r="G125" s="549"/>
      <c r="H125" s="549"/>
      <c r="I125" s="549"/>
      <c r="J125" s="549"/>
      <c r="K125" s="550"/>
    </row>
    <row r="126" spans="1:11" x14ac:dyDescent="0.2">
      <c r="A126" s="548"/>
      <c r="B126" s="549"/>
      <c r="C126" s="549"/>
      <c r="D126" s="549"/>
      <c r="E126" s="549"/>
      <c r="F126" s="549"/>
      <c r="G126" s="549"/>
      <c r="H126" s="549"/>
      <c r="I126" s="549"/>
      <c r="J126" s="549"/>
      <c r="K126" s="550"/>
    </row>
    <row r="127" spans="1:11" x14ac:dyDescent="0.2">
      <c r="A127" s="548"/>
      <c r="B127" s="549"/>
      <c r="C127" s="549"/>
      <c r="D127" s="549"/>
      <c r="E127" s="549"/>
      <c r="F127" s="549"/>
      <c r="G127" s="549"/>
      <c r="H127" s="549"/>
      <c r="I127" s="549"/>
      <c r="J127" s="549"/>
      <c r="K127" s="550"/>
    </row>
    <row r="128" spans="1:11" ht="15" x14ac:dyDescent="0.25">
      <c r="A128" s="563" t="s">
        <v>13</v>
      </c>
      <c r="B128" s="564"/>
      <c r="C128" s="564"/>
      <c r="D128" s="564"/>
      <c r="E128" s="564"/>
      <c r="F128" s="564"/>
      <c r="G128" s="564"/>
      <c r="H128" s="564"/>
      <c r="I128" s="564"/>
      <c r="J128" s="564"/>
      <c r="K128" s="565"/>
    </row>
    <row r="129" spans="1:11" x14ac:dyDescent="0.2">
      <c r="A129" s="548"/>
      <c r="B129" s="549"/>
      <c r="C129" s="549"/>
      <c r="D129" s="549"/>
      <c r="E129" s="549"/>
      <c r="F129" s="549"/>
      <c r="G129" s="549"/>
      <c r="H129" s="549"/>
      <c r="I129" s="549"/>
      <c r="J129" s="549"/>
      <c r="K129" s="550"/>
    </row>
    <row r="130" spans="1:11" x14ac:dyDescent="0.2">
      <c r="A130" s="548"/>
      <c r="B130" s="549"/>
      <c r="C130" s="549"/>
      <c r="D130" s="549"/>
      <c r="E130" s="549"/>
      <c r="F130" s="549"/>
      <c r="G130" s="549"/>
      <c r="H130" s="549"/>
      <c r="I130" s="549"/>
      <c r="J130" s="549"/>
      <c r="K130" s="550"/>
    </row>
    <row r="131" spans="1:11" x14ac:dyDescent="0.2">
      <c r="A131" s="548"/>
      <c r="B131" s="549"/>
      <c r="C131" s="549"/>
      <c r="D131" s="549"/>
      <c r="E131" s="549"/>
      <c r="F131" s="549"/>
      <c r="G131" s="549"/>
      <c r="H131" s="549"/>
      <c r="I131" s="549"/>
      <c r="J131" s="549"/>
      <c r="K131" s="550"/>
    </row>
    <row r="132" spans="1:11" x14ac:dyDescent="0.2">
      <c r="A132" s="548"/>
      <c r="B132" s="549"/>
      <c r="C132" s="549"/>
      <c r="D132" s="549"/>
      <c r="E132" s="549"/>
      <c r="F132" s="549"/>
      <c r="G132" s="549"/>
      <c r="H132" s="549"/>
      <c r="I132" s="549"/>
      <c r="J132" s="549"/>
      <c r="K132" s="550"/>
    </row>
    <row r="133" spans="1:11" x14ac:dyDescent="0.2">
      <c r="A133" s="548"/>
      <c r="B133" s="549"/>
      <c r="C133" s="549"/>
      <c r="D133" s="549"/>
      <c r="E133" s="549"/>
      <c r="F133" s="549"/>
      <c r="G133" s="549"/>
      <c r="H133" s="549"/>
      <c r="I133" s="549"/>
      <c r="J133" s="549"/>
      <c r="K133" s="550"/>
    </row>
    <row r="134" spans="1:11" x14ac:dyDescent="0.2">
      <c r="A134" s="548"/>
      <c r="B134" s="549"/>
      <c r="C134" s="549"/>
      <c r="D134" s="549"/>
      <c r="E134" s="549"/>
      <c r="F134" s="549"/>
      <c r="G134" s="549"/>
      <c r="H134" s="549"/>
      <c r="I134" s="549"/>
      <c r="J134" s="549"/>
      <c r="K134" s="550"/>
    </row>
    <row r="135" spans="1:11" x14ac:dyDescent="0.2">
      <c r="A135" s="548"/>
      <c r="B135" s="549"/>
      <c r="C135" s="549"/>
      <c r="D135" s="549"/>
      <c r="E135" s="549"/>
      <c r="F135" s="549"/>
      <c r="G135" s="549"/>
      <c r="H135" s="549"/>
      <c r="I135" s="549"/>
      <c r="J135" s="549"/>
      <c r="K135" s="550"/>
    </row>
    <row r="136" spans="1:11" ht="15" thickBot="1" x14ac:dyDescent="0.25">
      <c r="A136" s="548"/>
      <c r="B136" s="549"/>
      <c r="C136" s="549"/>
      <c r="D136" s="549"/>
      <c r="E136" s="549"/>
      <c r="F136" s="549"/>
      <c r="G136" s="549"/>
      <c r="H136" s="549"/>
      <c r="I136" s="549"/>
      <c r="J136" s="549"/>
      <c r="K136" s="550"/>
    </row>
    <row r="137" spans="1:11" ht="21" customHeight="1" x14ac:dyDescent="0.2">
      <c r="A137" s="526" t="s">
        <v>133</v>
      </c>
      <c r="B137" s="527"/>
      <c r="C137" s="527"/>
      <c r="D137" s="527"/>
      <c r="E137" s="527"/>
      <c r="F137" s="527"/>
      <c r="G137" s="527"/>
      <c r="H137" s="527"/>
      <c r="I137" s="527"/>
      <c r="J137" s="527"/>
      <c r="K137" s="528"/>
    </row>
    <row r="138" spans="1:11" ht="111" customHeight="1" thickBot="1" x14ac:dyDescent="0.25">
      <c r="A138" s="551"/>
      <c r="B138" s="552"/>
      <c r="C138" s="552"/>
      <c r="D138" s="552"/>
      <c r="E138" s="552"/>
      <c r="F138" s="552"/>
      <c r="G138" s="552"/>
      <c r="H138" s="552"/>
      <c r="I138" s="552"/>
      <c r="J138" s="552"/>
      <c r="K138" s="553"/>
    </row>
    <row r="139" spans="1:11" ht="15" x14ac:dyDescent="0.25">
      <c r="A139" s="554" t="s">
        <v>116</v>
      </c>
      <c r="B139" s="555"/>
      <c r="C139" s="555"/>
      <c r="D139" s="555"/>
      <c r="E139" s="555"/>
      <c r="F139" s="556"/>
      <c r="G139" s="555" t="s">
        <v>43</v>
      </c>
      <c r="H139" s="555"/>
      <c r="I139" s="555"/>
      <c r="J139" s="555"/>
      <c r="K139" s="556"/>
    </row>
    <row r="140" spans="1:11" ht="15" x14ac:dyDescent="0.25">
      <c r="A140" s="529" t="s">
        <v>117</v>
      </c>
      <c r="B140" s="530"/>
      <c r="C140" s="312" t="s">
        <v>46</v>
      </c>
      <c r="D140" s="312"/>
      <c r="E140" s="312"/>
      <c r="F140" s="313"/>
      <c r="G140" s="557"/>
      <c r="H140" s="557"/>
      <c r="I140" s="557"/>
      <c r="J140" s="557"/>
      <c r="K140" s="558"/>
    </row>
    <row r="141" spans="1:11" ht="15" x14ac:dyDescent="0.25">
      <c r="A141" s="529" t="s">
        <v>44</v>
      </c>
      <c r="B141" s="530"/>
      <c r="C141" s="312" t="s">
        <v>118</v>
      </c>
      <c r="D141" s="312"/>
      <c r="E141" s="312"/>
      <c r="F141" s="313"/>
      <c r="G141" s="559"/>
      <c r="H141" s="559"/>
      <c r="I141" s="559"/>
      <c r="J141" s="559"/>
      <c r="K141" s="560"/>
    </row>
    <row r="142" spans="1:11" ht="15" x14ac:dyDescent="0.25">
      <c r="A142" s="529" t="s">
        <v>45</v>
      </c>
      <c r="B142" s="530"/>
      <c r="C142" s="312" t="s">
        <v>119</v>
      </c>
      <c r="D142" s="312"/>
      <c r="E142" s="312"/>
      <c r="F142" s="313"/>
      <c r="G142" s="559"/>
      <c r="H142" s="559"/>
      <c r="I142" s="559"/>
      <c r="J142" s="559"/>
      <c r="K142" s="560"/>
    </row>
    <row r="143" spans="1:11" ht="15.75" thickBot="1" x14ac:dyDescent="0.3">
      <c r="A143" s="531" t="s">
        <v>106</v>
      </c>
      <c r="B143" s="532"/>
      <c r="C143" s="322" t="s">
        <v>120</v>
      </c>
      <c r="D143" s="322"/>
      <c r="E143" s="322"/>
      <c r="F143" s="323"/>
      <c r="G143" s="561"/>
      <c r="H143" s="561"/>
      <c r="I143" s="561"/>
      <c r="J143" s="561"/>
      <c r="K143" s="562"/>
    </row>
    <row r="144" spans="1:11" ht="26.25" customHeight="1" thickBot="1" x14ac:dyDescent="0.25">
      <c r="A144" s="533"/>
      <c r="B144" s="534"/>
      <c r="C144" s="539" t="s">
        <v>0</v>
      </c>
      <c r="D144" s="540"/>
      <c r="E144" s="540"/>
      <c r="F144" s="540"/>
      <c r="G144" s="540"/>
      <c r="H144" s="540"/>
      <c r="I144" s="541"/>
      <c r="J144" s="99" t="s">
        <v>22</v>
      </c>
      <c r="K144" s="141" t="s">
        <v>110</v>
      </c>
    </row>
    <row r="145" spans="1:11" ht="26.25" customHeight="1" thickBot="1" x14ac:dyDescent="0.25">
      <c r="A145" s="535"/>
      <c r="B145" s="536"/>
      <c r="C145" s="542" t="s">
        <v>115</v>
      </c>
      <c r="D145" s="543"/>
      <c r="E145" s="543"/>
      <c r="F145" s="543"/>
      <c r="G145" s="543"/>
      <c r="H145" s="543"/>
      <c r="I145" s="544"/>
      <c r="J145" s="101" t="s">
        <v>23</v>
      </c>
      <c r="K145" s="142" t="s">
        <v>114</v>
      </c>
    </row>
    <row r="146" spans="1:11" ht="26.25" customHeight="1" thickBot="1" x14ac:dyDescent="0.25">
      <c r="A146" s="537"/>
      <c r="B146" s="538"/>
      <c r="C146" s="545"/>
      <c r="D146" s="546"/>
      <c r="E146" s="546"/>
      <c r="F146" s="546"/>
      <c r="G146" s="546"/>
      <c r="H146" s="546"/>
      <c r="I146" s="547"/>
      <c r="J146" s="103" t="s">
        <v>24</v>
      </c>
      <c r="K146" s="143" t="s">
        <v>113</v>
      </c>
    </row>
    <row r="147" spans="1:11" ht="11.25" customHeight="1" thickBot="1" x14ac:dyDescent="0.25">
      <c r="A147" s="2"/>
      <c r="B147" s="3"/>
      <c r="C147" s="3"/>
      <c r="D147" s="3"/>
      <c r="E147" s="3"/>
      <c r="F147" s="3"/>
      <c r="G147" s="3"/>
      <c r="H147" s="3"/>
      <c r="I147" s="3"/>
      <c r="J147" s="3"/>
      <c r="K147" s="105"/>
    </row>
    <row r="148" spans="1:11" ht="19.5" customHeight="1" x14ac:dyDescent="0.2">
      <c r="A148" s="526" t="s">
        <v>14</v>
      </c>
      <c r="B148" s="527"/>
      <c r="C148" s="527"/>
      <c r="D148" s="527"/>
      <c r="E148" s="527"/>
      <c r="F148" s="527"/>
      <c r="G148" s="527"/>
      <c r="H148" s="527"/>
      <c r="I148" s="527"/>
      <c r="J148" s="527"/>
      <c r="K148" s="528"/>
    </row>
    <row r="149" spans="1:11" x14ac:dyDescent="0.2">
      <c r="A149" s="79"/>
      <c r="B149" s="80"/>
      <c r="C149" s="80"/>
      <c r="D149" s="80"/>
      <c r="E149" s="80"/>
      <c r="F149" s="80"/>
      <c r="G149" s="80"/>
      <c r="H149" s="80"/>
      <c r="I149" s="80"/>
      <c r="J149" s="80"/>
      <c r="K149" s="81"/>
    </row>
    <row r="150" spans="1:11" x14ac:dyDescent="0.2">
      <c r="A150" s="79"/>
      <c r="B150" s="80"/>
      <c r="C150" s="80"/>
      <c r="D150" s="80"/>
      <c r="E150" s="80"/>
      <c r="F150" s="80"/>
      <c r="G150" s="80"/>
      <c r="H150" s="80"/>
      <c r="I150" s="80"/>
      <c r="J150" s="80"/>
      <c r="K150" s="81"/>
    </row>
    <row r="151" spans="1:11" x14ac:dyDescent="0.2">
      <c r="A151" s="79"/>
      <c r="B151" s="80"/>
      <c r="C151" s="80"/>
      <c r="D151" s="80"/>
      <c r="E151" s="80"/>
      <c r="F151" s="80"/>
      <c r="G151" s="80"/>
      <c r="H151" s="80"/>
      <c r="I151" s="80"/>
      <c r="J151" s="80"/>
      <c r="K151" s="81"/>
    </row>
    <row r="152" spans="1:11" x14ac:dyDescent="0.2">
      <c r="A152" s="79"/>
      <c r="B152" s="80"/>
      <c r="C152" s="80"/>
      <c r="D152" s="80"/>
      <c r="E152" s="80"/>
      <c r="F152" s="80"/>
      <c r="G152" s="80"/>
      <c r="H152" s="80"/>
      <c r="I152" s="80"/>
      <c r="J152" s="80"/>
      <c r="K152" s="81"/>
    </row>
    <row r="153" spans="1:11" x14ac:dyDescent="0.2">
      <c r="A153" s="79"/>
      <c r="B153" s="80"/>
      <c r="C153" s="80"/>
      <c r="D153" s="80"/>
      <c r="E153" s="80"/>
      <c r="F153" s="80"/>
      <c r="G153" s="80"/>
      <c r="H153" s="80"/>
      <c r="I153" s="80"/>
      <c r="J153" s="80"/>
      <c r="K153" s="81"/>
    </row>
    <row r="154" spans="1:11" x14ac:dyDescent="0.2">
      <c r="A154" s="79"/>
      <c r="B154" s="80"/>
      <c r="C154" s="80"/>
      <c r="D154" s="80"/>
      <c r="E154" s="80"/>
      <c r="F154" s="80"/>
      <c r="G154" s="80"/>
      <c r="H154" s="80"/>
      <c r="I154" s="80"/>
      <c r="J154" s="80"/>
      <c r="K154" s="81"/>
    </row>
    <row r="155" spans="1:11" x14ac:dyDescent="0.2">
      <c r="A155" s="79"/>
      <c r="B155" s="80"/>
      <c r="C155" s="80"/>
      <c r="D155" s="80"/>
      <c r="E155" s="80"/>
      <c r="F155" s="80"/>
      <c r="G155" s="80"/>
      <c r="H155" s="80"/>
      <c r="I155" s="80"/>
      <c r="J155" s="80"/>
      <c r="K155" s="81"/>
    </row>
    <row r="156" spans="1:11" x14ac:dyDescent="0.2">
      <c r="A156" s="79"/>
      <c r="B156" s="80"/>
      <c r="C156" s="80"/>
      <c r="D156" s="80"/>
      <c r="E156" s="80"/>
      <c r="F156" s="80"/>
      <c r="G156" s="80"/>
      <c r="H156" s="80"/>
      <c r="I156" s="80"/>
      <c r="J156" s="80"/>
      <c r="K156" s="81"/>
    </row>
    <row r="157" spans="1:11" x14ac:dyDescent="0.2">
      <c r="A157" s="79"/>
      <c r="B157" s="80"/>
      <c r="C157" s="80"/>
      <c r="D157" s="80"/>
      <c r="E157" s="80"/>
      <c r="F157" s="80"/>
      <c r="G157" s="80"/>
      <c r="H157" s="80"/>
      <c r="I157" s="80"/>
      <c r="J157" s="80"/>
      <c r="K157" s="81"/>
    </row>
    <row r="158" spans="1:11" x14ac:dyDescent="0.2">
      <c r="A158" s="79"/>
      <c r="B158" s="80"/>
      <c r="C158" s="80"/>
      <c r="D158" s="80"/>
      <c r="E158" s="80"/>
      <c r="F158" s="80"/>
      <c r="G158" s="80"/>
      <c r="H158" s="80"/>
      <c r="I158" s="80"/>
      <c r="J158" s="80"/>
      <c r="K158" s="81"/>
    </row>
    <row r="159" spans="1:11" x14ac:dyDescent="0.2">
      <c r="A159" s="79"/>
      <c r="B159" s="80"/>
      <c r="C159" s="80"/>
      <c r="D159" s="80"/>
      <c r="E159" s="80"/>
      <c r="F159" s="80"/>
      <c r="G159" s="80"/>
      <c r="H159" s="80"/>
      <c r="I159" s="80"/>
      <c r="J159" s="80"/>
      <c r="K159" s="81"/>
    </row>
    <row r="160" spans="1:11" x14ac:dyDescent="0.2">
      <c r="A160" s="79"/>
      <c r="B160" s="80"/>
      <c r="C160" s="80"/>
      <c r="D160" s="80"/>
      <c r="E160" s="80"/>
      <c r="F160" s="80"/>
      <c r="G160" s="80"/>
      <c r="H160" s="80"/>
      <c r="I160" s="80"/>
      <c r="J160" s="80"/>
      <c r="K160" s="81"/>
    </row>
    <row r="161" spans="1:11" x14ac:dyDescent="0.2">
      <c r="A161" s="79"/>
      <c r="B161" s="80"/>
      <c r="C161" s="80"/>
      <c r="D161" s="80"/>
      <c r="E161" s="80"/>
      <c r="F161" s="80"/>
      <c r="G161" s="80"/>
      <c r="H161" s="80"/>
      <c r="I161" s="80"/>
      <c r="J161" s="80"/>
      <c r="K161" s="81"/>
    </row>
    <row r="162" spans="1:11" x14ac:dyDescent="0.2">
      <c r="A162" s="79"/>
      <c r="B162" s="80"/>
      <c r="C162" s="80"/>
      <c r="D162" s="80"/>
      <c r="E162" s="80"/>
      <c r="F162" s="80"/>
      <c r="G162" s="80"/>
      <c r="H162" s="80"/>
      <c r="I162" s="80"/>
      <c r="J162" s="80"/>
      <c r="K162" s="81"/>
    </row>
    <row r="163" spans="1:11" x14ac:dyDescent="0.2">
      <c r="A163" s="79"/>
      <c r="B163" s="80"/>
      <c r="C163" s="80"/>
      <c r="D163" s="80"/>
      <c r="E163" s="80"/>
      <c r="F163" s="80"/>
      <c r="G163" s="80"/>
      <c r="H163" s="80"/>
      <c r="I163" s="80"/>
      <c r="J163" s="80"/>
      <c r="K163" s="81"/>
    </row>
    <row r="164" spans="1:11" x14ac:dyDescent="0.2">
      <c r="A164" s="79"/>
      <c r="B164" s="80"/>
      <c r="C164" s="80"/>
      <c r="D164" s="80"/>
      <c r="E164" s="80"/>
      <c r="F164" s="80"/>
      <c r="G164" s="80"/>
      <c r="H164" s="80"/>
      <c r="I164" s="80"/>
      <c r="J164" s="80"/>
      <c r="K164" s="81"/>
    </row>
    <row r="165" spans="1:11" x14ac:dyDescent="0.2">
      <c r="A165" s="79"/>
      <c r="B165" s="80"/>
      <c r="C165" s="80"/>
      <c r="D165" s="80"/>
      <c r="E165" s="80"/>
      <c r="F165" s="80"/>
      <c r="G165" s="80"/>
      <c r="H165" s="80"/>
      <c r="I165" s="80"/>
      <c r="J165" s="80"/>
      <c r="K165" s="81"/>
    </row>
    <row r="166" spans="1:11" x14ac:dyDescent="0.2">
      <c r="A166" s="79"/>
      <c r="B166" s="80"/>
      <c r="C166" s="80"/>
      <c r="D166" s="80"/>
      <c r="E166" s="80"/>
      <c r="F166" s="80"/>
      <c r="G166" s="80"/>
      <c r="H166" s="80"/>
      <c r="I166" s="80"/>
      <c r="J166" s="80"/>
      <c r="K166" s="81"/>
    </row>
    <row r="167" spans="1:11" x14ac:dyDescent="0.2">
      <c r="A167" s="79"/>
      <c r="B167" s="80"/>
      <c r="C167" s="80"/>
      <c r="D167" s="80"/>
      <c r="E167" s="80"/>
      <c r="F167" s="80"/>
      <c r="G167" s="80"/>
      <c r="H167" s="80"/>
      <c r="I167" s="80"/>
      <c r="J167" s="80"/>
      <c r="K167" s="81"/>
    </row>
    <row r="168" spans="1:11" x14ac:dyDescent="0.2">
      <c r="A168" s="79"/>
      <c r="B168" s="80"/>
      <c r="C168" s="80"/>
      <c r="D168" s="80"/>
      <c r="E168" s="80"/>
      <c r="F168" s="80"/>
      <c r="G168" s="80"/>
      <c r="H168" s="80"/>
      <c r="I168" s="80"/>
      <c r="J168" s="80"/>
      <c r="K168" s="81"/>
    </row>
    <row r="169" spans="1:11" x14ac:dyDescent="0.2">
      <c r="A169" s="79"/>
      <c r="B169" s="80"/>
      <c r="C169" s="80"/>
      <c r="D169" s="80"/>
      <c r="E169" s="80"/>
      <c r="F169" s="80"/>
      <c r="G169" s="80"/>
      <c r="H169" s="80"/>
      <c r="I169" s="80"/>
      <c r="J169" s="80"/>
      <c r="K169" s="81"/>
    </row>
    <row r="170" spans="1:11" x14ac:dyDescent="0.2">
      <c r="A170" s="79"/>
      <c r="B170" s="80"/>
      <c r="C170" s="80"/>
      <c r="D170" s="80"/>
      <c r="E170" s="80"/>
      <c r="F170" s="80"/>
      <c r="G170" s="80"/>
      <c r="H170" s="80"/>
      <c r="I170" s="80"/>
      <c r="J170" s="80"/>
      <c r="K170" s="81"/>
    </row>
    <row r="171" spans="1:11" x14ac:dyDescent="0.2">
      <c r="A171" s="79"/>
      <c r="B171" s="80"/>
      <c r="C171" s="80"/>
      <c r="D171" s="80"/>
      <c r="E171" s="80"/>
      <c r="F171" s="80"/>
      <c r="G171" s="80"/>
      <c r="H171" s="80"/>
      <c r="I171" s="80"/>
      <c r="J171" s="80"/>
      <c r="K171" s="81"/>
    </row>
    <row r="172" spans="1:11" x14ac:dyDescent="0.2">
      <c r="A172" s="79"/>
      <c r="B172" s="80"/>
      <c r="C172" s="80"/>
      <c r="D172" s="80"/>
      <c r="E172" s="80"/>
      <c r="F172" s="80"/>
      <c r="G172" s="80"/>
      <c r="H172" s="80"/>
      <c r="I172" s="80"/>
      <c r="J172" s="80"/>
      <c r="K172" s="81"/>
    </row>
    <row r="173" spans="1:11" x14ac:dyDescent="0.2">
      <c r="A173" s="79"/>
      <c r="B173" s="80"/>
      <c r="C173" s="80"/>
      <c r="D173" s="80"/>
      <c r="E173" s="80"/>
      <c r="F173" s="80"/>
      <c r="G173" s="80"/>
      <c r="H173" s="80"/>
      <c r="I173" s="80"/>
      <c r="J173" s="80"/>
      <c r="K173" s="81"/>
    </row>
    <row r="174" spans="1:11" x14ac:dyDescent="0.2">
      <c r="A174" s="79"/>
      <c r="B174" s="80"/>
      <c r="C174" s="80"/>
      <c r="D174" s="80"/>
      <c r="E174" s="80"/>
      <c r="F174" s="80"/>
      <c r="G174" s="80"/>
      <c r="H174" s="80"/>
      <c r="I174" s="80"/>
      <c r="J174" s="80"/>
      <c r="K174" s="81"/>
    </row>
    <row r="175" spans="1:11" x14ac:dyDescent="0.2">
      <c r="A175" s="79"/>
      <c r="B175" s="80"/>
      <c r="C175" s="80"/>
      <c r="D175" s="80"/>
      <c r="E175" s="80"/>
      <c r="F175" s="80"/>
      <c r="G175" s="80"/>
      <c r="H175" s="80"/>
      <c r="I175" s="80"/>
      <c r="J175" s="80"/>
      <c r="K175" s="81"/>
    </row>
    <row r="176" spans="1:11" x14ac:dyDescent="0.2">
      <c r="A176" s="79"/>
      <c r="B176" s="80"/>
      <c r="C176" s="80"/>
      <c r="D176" s="80"/>
      <c r="E176" s="80"/>
      <c r="F176" s="80"/>
      <c r="G176" s="80"/>
      <c r="H176" s="80"/>
      <c r="I176" s="80"/>
      <c r="J176" s="80"/>
      <c r="K176" s="81"/>
    </row>
    <row r="177" spans="1:11" x14ac:dyDescent="0.2">
      <c r="A177" s="79"/>
      <c r="B177" s="80"/>
      <c r="C177" s="80"/>
      <c r="D177" s="80"/>
      <c r="E177" s="80"/>
      <c r="F177" s="80"/>
      <c r="G177" s="80"/>
      <c r="H177" s="80"/>
      <c r="I177" s="80"/>
      <c r="J177" s="80"/>
      <c r="K177" s="81"/>
    </row>
    <row r="178" spans="1:11" x14ac:dyDescent="0.2">
      <c r="A178" s="79"/>
      <c r="B178" s="80"/>
      <c r="C178" s="80"/>
      <c r="D178" s="80"/>
      <c r="E178" s="80"/>
      <c r="F178" s="80"/>
      <c r="G178" s="80"/>
      <c r="H178" s="80"/>
      <c r="I178" s="80"/>
      <c r="J178" s="80"/>
      <c r="K178" s="81"/>
    </row>
    <row r="179" spans="1:11" x14ac:dyDescent="0.2">
      <c r="A179" s="79"/>
      <c r="B179" s="80"/>
      <c r="C179" s="80"/>
      <c r="D179" s="80"/>
      <c r="E179" s="80"/>
      <c r="F179" s="80"/>
      <c r="G179" s="80"/>
      <c r="H179" s="80"/>
      <c r="I179" s="80"/>
      <c r="J179" s="80"/>
      <c r="K179" s="81"/>
    </row>
    <row r="180" spans="1:11" x14ac:dyDescent="0.2">
      <c r="A180" s="79"/>
      <c r="B180" s="80"/>
      <c r="C180" s="80"/>
      <c r="D180" s="80"/>
      <c r="E180" s="80"/>
      <c r="F180" s="80"/>
      <c r="G180" s="80"/>
      <c r="H180" s="80"/>
      <c r="I180" s="80"/>
      <c r="J180" s="80"/>
      <c r="K180" s="81"/>
    </row>
    <row r="181" spans="1:11" x14ac:dyDescent="0.2">
      <c r="A181" s="79"/>
      <c r="B181" s="80"/>
      <c r="C181" s="80"/>
      <c r="D181" s="80"/>
      <c r="E181" s="80"/>
      <c r="F181" s="80"/>
      <c r="G181" s="80"/>
      <c r="H181" s="80"/>
      <c r="I181" s="80"/>
      <c r="J181" s="80"/>
      <c r="K181" s="81"/>
    </row>
    <row r="182" spans="1:11" x14ac:dyDescent="0.2">
      <c r="A182" s="79"/>
      <c r="B182" s="80"/>
      <c r="C182" s="80"/>
      <c r="D182" s="80"/>
      <c r="E182" s="80"/>
      <c r="F182" s="80"/>
      <c r="G182" s="80"/>
      <c r="H182" s="80"/>
      <c r="I182" s="80"/>
      <c r="J182" s="80"/>
      <c r="K182" s="81"/>
    </row>
    <row r="183" spans="1:11" x14ac:dyDescent="0.2">
      <c r="A183" s="79"/>
      <c r="B183" s="80"/>
      <c r="C183" s="80"/>
      <c r="D183" s="80"/>
      <c r="E183" s="80"/>
      <c r="F183" s="80"/>
      <c r="G183" s="80"/>
      <c r="H183" s="80"/>
      <c r="I183" s="80"/>
      <c r="J183" s="80"/>
      <c r="K183" s="81"/>
    </row>
    <row r="184" spans="1:11" x14ac:dyDescent="0.2">
      <c r="A184" s="79"/>
      <c r="B184" s="80"/>
      <c r="C184" s="80"/>
      <c r="D184" s="80"/>
      <c r="E184" s="80"/>
      <c r="F184" s="80"/>
      <c r="G184" s="80"/>
      <c r="H184" s="80"/>
      <c r="I184" s="80"/>
      <c r="J184" s="80"/>
      <c r="K184" s="81"/>
    </row>
    <row r="185" spans="1:11" x14ac:dyDescent="0.2">
      <c r="A185" s="79"/>
      <c r="B185" s="80"/>
      <c r="C185" s="80"/>
      <c r="D185" s="80"/>
      <c r="E185" s="80"/>
      <c r="F185" s="80"/>
      <c r="G185" s="80"/>
      <c r="H185" s="80"/>
      <c r="I185" s="80"/>
      <c r="J185" s="80"/>
      <c r="K185" s="81"/>
    </row>
    <row r="186" spans="1:11" x14ac:dyDescent="0.2">
      <c r="A186" s="79"/>
      <c r="B186" s="80"/>
      <c r="C186" s="80"/>
      <c r="D186" s="80"/>
      <c r="E186" s="80"/>
      <c r="F186" s="80"/>
      <c r="G186" s="80"/>
      <c r="H186" s="80"/>
      <c r="I186" s="80"/>
      <c r="J186" s="80"/>
      <c r="K186" s="81"/>
    </row>
    <row r="187" spans="1:11" x14ac:dyDescent="0.2">
      <c r="A187" s="79"/>
      <c r="B187" s="80"/>
      <c r="C187" s="80"/>
      <c r="D187" s="80"/>
      <c r="E187" s="80"/>
      <c r="F187" s="80"/>
      <c r="G187" s="80"/>
      <c r="H187" s="80"/>
      <c r="I187" s="80"/>
      <c r="J187" s="80"/>
      <c r="K187" s="81"/>
    </row>
    <row r="188" spans="1:11" x14ac:dyDescent="0.2">
      <c r="A188" s="79"/>
      <c r="B188" s="80"/>
      <c r="C188" s="80"/>
      <c r="D188" s="80"/>
      <c r="E188" s="80"/>
      <c r="F188" s="80"/>
      <c r="G188" s="80"/>
      <c r="H188" s="80"/>
      <c r="I188" s="80"/>
      <c r="J188" s="80"/>
      <c r="K188" s="81"/>
    </row>
    <row r="189" spans="1:11" x14ac:dyDescent="0.2">
      <c r="A189" s="79"/>
      <c r="B189" s="80"/>
      <c r="C189" s="80"/>
      <c r="D189" s="80"/>
      <c r="E189" s="80"/>
      <c r="F189" s="80"/>
      <c r="G189" s="80"/>
      <c r="H189" s="80"/>
      <c r="I189" s="80"/>
      <c r="J189" s="80"/>
      <c r="K189" s="81"/>
    </row>
    <row r="190" spans="1:11" x14ac:dyDescent="0.2">
      <c r="A190" s="79"/>
      <c r="B190" s="80"/>
      <c r="C190" s="80"/>
      <c r="D190" s="80"/>
      <c r="E190" s="80"/>
      <c r="F190" s="80"/>
      <c r="G190" s="80"/>
      <c r="H190" s="80"/>
      <c r="I190" s="80"/>
      <c r="J190" s="80"/>
      <c r="K190" s="81"/>
    </row>
    <row r="191" spans="1:11" x14ac:dyDescent="0.2">
      <c r="A191" s="79"/>
      <c r="B191" s="80"/>
      <c r="C191" s="80"/>
      <c r="D191" s="80"/>
      <c r="E191" s="80"/>
      <c r="F191" s="80"/>
      <c r="G191" s="80"/>
      <c r="H191" s="80"/>
      <c r="I191" s="80"/>
      <c r="J191" s="80"/>
      <c r="K191" s="81"/>
    </row>
    <row r="192" spans="1:11" x14ac:dyDescent="0.2">
      <c r="A192" s="79"/>
      <c r="B192" s="80"/>
      <c r="C192" s="80"/>
      <c r="D192" s="80"/>
      <c r="E192" s="80"/>
      <c r="F192" s="80"/>
      <c r="G192" s="80"/>
      <c r="H192" s="80"/>
      <c r="I192" s="80"/>
      <c r="J192" s="80"/>
      <c r="K192" s="81"/>
    </row>
    <row r="193" spans="1:11" x14ac:dyDescent="0.2">
      <c r="A193" s="79"/>
      <c r="B193" s="80"/>
      <c r="C193" s="80"/>
      <c r="D193" s="80"/>
      <c r="E193" s="80"/>
      <c r="F193" s="80"/>
      <c r="G193" s="80"/>
      <c r="H193" s="80"/>
      <c r="I193" s="80"/>
      <c r="J193" s="80"/>
      <c r="K193" s="81"/>
    </row>
    <row r="194" spans="1:11" x14ac:dyDescent="0.2">
      <c r="A194" s="79"/>
      <c r="B194" s="80"/>
      <c r="C194" s="80"/>
      <c r="D194" s="80"/>
      <c r="E194" s="80"/>
      <c r="F194" s="80"/>
      <c r="G194" s="80"/>
      <c r="H194" s="80"/>
      <c r="I194" s="80"/>
      <c r="J194" s="80"/>
      <c r="K194" s="81"/>
    </row>
    <row r="195" spans="1:11" x14ac:dyDescent="0.2">
      <c r="A195" s="79"/>
      <c r="B195" s="80"/>
      <c r="C195" s="80"/>
      <c r="D195" s="80"/>
      <c r="E195" s="80"/>
      <c r="F195" s="80"/>
      <c r="G195" s="80"/>
      <c r="H195" s="80"/>
      <c r="I195" s="80"/>
      <c r="J195" s="80"/>
      <c r="K195" s="81"/>
    </row>
    <row r="196" spans="1:11" x14ac:dyDescent="0.2">
      <c r="A196" s="79"/>
      <c r="B196" s="80"/>
      <c r="C196" s="80"/>
      <c r="D196" s="80"/>
      <c r="E196" s="80"/>
      <c r="F196" s="80"/>
      <c r="G196" s="80"/>
      <c r="H196" s="80"/>
      <c r="I196" s="80"/>
      <c r="J196" s="80"/>
      <c r="K196" s="81"/>
    </row>
    <row r="197" spans="1:11" x14ac:dyDescent="0.2">
      <c r="A197" s="79"/>
      <c r="B197" s="80"/>
      <c r="C197" s="80"/>
      <c r="D197" s="80"/>
      <c r="E197" s="80"/>
      <c r="F197" s="80"/>
      <c r="G197" s="80"/>
      <c r="H197" s="80"/>
      <c r="I197" s="80"/>
      <c r="J197" s="80"/>
      <c r="K197" s="81"/>
    </row>
    <row r="198" spans="1:11" x14ac:dyDescent="0.2">
      <c r="A198" s="79"/>
      <c r="B198" s="80"/>
      <c r="C198" s="80"/>
      <c r="D198" s="80"/>
      <c r="E198" s="80"/>
      <c r="F198" s="80"/>
      <c r="G198" s="80"/>
      <c r="H198" s="80"/>
      <c r="I198" s="80"/>
      <c r="J198" s="80"/>
      <c r="K198" s="81"/>
    </row>
    <row r="199" spans="1:11" x14ac:dyDescent="0.2">
      <c r="A199" s="79"/>
      <c r="B199" s="80"/>
      <c r="C199" s="80"/>
      <c r="D199" s="80"/>
      <c r="E199" s="80"/>
      <c r="F199" s="80"/>
      <c r="G199" s="80"/>
      <c r="H199" s="80"/>
      <c r="I199" s="80"/>
      <c r="J199" s="80"/>
      <c r="K199" s="81"/>
    </row>
    <row r="200" spans="1:11" x14ac:dyDescent="0.2">
      <c r="A200" s="79"/>
      <c r="B200" s="80"/>
      <c r="C200" s="80"/>
      <c r="D200" s="80"/>
      <c r="E200" s="80"/>
      <c r="F200" s="80"/>
      <c r="G200" s="80"/>
      <c r="H200" s="80"/>
      <c r="I200" s="80"/>
      <c r="J200" s="80"/>
      <c r="K200" s="81"/>
    </row>
    <row r="201" spans="1:11" x14ac:dyDescent="0.2">
      <c r="A201" s="79"/>
      <c r="B201" s="80"/>
      <c r="C201" s="80"/>
      <c r="D201" s="80"/>
      <c r="E201" s="80"/>
      <c r="F201" s="80"/>
      <c r="G201" s="80"/>
      <c r="H201" s="80"/>
      <c r="I201" s="80"/>
      <c r="J201" s="80"/>
      <c r="K201" s="81"/>
    </row>
    <row r="202" spans="1:11" x14ac:dyDescent="0.2">
      <c r="A202" s="79"/>
      <c r="B202" s="80"/>
      <c r="C202" s="80"/>
      <c r="D202" s="80"/>
      <c r="E202" s="80"/>
      <c r="F202" s="80"/>
      <c r="G202" s="80"/>
      <c r="H202" s="80"/>
      <c r="I202" s="80"/>
      <c r="J202" s="80"/>
      <c r="K202" s="81"/>
    </row>
    <row r="203" spans="1:11" x14ac:dyDescent="0.2">
      <c r="A203" s="79"/>
      <c r="B203" s="80"/>
      <c r="C203" s="80"/>
      <c r="D203" s="80"/>
      <c r="E203" s="80"/>
      <c r="F203" s="80"/>
      <c r="G203" s="80"/>
      <c r="H203" s="80"/>
      <c r="I203" s="80"/>
      <c r="J203" s="80"/>
      <c r="K203" s="81"/>
    </row>
    <row r="204" spans="1:11" x14ac:dyDescent="0.2">
      <c r="A204" s="79"/>
      <c r="B204" s="80"/>
      <c r="C204" s="80"/>
      <c r="D204" s="80"/>
      <c r="E204" s="80"/>
      <c r="F204" s="80"/>
      <c r="G204" s="80"/>
      <c r="H204" s="80"/>
      <c r="I204" s="80"/>
      <c r="J204" s="80"/>
      <c r="K204" s="81"/>
    </row>
    <row r="205" spans="1:11" x14ac:dyDescent="0.2">
      <c r="A205" s="79"/>
      <c r="B205" s="80"/>
      <c r="C205" s="80"/>
      <c r="D205" s="80"/>
      <c r="E205" s="80"/>
      <c r="F205" s="80"/>
      <c r="G205" s="80"/>
      <c r="H205" s="80"/>
      <c r="I205" s="80"/>
      <c r="J205" s="80"/>
      <c r="K205" s="81"/>
    </row>
    <row r="206" spans="1:11" x14ac:dyDescent="0.2">
      <c r="A206" s="79"/>
      <c r="B206" s="80"/>
      <c r="C206" s="80"/>
      <c r="D206" s="80"/>
      <c r="E206" s="80"/>
      <c r="F206" s="80"/>
      <c r="G206" s="80"/>
      <c r="H206" s="80"/>
      <c r="I206" s="80"/>
      <c r="J206" s="80"/>
      <c r="K206" s="81"/>
    </row>
    <row r="207" spans="1:11" x14ac:dyDescent="0.2">
      <c r="A207" s="79"/>
      <c r="B207" s="80"/>
      <c r="C207" s="80"/>
      <c r="D207" s="80"/>
      <c r="E207" s="80"/>
      <c r="F207" s="80"/>
      <c r="G207" s="80"/>
      <c r="H207" s="80"/>
      <c r="I207" s="80"/>
      <c r="J207" s="80"/>
      <c r="K207" s="81"/>
    </row>
    <row r="208" spans="1:11" x14ac:dyDescent="0.2">
      <c r="A208" s="79"/>
      <c r="B208" s="80"/>
      <c r="C208" s="80"/>
      <c r="D208" s="80"/>
      <c r="E208" s="80"/>
      <c r="F208" s="80"/>
      <c r="G208" s="80"/>
      <c r="H208" s="80"/>
      <c r="I208" s="80"/>
      <c r="J208" s="80"/>
      <c r="K208" s="81"/>
    </row>
    <row r="209" spans="1:11" x14ac:dyDescent="0.2">
      <c r="A209" s="79"/>
      <c r="B209" s="80"/>
      <c r="C209" s="80"/>
      <c r="D209" s="80"/>
      <c r="E209" s="80"/>
      <c r="F209" s="80"/>
      <c r="G209" s="80"/>
      <c r="H209" s="80"/>
      <c r="I209" s="80"/>
      <c r="J209" s="80"/>
      <c r="K209" s="81"/>
    </row>
    <row r="210" spans="1:11" x14ac:dyDescent="0.2">
      <c r="A210" s="79"/>
      <c r="B210" s="80"/>
      <c r="C210" s="80"/>
      <c r="D210" s="80"/>
      <c r="E210" s="80"/>
      <c r="F210" s="80"/>
      <c r="G210" s="80"/>
      <c r="H210" s="80"/>
      <c r="I210" s="80"/>
      <c r="J210" s="80"/>
      <c r="K210" s="81"/>
    </row>
    <row r="211" spans="1:11" x14ac:dyDescent="0.2">
      <c r="A211" s="79"/>
      <c r="B211" s="80"/>
      <c r="C211" s="80"/>
      <c r="D211" s="80"/>
      <c r="E211" s="80"/>
      <c r="F211" s="80"/>
      <c r="G211" s="80"/>
      <c r="H211" s="80"/>
      <c r="I211" s="80"/>
      <c r="J211" s="80"/>
      <c r="K211" s="81"/>
    </row>
    <row r="212" spans="1:11" x14ac:dyDescent="0.2">
      <c r="A212" s="79"/>
      <c r="B212" s="80"/>
      <c r="C212" s="80"/>
      <c r="D212" s="80"/>
      <c r="E212" s="80"/>
      <c r="F212" s="80"/>
      <c r="G212" s="80"/>
      <c r="H212" s="80"/>
      <c r="I212" s="80"/>
      <c r="J212" s="80"/>
      <c r="K212" s="81"/>
    </row>
    <row r="213" spans="1:11" x14ac:dyDescent="0.2">
      <c r="A213" s="79"/>
      <c r="B213" s="80"/>
      <c r="C213" s="80"/>
      <c r="D213" s="80"/>
      <c r="E213" s="80"/>
      <c r="F213" s="80"/>
      <c r="G213" s="80"/>
      <c r="H213" s="80"/>
      <c r="I213" s="80"/>
      <c r="J213" s="80"/>
      <c r="K213" s="81"/>
    </row>
    <row r="214" spans="1:11" x14ac:dyDescent="0.2">
      <c r="A214" s="79"/>
      <c r="B214" s="80"/>
      <c r="C214" s="80"/>
      <c r="D214" s="80"/>
      <c r="E214" s="80"/>
      <c r="F214" s="80"/>
      <c r="G214" s="80"/>
      <c r="H214" s="80"/>
      <c r="I214" s="80"/>
      <c r="J214" s="80"/>
      <c r="K214" s="81"/>
    </row>
    <row r="215" spans="1:11" x14ac:dyDescent="0.2">
      <c r="A215" s="79"/>
      <c r="B215" s="80"/>
      <c r="C215" s="80"/>
      <c r="D215" s="80"/>
      <c r="E215" s="80"/>
      <c r="F215" s="80"/>
      <c r="G215" s="80"/>
      <c r="H215" s="80"/>
      <c r="I215" s="80"/>
      <c r="J215" s="80"/>
      <c r="K215" s="81"/>
    </row>
    <row r="216" spans="1:11" x14ac:dyDescent="0.2">
      <c r="A216" s="79"/>
      <c r="B216" s="80"/>
      <c r="C216" s="80"/>
      <c r="D216" s="80"/>
      <c r="E216" s="80"/>
      <c r="F216" s="80"/>
      <c r="G216" s="80"/>
      <c r="H216" s="80"/>
      <c r="I216" s="80"/>
      <c r="J216" s="80"/>
      <c r="K216" s="81"/>
    </row>
    <row r="217" spans="1:11" ht="15" thickBot="1" x14ac:dyDescent="0.25">
      <c r="A217" s="82"/>
      <c r="B217" s="83"/>
      <c r="C217" s="83"/>
      <c r="D217" s="83"/>
      <c r="E217" s="83"/>
      <c r="F217" s="83"/>
      <c r="G217" s="83"/>
      <c r="H217" s="83"/>
      <c r="I217" s="83"/>
      <c r="J217" s="83"/>
      <c r="K217" s="84"/>
    </row>
    <row r="1960" spans="1:1" x14ac:dyDescent="0.2">
      <c r="A1960" s="1" t="s">
        <v>46</v>
      </c>
    </row>
    <row r="1961" spans="1:1" x14ac:dyDescent="0.2">
      <c r="A1961" s="1" t="s">
        <v>47</v>
      </c>
    </row>
    <row r="1962" spans="1:1" x14ac:dyDescent="0.2">
      <c r="A1962" s="1" t="s">
        <v>48</v>
      </c>
    </row>
    <row r="1965" spans="1:1" x14ac:dyDescent="0.2">
      <c r="A1965" s="1" t="s">
        <v>62</v>
      </c>
    </row>
    <row r="1966" spans="1:1" x14ac:dyDescent="0.2">
      <c r="A1966" s="1" t="s">
        <v>63</v>
      </c>
    </row>
    <row r="1967" spans="1:1" x14ac:dyDescent="0.2">
      <c r="A1967" s="1" t="s">
        <v>64</v>
      </c>
    </row>
  </sheetData>
  <sheetProtection insertColumns="0" insertRows="0" insertHyperlinks="0"/>
  <mergeCells count="171">
    <mergeCell ref="A6:K6"/>
    <mergeCell ref="A7:K7"/>
    <mergeCell ref="B8:E8"/>
    <mergeCell ref="F8:F11"/>
    <mergeCell ref="G8:K11"/>
    <mergeCell ref="B9:E9"/>
    <mergeCell ref="B10:E10"/>
    <mergeCell ref="B11:E11"/>
    <mergeCell ref="A1:B3"/>
    <mergeCell ref="C1:I1"/>
    <mergeCell ref="C2:I3"/>
    <mergeCell ref="A4:K4"/>
    <mergeCell ref="A5:C5"/>
    <mergeCell ref="E5:G5"/>
    <mergeCell ref="H5:K5"/>
    <mergeCell ref="D18:E18"/>
    <mergeCell ref="F18:G18"/>
    <mergeCell ref="J18:K18"/>
    <mergeCell ref="A19:B19"/>
    <mergeCell ref="C19:E19"/>
    <mergeCell ref="F19:H19"/>
    <mergeCell ref="I19:J19"/>
    <mergeCell ref="A12:K12"/>
    <mergeCell ref="D13:E13"/>
    <mergeCell ref="D14:E14"/>
    <mergeCell ref="D15:E15"/>
    <mergeCell ref="D16:E16"/>
    <mergeCell ref="D17:E17"/>
    <mergeCell ref="A24:E24"/>
    <mergeCell ref="F24:G24"/>
    <mergeCell ref="H24:I24"/>
    <mergeCell ref="J24:K24"/>
    <mergeCell ref="F25:G25"/>
    <mergeCell ref="H25:I25"/>
    <mergeCell ref="J25:K25"/>
    <mergeCell ref="B20:E20"/>
    <mergeCell ref="F20:G20"/>
    <mergeCell ref="H20:K20"/>
    <mergeCell ref="A21:K21"/>
    <mergeCell ref="A22:K22"/>
    <mergeCell ref="A23:E23"/>
    <mergeCell ref="F23:K23"/>
    <mergeCell ref="H29:I29"/>
    <mergeCell ref="J29:K29"/>
    <mergeCell ref="H30:I30"/>
    <mergeCell ref="J30:K30"/>
    <mergeCell ref="F31:K31"/>
    <mergeCell ref="F32:H32"/>
    <mergeCell ref="I32:K32"/>
    <mergeCell ref="F26:G26"/>
    <mergeCell ref="H26:I26"/>
    <mergeCell ref="J26:K26"/>
    <mergeCell ref="F27:K27"/>
    <mergeCell ref="F28:G28"/>
    <mergeCell ref="H28:I28"/>
    <mergeCell ref="J28:K28"/>
    <mergeCell ref="F36:H36"/>
    <mergeCell ref="I36:K36"/>
    <mergeCell ref="F37:H37"/>
    <mergeCell ref="I37:K37"/>
    <mergeCell ref="A60:K60"/>
    <mergeCell ref="D61:E61"/>
    <mergeCell ref="J61:K61"/>
    <mergeCell ref="F33:H33"/>
    <mergeCell ref="I33:K33"/>
    <mergeCell ref="F34:H34"/>
    <mergeCell ref="I34:K34"/>
    <mergeCell ref="F35:H35"/>
    <mergeCell ref="I35:K35"/>
    <mergeCell ref="D65:E65"/>
    <mergeCell ref="J65:K65"/>
    <mergeCell ref="D66:E66"/>
    <mergeCell ref="J66:K66"/>
    <mergeCell ref="D67:E67"/>
    <mergeCell ref="J67:K67"/>
    <mergeCell ref="D62:E62"/>
    <mergeCell ref="J62:K62"/>
    <mergeCell ref="D63:E63"/>
    <mergeCell ref="J63:K63"/>
    <mergeCell ref="D64:E64"/>
    <mergeCell ref="J64:K64"/>
    <mergeCell ref="C75:E75"/>
    <mergeCell ref="F75:J75"/>
    <mergeCell ref="C76:E76"/>
    <mergeCell ref="F76:J76"/>
    <mergeCell ref="C77:E77"/>
    <mergeCell ref="F77:J77"/>
    <mergeCell ref="A69:B71"/>
    <mergeCell ref="C69:I69"/>
    <mergeCell ref="C70:I71"/>
    <mergeCell ref="A73:K73"/>
    <mergeCell ref="A74:E74"/>
    <mergeCell ref="F74:J74"/>
    <mergeCell ref="A82:K82"/>
    <mergeCell ref="A83:K83"/>
    <mergeCell ref="A84:K84"/>
    <mergeCell ref="A85:K85"/>
    <mergeCell ref="A86:K86"/>
    <mergeCell ref="A87:K87"/>
    <mergeCell ref="C78:E78"/>
    <mergeCell ref="F78:J78"/>
    <mergeCell ref="C79:E79"/>
    <mergeCell ref="F79:J79"/>
    <mergeCell ref="E80:F80"/>
    <mergeCell ref="H80:I80"/>
    <mergeCell ref="A94:K94"/>
    <mergeCell ref="A95:K95"/>
    <mergeCell ref="A96:K96"/>
    <mergeCell ref="A97:K97"/>
    <mergeCell ref="A98:K98"/>
    <mergeCell ref="A99:K99"/>
    <mergeCell ref="A88:K88"/>
    <mergeCell ref="A89:K89"/>
    <mergeCell ref="A90:K90"/>
    <mergeCell ref="A91:K91"/>
    <mergeCell ref="A92:K92"/>
    <mergeCell ref="A93:K93"/>
    <mergeCell ref="A106:K106"/>
    <mergeCell ref="A107:K107"/>
    <mergeCell ref="A108:K108"/>
    <mergeCell ref="A109:K109"/>
    <mergeCell ref="A110:K110"/>
    <mergeCell ref="A111:K111"/>
    <mergeCell ref="A100:K100"/>
    <mergeCell ref="A101:K101"/>
    <mergeCell ref="A102:K102"/>
    <mergeCell ref="A103:K103"/>
    <mergeCell ref="A104:K104"/>
    <mergeCell ref="A105:K105"/>
    <mergeCell ref="A118:K118"/>
    <mergeCell ref="A119:K119"/>
    <mergeCell ref="A120:K120"/>
    <mergeCell ref="A121:K121"/>
    <mergeCell ref="A122:K122"/>
    <mergeCell ref="A123:K123"/>
    <mergeCell ref="A112:K112"/>
    <mergeCell ref="A113:K113"/>
    <mergeCell ref="A114:K114"/>
    <mergeCell ref="A115:K115"/>
    <mergeCell ref="A116:K116"/>
    <mergeCell ref="A117:K117"/>
    <mergeCell ref="A130:K130"/>
    <mergeCell ref="A131:K131"/>
    <mergeCell ref="A132:K132"/>
    <mergeCell ref="A133:K133"/>
    <mergeCell ref="A134:K134"/>
    <mergeCell ref="A135:K135"/>
    <mergeCell ref="A124:K124"/>
    <mergeCell ref="A125:K125"/>
    <mergeCell ref="A126:K126"/>
    <mergeCell ref="A127:K127"/>
    <mergeCell ref="A128:K128"/>
    <mergeCell ref="A129:K129"/>
    <mergeCell ref="A148:K148"/>
    <mergeCell ref="A142:B142"/>
    <mergeCell ref="C142:F142"/>
    <mergeCell ref="A143:B143"/>
    <mergeCell ref="C143:F143"/>
    <mergeCell ref="A144:B146"/>
    <mergeCell ref="C144:I144"/>
    <mergeCell ref="C145:I146"/>
    <mergeCell ref="A136:K136"/>
    <mergeCell ref="A137:K137"/>
    <mergeCell ref="A138:K138"/>
    <mergeCell ref="A139:F139"/>
    <mergeCell ref="G139:K139"/>
    <mergeCell ref="A140:B140"/>
    <mergeCell ref="C140:F140"/>
    <mergeCell ref="G140:K143"/>
    <mergeCell ref="A141:B141"/>
    <mergeCell ref="C141:F141"/>
  </mergeCells>
  <dataValidations count="2">
    <dataValidation type="list" allowBlank="1" showInputMessage="1" showErrorMessage="1" sqref="B75:B79 K74:K79">
      <formula1>$A$1965:$A$1967</formula1>
    </dataValidation>
    <dataValidation type="list" allowBlank="1" showInputMessage="1" showErrorMessage="1" sqref="C140:F140">
      <formula1>$A$1960:$A$1962</formula1>
    </dataValidation>
  </dataValidations>
  <pageMargins left="0.70866141732283472" right="0.70866141732283472" top="0.74803149606299213" bottom="0.35433070866141736" header="0.31496062992125984" footer="0.31496062992125984"/>
  <pageSetup scale="51" orientation="portrait" r:id="rId1"/>
  <rowBreaks count="2" manualBreakCount="2">
    <brk id="68" max="10" man="1"/>
    <brk id="143" max="10"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
  <sheetViews>
    <sheetView workbookViewId="0">
      <selection activeCell="F33" sqref="F33:H33"/>
    </sheetView>
  </sheetViews>
  <sheetFormatPr baseColWidth="10" defaultColWidth="11.42578125" defaultRowHeight="11.25" x14ac:dyDescent="0.2"/>
  <cols>
    <col min="1" max="16384" width="11.42578125" style="18"/>
  </cols>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A1:AF78"/>
  <sheetViews>
    <sheetView showZeros="0" view="pageBreakPreview" zoomScaleSheetLayoutView="100" workbookViewId="0">
      <selection activeCell="F33" sqref="F33:H33"/>
    </sheetView>
  </sheetViews>
  <sheetFormatPr baseColWidth="10" defaultRowHeight="11.25" x14ac:dyDescent="0.2"/>
  <cols>
    <col min="1" max="1" width="5" style="18" customWidth="1"/>
    <col min="2" max="2" width="14" style="18" customWidth="1"/>
    <col min="3" max="3" width="3.7109375" style="18" customWidth="1"/>
    <col min="4" max="8" width="10.42578125" style="18" customWidth="1"/>
    <col min="9" max="9" width="11.85546875" style="18" customWidth="1"/>
    <col min="10" max="11" width="11.140625" style="18" customWidth="1"/>
    <col min="12" max="12" width="11.85546875" style="18" customWidth="1"/>
    <col min="13" max="13" width="11.28515625" style="18" customWidth="1"/>
    <col min="14" max="14" width="11" style="18" customWidth="1"/>
    <col min="15" max="15" width="11.140625" style="18" customWidth="1"/>
    <col min="16" max="16" width="10.85546875" style="18" customWidth="1"/>
    <col min="17" max="17" width="12.42578125" style="18" customWidth="1"/>
    <col min="18" max="18" width="17.42578125" style="18" customWidth="1"/>
    <col min="19" max="19" width="12.7109375" style="18" bestFit="1" customWidth="1"/>
    <col min="20" max="20" width="6.28515625" style="18" bestFit="1" customWidth="1"/>
    <col min="21" max="259" width="11.42578125" style="18"/>
    <col min="260" max="260" width="5" style="18" customWidth="1"/>
    <col min="261" max="261" width="14" style="18" customWidth="1"/>
    <col min="262" max="262" width="3.7109375" style="18" customWidth="1"/>
    <col min="263" max="267" width="10.42578125" style="18" customWidth="1"/>
    <col min="268" max="268" width="11.85546875" style="18" customWidth="1"/>
    <col min="269" max="271" width="10.42578125" style="18" customWidth="1"/>
    <col min="272" max="272" width="10.85546875" style="18" customWidth="1"/>
    <col min="273" max="273" width="12.42578125" style="18" customWidth="1"/>
    <col min="274" max="274" width="12.5703125" style="18" bestFit="1" customWidth="1"/>
    <col min="275" max="275" width="12.7109375" style="18" bestFit="1" customWidth="1"/>
    <col min="276" max="276" width="6.28515625" style="18" bestFit="1" customWidth="1"/>
    <col min="277" max="515" width="11.42578125" style="18"/>
    <col min="516" max="516" width="5" style="18" customWidth="1"/>
    <col min="517" max="517" width="14" style="18" customWidth="1"/>
    <col min="518" max="518" width="3.7109375" style="18" customWidth="1"/>
    <col min="519" max="523" width="10.42578125" style="18" customWidth="1"/>
    <col min="524" max="524" width="11.85546875" style="18" customWidth="1"/>
    <col min="525" max="527" width="10.42578125" style="18" customWidth="1"/>
    <col min="528" max="528" width="10.85546875" style="18" customWidth="1"/>
    <col min="529" max="529" width="12.42578125" style="18" customWidth="1"/>
    <col min="530" max="530" width="12.5703125" style="18" bestFit="1" customWidth="1"/>
    <col min="531" max="531" width="12.7109375" style="18" bestFit="1" customWidth="1"/>
    <col min="532" max="532" width="6.28515625" style="18" bestFit="1" customWidth="1"/>
    <col min="533" max="771" width="11.42578125" style="18"/>
    <col min="772" max="772" width="5" style="18" customWidth="1"/>
    <col min="773" max="773" width="14" style="18" customWidth="1"/>
    <col min="774" max="774" width="3.7109375" style="18" customWidth="1"/>
    <col min="775" max="779" width="10.42578125" style="18" customWidth="1"/>
    <col min="780" max="780" width="11.85546875" style="18" customWidth="1"/>
    <col min="781" max="783" width="10.42578125" style="18" customWidth="1"/>
    <col min="784" max="784" width="10.85546875" style="18" customWidth="1"/>
    <col min="785" max="785" width="12.42578125" style="18" customWidth="1"/>
    <col min="786" max="786" width="12.5703125" style="18" bestFit="1" customWidth="1"/>
    <col min="787" max="787" width="12.7109375" style="18" bestFit="1" customWidth="1"/>
    <col min="788" max="788" width="6.28515625" style="18" bestFit="1" customWidth="1"/>
    <col min="789" max="1027" width="11.42578125" style="18"/>
    <col min="1028" max="1028" width="5" style="18" customWidth="1"/>
    <col min="1029" max="1029" width="14" style="18" customWidth="1"/>
    <col min="1030" max="1030" width="3.7109375" style="18" customWidth="1"/>
    <col min="1031" max="1035" width="10.42578125" style="18" customWidth="1"/>
    <col min="1036" max="1036" width="11.85546875" style="18" customWidth="1"/>
    <col min="1037" max="1039" width="10.42578125" style="18" customWidth="1"/>
    <col min="1040" max="1040" width="10.85546875" style="18" customWidth="1"/>
    <col min="1041" max="1041" width="12.42578125" style="18" customWidth="1"/>
    <col min="1042" max="1042" width="12.5703125" style="18" bestFit="1" customWidth="1"/>
    <col min="1043" max="1043" width="12.7109375" style="18" bestFit="1" customWidth="1"/>
    <col min="1044" max="1044" width="6.28515625" style="18" bestFit="1" customWidth="1"/>
    <col min="1045" max="1283" width="11.42578125" style="18"/>
    <col min="1284" max="1284" width="5" style="18" customWidth="1"/>
    <col min="1285" max="1285" width="14" style="18" customWidth="1"/>
    <col min="1286" max="1286" width="3.7109375" style="18" customWidth="1"/>
    <col min="1287" max="1291" width="10.42578125" style="18" customWidth="1"/>
    <col min="1292" max="1292" width="11.85546875" style="18" customWidth="1"/>
    <col min="1293" max="1295" width="10.42578125" style="18" customWidth="1"/>
    <col min="1296" max="1296" width="10.85546875" style="18" customWidth="1"/>
    <col min="1297" max="1297" width="12.42578125" style="18" customWidth="1"/>
    <col min="1298" max="1298" width="12.5703125" style="18" bestFit="1" customWidth="1"/>
    <col min="1299" max="1299" width="12.7109375" style="18" bestFit="1" customWidth="1"/>
    <col min="1300" max="1300" width="6.28515625" style="18" bestFit="1" customWidth="1"/>
    <col min="1301" max="1539" width="11.42578125" style="18"/>
    <col min="1540" max="1540" width="5" style="18" customWidth="1"/>
    <col min="1541" max="1541" width="14" style="18" customWidth="1"/>
    <col min="1542" max="1542" width="3.7109375" style="18" customWidth="1"/>
    <col min="1543" max="1547" width="10.42578125" style="18" customWidth="1"/>
    <col min="1548" max="1548" width="11.85546875" style="18" customWidth="1"/>
    <col min="1549" max="1551" width="10.42578125" style="18" customWidth="1"/>
    <col min="1552" max="1552" width="10.85546875" style="18" customWidth="1"/>
    <col min="1553" max="1553" width="12.42578125" style="18" customWidth="1"/>
    <col min="1554" max="1554" width="12.5703125" style="18" bestFit="1" customWidth="1"/>
    <col min="1555" max="1555" width="12.7109375" style="18" bestFit="1" customWidth="1"/>
    <col min="1556" max="1556" width="6.28515625" style="18" bestFit="1" customWidth="1"/>
    <col min="1557" max="1795" width="11.42578125" style="18"/>
    <col min="1796" max="1796" width="5" style="18" customWidth="1"/>
    <col min="1797" max="1797" width="14" style="18" customWidth="1"/>
    <col min="1798" max="1798" width="3.7109375" style="18" customWidth="1"/>
    <col min="1799" max="1803" width="10.42578125" style="18" customWidth="1"/>
    <col min="1804" max="1804" width="11.85546875" style="18" customWidth="1"/>
    <col min="1805" max="1807" width="10.42578125" style="18" customWidth="1"/>
    <col min="1808" max="1808" width="10.85546875" style="18" customWidth="1"/>
    <col min="1809" max="1809" width="12.42578125" style="18" customWidth="1"/>
    <col min="1810" max="1810" width="12.5703125" style="18" bestFit="1" customWidth="1"/>
    <col min="1811" max="1811" width="12.7109375" style="18" bestFit="1" customWidth="1"/>
    <col min="1812" max="1812" width="6.28515625" style="18" bestFit="1" customWidth="1"/>
    <col min="1813" max="2051" width="11.42578125" style="18"/>
    <col min="2052" max="2052" width="5" style="18" customWidth="1"/>
    <col min="2053" max="2053" width="14" style="18" customWidth="1"/>
    <col min="2054" max="2054" width="3.7109375" style="18" customWidth="1"/>
    <col min="2055" max="2059" width="10.42578125" style="18" customWidth="1"/>
    <col min="2060" max="2060" width="11.85546875" style="18" customWidth="1"/>
    <col min="2061" max="2063" width="10.42578125" style="18" customWidth="1"/>
    <col min="2064" max="2064" width="10.85546875" style="18" customWidth="1"/>
    <col min="2065" max="2065" width="12.42578125" style="18" customWidth="1"/>
    <col min="2066" max="2066" width="12.5703125" style="18" bestFit="1" customWidth="1"/>
    <col min="2067" max="2067" width="12.7109375" style="18" bestFit="1" customWidth="1"/>
    <col min="2068" max="2068" width="6.28515625" style="18" bestFit="1" customWidth="1"/>
    <col min="2069" max="2307" width="11.42578125" style="18"/>
    <col min="2308" max="2308" width="5" style="18" customWidth="1"/>
    <col min="2309" max="2309" width="14" style="18" customWidth="1"/>
    <col min="2310" max="2310" width="3.7109375" style="18" customWidth="1"/>
    <col min="2311" max="2315" width="10.42578125" style="18" customWidth="1"/>
    <col min="2316" max="2316" width="11.85546875" style="18" customWidth="1"/>
    <col min="2317" max="2319" width="10.42578125" style="18" customWidth="1"/>
    <col min="2320" max="2320" width="10.85546875" style="18" customWidth="1"/>
    <col min="2321" max="2321" width="12.42578125" style="18" customWidth="1"/>
    <col min="2322" max="2322" width="12.5703125" style="18" bestFit="1" customWidth="1"/>
    <col min="2323" max="2323" width="12.7109375" style="18" bestFit="1" customWidth="1"/>
    <col min="2324" max="2324" width="6.28515625" style="18" bestFit="1" customWidth="1"/>
    <col min="2325" max="2563" width="11.42578125" style="18"/>
    <col min="2564" max="2564" width="5" style="18" customWidth="1"/>
    <col min="2565" max="2565" width="14" style="18" customWidth="1"/>
    <col min="2566" max="2566" width="3.7109375" style="18" customWidth="1"/>
    <col min="2567" max="2571" width="10.42578125" style="18" customWidth="1"/>
    <col min="2572" max="2572" width="11.85546875" style="18" customWidth="1"/>
    <col min="2573" max="2575" width="10.42578125" style="18" customWidth="1"/>
    <col min="2576" max="2576" width="10.85546875" style="18" customWidth="1"/>
    <col min="2577" max="2577" width="12.42578125" style="18" customWidth="1"/>
    <col min="2578" max="2578" width="12.5703125" style="18" bestFit="1" customWidth="1"/>
    <col min="2579" max="2579" width="12.7109375" style="18" bestFit="1" customWidth="1"/>
    <col min="2580" max="2580" width="6.28515625" style="18" bestFit="1" customWidth="1"/>
    <col min="2581" max="2819" width="11.42578125" style="18"/>
    <col min="2820" max="2820" width="5" style="18" customWidth="1"/>
    <col min="2821" max="2821" width="14" style="18" customWidth="1"/>
    <col min="2822" max="2822" width="3.7109375" style="18" customWidth="1"/>
    <col min="2823" max="2827" width="10.42578125" style="18" customWidth="1"/>
    <col min="2828" max="2828" width="11.85546875" style="18" customWidth="1"/>
    <col min="2829" max="2831" width="10.42578125" style="18" customWidth="1"/>
    <col min="2832" max="2832" width="10.85546875" style="18" customWidth="1"/>
    <col min="2833" max="2833" width="12.42578125" style="18" customWidth="1"/>
    <col min="2834" max="2834" width="12.5703125" style="18" bestFit="1" customWidth="1"/>
    <col min="2835" max="2835" width="12.7109375" style="18" bestFit="1" customWidth="1"/>
    <col min="2836" max="2836" width="6.28515625" style="18" bestFit="1" customWidth="1"/>
    <col min="2837" max="3075" width="11.42578125" style="18"/>
    <col min="3076" max="3076" width="5" style="18" customWidth="1"/>
    <col min="3077" max="3077" width="14" style="18" customWidth="1"/>
    <col min="3078" max="3078" width="3.7109375" style="18" customWidth="1"/>
    <col min="3079" max="3083" width="10.42578125" style="18" customWidth="1"/>
    <col min="3084" max="3084" width="11.85546875" style="18" customWidth="1"/>
    <col min="3085" max="3087" width="10.42578125" style="18" customWidth="1"/>
    <col min="3088" max="3088" width="10.85546875" style="18" customWidth="1"/>
    <col min="3089" max="3089" width="12.42578125" style="18" customWidth="1"/>
    <col min="3090" max="3090" width="12.5703125" style="18" bestFit="1" customWidth="1"/>
    <col min="3091" max="3091" width="12.7109375" style="18" bestFit="1" customWidth="1"/>
    <col min="3092" max="3092" width="6.28515625" style="18" bestFit="1" customWidth="1"/>
    <col min="3093" max="3331" width="11.42578125" style="18"/>
    <col min="3332" max="3332" width="5" style="18" customWidth="1"/>
    <col min="3333" max="3333" width="14" style="18" customWidth="1"/>
    <col min="3334" max="3334" width="3.7109375" style="18" customWidth="1"/>
    <col min="3335" max="3339" width="10.42578125" style="18" customWidth="1"/>
    <col min="3340" max="3340" width="11.85546875" style="18" customWidth="1"/>
    <col min="3341" max="3343" width="10.42578125" style="18" customWidth="1"/>
    <col min="3344" max="3344" width="10.85546875" style="18" customWidth="1"/>
    <col min="3345" max="3345" width="12.42578125" style="18" customWidth="1"/>
    <col min="3346" max="3346" width="12.5703125" style="18" bestFit="1" customWidth="1"/>
    <col min="3347" max="3347" width="12.7109375" style="18" bestFit="1" customWidth="1"/>
    <col min="3348" max="3348" width="6.28515625" style="18" bestFit="1" customWidth="1"/>
    <col min="3349" max="3587" width="11.42578125" style="18"/>
    <col min="3588" max="3588" width="5" style="18" customWidth="1"/>
    <col min="3589" max="3589" width="14" style="18" customWidth="1"/>
    <col min="3590" max="3590" width="3.7109375" style="18" customWidth="1"/>
    <col min="3591" max="3595" width="10.42578125" style="18" customWidth="1"/>
    <col min="3596" max="3596" width="11.85546875" style="18" customWidth="1"/>
    <col min="3597" max="3599" width="10.42578125" style="18" customWidth="1"/>
    <col min="3600" max="3600" width="10.85546875" style="18" customWidth="1"/>
    <col min="3601" max="3601" width="12.42578125" style="18" customWidth="1"/>
    <col min="3602" max="3602" width="12.5703125" style="18" bestFit="1" customWidth="1"/>
    <col min="3603" max="3603" width="12.7109375" style="18" bestFit="1" customWidth="1"/>
    <col min="3604" max="3604" width="6.28515625" style="18" bestFit="1" customWidth="1"/>
    <col min="3605" max="3843" width="11.42578125" style="18"/>
    <col min="3844" max="3844" width="5" style="18" customWidth="1"/>
    <col min="3845" max="3845" width="14" style="18" customWidth="1"/>
    <col min="3846" max="3846" width="3.7109375" style="18" customWidth="1"/>
    <col min="3847" max="3851" width="10.42578125" style="18" customWidth="1"/>
    <col min="3852" max="3852" width="11.85546875" style="18" customWidth="1"/>
    <col min="3853" max="3855" width="10.42578125" style="18" customWidth="1"/>
    <col min="3856" max="3856" width="10.85546875" style="18" customWidth="1"/>
    <col min="3857" max="3857" width="12.42578125" style="18" customWidth="1"/>
    <col min="3858" max="3858" width="12.5703125" style="18" bestFit="1" customWidth="1"/>
    <col min="3859" max="3859" width="12.7109375" style="18" bestFit="1" customWidth="1"/>
    <col min="3860" max="3860" width="6.28515625" style="18" bestFit="1" customWidth="1"/>
    <col min="3861" max="4099" width="11.42578125" style="18"/>
    <col min="4100" max="4100" width="5" style="18" customWidth="1"/>
    <col min="4101" max="4101" width="14" style="18" customWidth="1"/>
    <col min="4102" max="4102" width="3.7109375" style="18" customWidth="1"/>
    <col min="4103" max="4107" width="10.42578125" style="18" customWidth="1"/>
    <col min="4108" max="4108" width="11.85546875" style="18" customWidth="1"/>
    <col min="4109" max="4111" width="10.42578125" style="18" customWidth="1"/>
    <col min="4112" max="4112" width="10.85546875" style="18" customWidth="1"/>
    <col min="4113" max="4113" width="12.42578125" style="18" customWidth="1"/>
    <col min="4114" max="4114" width="12.5703125" style="18" bestFit="1" customWidth="1"/>
    <col min="4115" max="4115" width="12.7109375" style="18" bestFit="1" customWidth="1"/>
    <col min="4116" max="4116" width="6.28515625" style="18" bestFit="1" customWidth="1"/>
    <col min="4117" max="4355" width="11.42578125" style="18"/>
    <col min="4356" max="4356" width="5" style="18" customWidth="1"/>
    <col min="4357" max="4357" width="14" style="18" customWidth="1"/>
    <col min="4358" max="4358" width="3.7109375" style="18" customWidth="1"/>
    <col min="4359" max="4363" width="10.42578125" style="18" customWidth="1"/>
    <col min="4364" max="4364" width="11.85546875" style="18" customWidth="1"/>
    <col min="4365" max="4367" width="10.42578125" style="18" customWidth="1"/>
    <col min="4368" max="4368" width="10.85546875" style="18" customWidth="1"/>
    <col min="4369" max="4369" width="12.42578125" style="18" customWidth="1"/>
    <col min="4370" max="4370" width="12.5703125" style="18" bestFit="1" customWidth="1"/>
    <col min="4371" max="4371" width="12.7109375" style="18" bestFit="1" customWidth="1"/>
    <col min="4372" max="4372" width="6.28515625" style="18" bestFit="1" customWidth="1"/>
    <col min="4373" max="4611" width="11.42578125" style="18"/>
    <col min="4612" max="4612" width="5" style="18" customWidth="1"/>
    <col min="4613" max="4613" width="14" style="18" customWidth="1"/>
    <col min="4614" max="4614" width="3.7109375" style="18" customWidth="1"/>
    <col min="4615" max="4619" width="10.42578125" style="18" customWidth="1"/>
    <col min="4620" max="4620" width="11.85546875" style="18" customWidth="1"/>
    <col min="4621" max="4623" width="10.42578125" style="18" customWidth="1"/>
    <col min="4624" max="4624" width="10.85546875" style="18" customWidth="1"/>
    <col min="4625" max="4625" width="12.42578125" style="18" customWidth="1"/>
    <col min="4626" max="4626" width="12.5703125" style="18" bestFit="1" customWidth="1"/>
    <col min="4627" max="4627" width="12.7109375" style="18" bestFit="1" customWidth="1"/>
    <col min="4628" max="4628" width="6.28515625" style="18" bestFit="1" customWidth="1"/>
    <col min="4629" max="4867" width="11.42578125" style="18"/>
    <col min="4868" max="4868" width="5" style="18" customWidth="1"/>
    <col min="4869" max="4869" width="14" style="18" customWidth="1"/>
    <col min="4870" max="4870" width="3.7109375" style="18" customWidth="1"/>
    <col min="4871" max="4875" width="10.42578125" style="18" customWidth="1"/>
    <col min="4876" max="4876" width="11.85546875" style="18" customWidth="1"/>
    <col min="4877" max="4879" width="10.42578125" style="18" customWidth="1"/>
    <col min="4880" max="4880" width="10.85546875" style="18" customWidth="1"/>
    <col min="4881" max="4881" width="12.42578125" style="18" customWidth="1"/>
    <col min="4882" max="4882" width="12.5703125" style="18" bestFit="1" customWidth="1"/>
    <col min="4883" max="4883" width="12.7109375" style="18" bestFit="1" customWidth="1"/>
    <col min="4884" max="4884" width="6.28515625" style="18" bestFit="1" customWidth="1"/>
    <col min="4885" max="5123" width="11.42578125" style="18"/>
    <col min="5124" max="5124" width="5" style="18" customWidth="1"/>
    <col min="5125" max="5125" width="14" style="18" customWidth="1"/>
    <col min="5126" max="5126" width="3.7109375" style="18" customWidth="1"/>
    <col min="5127" max="5131" width="10.42578125" style="18" customWidth="1"/>
    <col min="5132" max="5132" width="11.85546875" style="18" customWidth="1"/>
    <col min="5133" max="5135" width="10.42578125" style="18" customWidth="1"/>
    <col min="5136" max="5136" width="10.85546875" style="18" customWidth="1"/>
    <col min="5137" max="5137" width="12.42578125" style="18" customWidth="1"/>
    <col min="5138" max="5138" width="12.5703125" style="18" bestFit="1" customWidth="1"/>
    <col min="5139" max="5139" width="12.7109375" style="18" bestFit="1" customWidth="1"/>
    <col min="5140" max="5140" width="6.28515625" style="18" bestFit="1" customWidth="1"/>
    <col min="5141" max="5379" width="11.42578125" style="18"/>
    <col min="5380" max="5380" width="5" style="18" customWidth="1"/>
    <col min="5381" max="5381" width="14" style="18" customWidth="1"/>
    <col min="5382" max="5382" width="3.7109375" style="18" customWidth="1"/>
    <col min="5383" max="5387" width="10.42578125" style="18" customWidth="1"/>
    <col min="5388" max="5388" width="11.85546875" style="18" customWidth="1"/>
    <col min="5389" max="5391" width="10.42578125" style="18" customWidth="1"/>
    <col min="5392" max="5392" width="10.85546875" style="18" customWidth="1"/>
    <col min="5393" max="5393" width="12.42578125" style="18" customWidth="1"/>
    <col min="5394" max="5394" width="12.5703125" style="18" bestFit="1" customWidth="1"/>
    <col min="5395" max="5395" width="12.7109375" style="18" bestFit="1" customWidth="1"/>
    <col min="5396" max="5396" width="6.28515625" style="18" bestFit="1" customWidth="1"/>
    <col min="5397" max="5635" width="11.42578125" style="18"/>
    <col min="5636" max="5636" width="5" style="18" customWidth="1"/>
    <col min="5637" max="5637" width="14" style="18" customWidth="1"/>
    <col min="5638" max="5638" width="3.7109375" style="18" customWidth="1"/>
    <col min="5639" max="5643" width="10.42578125" style="18" customWidth="1"/>
    <col min="5644" max="5644" width="11.85546875" style="18" customWidth="1"/>
    <col min="5645" max="5647" width="10.42578125" style="18" customWidth="1"/>
    <col min="5648" max="5648" width="10.85546875" style="18" customWidth="1"/>
    <col min="5649" max="5649" width="12.42578125" style="18" customWidth="1"/>
    <col min="5650" max="5650" width="12.5703125" style="18" bestFit="1" customWidth="1"/>
    <col min="5651" max="5651" width="12.7109375" style="18" bestFit="1" customWidth="1"/>
    <col min="5652" max="5652" width="6.28515625" style="18" bestFit="1" customWidth="1"/>
    <col min="5653" max="5891" width="11.42578125" style="18"/>
    <col min="5892" max="5892" width="5" style="18" customWidth="1"/>
    <col min="5893" max="5893" width="14" style="18" customWidth="1"/>
    <col min="5894" max="5894" width="3.7109375" style="18" customWidth="1"/>
    <col min="5895" max="5899" width="10.42578125" style="18" customWidth="1"/>
    <col min="5900" max="5900" width="11.85546875" style="18" customWidth="1"/>
    <col min="5901" max="5903" width="10.42578125" style="18" customWidth="1"/>
    <col min="5904" max="5904" width="10.85546875" style="18" customWidth="1"/>
    <col min="5905" max="5905" width="12.42578125" style="18" customWidth="1"/>
    <col min="5906" max="5906" width="12.5703125" style="18" bestFit="1" customWidth="1"/>
    <col min="5907" max="5907" width="12.7109375" style="18" bestFit="1" customWidth="1"/>
    <col min="5908" max="5908" width="6.28515625" style="18" bestFit="1" customWidth="1"/>
    <col min="5909" max="6147" width="11.42578125" style="18"/>
    <col min="6148" max="6148" width="5" style="18" customWidth="1"/>
    <col min="6149" max="6149" width="14" style="18" customWidth="1"/>
    <col min="6150" max="6150" width="3.7109375" style="18" customWidth="1"/>
    <col min="6151" max="6155" width="10.42578125" style="18" customWidth="1"/>
    <col min="6156" max="6156" width="11.85546875" style="18" customWidth="1"/>
    <col min="6157" max="6159" width="10.42578125" style="18" customWidth="1"/>
    <col min="6160" max="6160" width="10.85546875" style="18" customWidth="1"/>
    <col min="6161" max="6161" width="12.42578125" style="18" customWidth="1"/>
    <col min="6162" max="6162" width="12.5703125" style="18" bestFit="1" customWidth="1"/>
    <col min="6163" max="6163" width="12.7109375" style="18" bestFit="1" customWidth="1"/>
    <col min="6164" max="6164" width="6.28515625" style="18" bestFit="1" customWidth="1"/>
    <col min="6165" max="6403" width="11.42578125" style="18"/>
    <col min="6404" max="6404" width="5" style="18" customWidth="1"/>
    <col min="6405" max="6405" width="14" style="18" customWidth="1"/>
    <col min="6406" max="6406" width="3.7109375" style="18" customWidth="1"/>
    <col min="6407" max="6411" width="10.42578125" style="18" customWidth="1"/>
    <col min="6412" max="6412" width="11.85546875" style="18" customWidth="1"/>
    <col min="6413" max="6415" width="10.42578125" style="18" customWidth="1"/>
    <col min="6416" max="6416" width="10.85546875" style="18" customWidth="1"/>
    <col min="6417" max="6417" width="12.42578125" style="18" customWidth="1"/>
    <col min="6418" max="6418" width="12.5703125" style="18" bestFit="1" customWidth="1"/>
    <col min="6419" max="6419" width="12.7109375" style="18" bestFit="1" customWidth="1"/>
    <col min="6420" max="6420" width="6.28515625" style="18" bestFit="1" customWidth="1"/>
    <col min="6421" max="6659" width="11.42578125" style="18"/>
    <col min="6660" max="6660" width="5" style="18" customWidth="1"/>
    <col min="6661" max="6661" width="14" style="18" customWidth="1"/>
    <col min="6662" max="6662" width="3.7109375" style="18" customWidth="1"/>
    <col min="6663" max="6667" width="10.42578125" style="18" customWidth="1"/>
    <col min="6668" max="6668" width="11.85546875" style="18" customWidth="1"/>
    <col min="6669" max="6671" width="10.42578125" style="18" customWidth="1"/>
    <col min="6672" max="6672" width="10.85546875" style="18" customWidth="1"/>
    <col min="6673" max="6673" width="12.42578125" style="18" customWidth="1"/>
    <col min="6674" max="6674" width="12.5703125" style="18" bestFit="1" customWidth="1"/>
    <col min="6675" max="6675" width="12.7109375" style="18" bestFit="1" customWidth="1"/>
    <col min="6676" max="6676" width="6.28515625" style="18" bestFit="1" customWidth="1"/>
    <col min="6677" max="6915" width="11.42578125" style="18"/>
    <col min="6916" max="6916" width="5" style="18" customWidth="1"/>
    <col min="6917" max="6917" width="14" style="18" customWidth="1"/>
    <col min="6918" max="6918" width="3.7109375" style="18" customWidth="1"/>
    <col min="6919" max="6923" width="10.42578125" style="18" customWidth="1"/>
    <col min="6924" max="6924" width="11.85546875" style="18" customWidth="1"/>
    <col min="6925" max="6927" width="10.42578125" style="18" customWidth="1"/>
    <col min="6928" max="6928" width="10.85546875" style="18" customWidth="1"/>
    <col min="6929" max="6929" width="12.42578125" style="18" customWidth="1"/>
    <col min="6930" max="6930" width="12.5703125" style="18" bestFit="1" customWidth="1"/>
    <col min="6931" max="6931" width="12.7109375" style="18" bestFit="1" customWidth="1"/>
    <col min="6932" max="6932" width="6.28515625" style="18" bestFit="1" customWidth="1"/>
    <col min="6933" max="7171" width="11.42578125" style="18"/>
    <col min="7172" max="7172" width="5" style="18" customWidth="1"/>
    <col min="7173" max="7173" width="14" style="18" customWidth="1"/>
    <col min="7174" max="7174" width="3.7109375" style="18" customWidth="1"/>
    <col min="7175" max="7179" width="10.42578125" style="18" customWidth="1"/>
    <col min="7180" max="7180" width="11.85546875" style="18" customWidth="1"/>
    <col min="7181" max="7183" width="10.42578125" style="18" customWidth="1"/>
    <col min="7184" max="7184" width="10.85546875" style="18" customWidth="1"/>
    <col min="7185" max="7185" width="12.42578125" style="18" customWidth="1"/>
    <col min="7186" max="7186" width="12.5703125" style="18" bestFit="1" customWidth="1"/>
    <col min="7187" max="7187" width="12.7109375" style="18" bestFit="1" customWidth="1"/>
    <col min="7188" max="7188" width="6.28515625" style="18" bestFit="1" customWidth="1"/>
    <col min="7189" max="7427" width="11.42578125" style="18"/>
    <col min="7428" max="7428" width="5" style="18" customWidth="1"/>
    <col min="7429" max="7429" width="14" style="18" customWidth="1"/>
    <col min="7430" max="7430" width="3.7109375" style="18" customWidth="1"/>
    <col min="7431" max="7435" width="10.42578125" style="18" customWidth="1"/>
    <col min="7436" max="7436" width="11.85546875" style="18" customWidth="1"/>
    <col min="7437" max="7439" width="10.42578125" style="18" customWidth="1"/>
    <col min="7440" max="7440" width="10.85546875" style="18" customWidth="1"/>
    <col min="7441" max="7441" width="12.42578125" style="18" customWidth="1"/>
    <col min="7442" max="7442" width="12.5703125" style="18" bestFit="1" customWidth="1"/>
    <col min="7443" max="7443" width="12.7109375" style="18" bestFit="1" customWidth="1"/>
    <col min="7444" max="7444" width="6.28515625" style="18" bestFit="1" customWidth="1"/>
    <col min="7445" max="7683" width="11.42578125" style="18"/>
    <col min="7684" max="7684" width="5" style="18" customWidth="1"/>
    <col min="7685" max="7685" width="14" style="18" customWidth="1"/>
    <col min="7686" max="7686" width="3.7109375" style="18" customWidth="1"/>
    <col min="7687" max="7691" width="10.42578125" style="18" customWidth="1"/>
    <col min="7692" max="7692" width="11.85546875" style="18" customWidth="1"/>
    <col min="7693" max="7695" width="10.42578125" style="18" customWidth="1"/>
    <col min="7696" max="7696" width="10.85546875" style="18" customWidth="1"/>
    <col min="7697" max="7697" width="12.42578125" style="18" customWidth="1"/>
    <col min="7698" max="7698" width="12.5703125" style="18" bestFit="1" customWidth="1"/>
    <col min="7699" max="7699" width="12.7109375" style="18" bestFit="1" customWidth="1"/>
    <col min="7700" max="7700" width="6.28515625" style="18" bestFit="1" customWidth="1"/>
    <col min="7701" max="7939" width="11.42578125" style="18"/>
    <col min="7940" max="7940" width="5" style="18" customWidth="1"/>
    <col min="7941" max="7941" width="14" style="18" customWidth="1"/>
    <col min="7942" max="7942" width="3.7109375" style="18" customWidth="1"/>
    <col min="7943" max="7947" width="10.42578125" style="18" customWidth="1"/>
    <col min="7948" max="7948" width="11.85546875" style="18" customWidth="1"/>
    <col min="7949" max="7951" width="10.42578125" style="18" customWidth="1"/>
    <col min="7952" max="7952" width="10.85546875" style="18" customWidth="1"/>
    <col min="7953" max="7953" width="12.42578125" style="18" customWidth="1"/>
    <col min="7954" max="7954" width="12.5703125" style="18" bestFit="1" customWidth="1"/>
    <col min="7955" max="7955" width="12.7109375" style="18" bestFit="1" customWidth="1"/>
    <col min="7956" max="7956" width="6.28515625" style="18" bestFit="1" customWidth="1"/>
    <col min="7957" max="8195" width="11.42578125" style="18"/>
    <col min="8196" max="8196" width="5" style="18" customWidth="1"/>
    <col min="8197" max="8197" width="14" style="18" customWidth="1"/>
    <col min="8198" max="8198" width="3.7109375" style="18" customWidth="1"/>
    <col min="8199" max="8203" width="10.42578125" style="18" customWidth="1"/>
    <col min="8204" max="8204" width="11.85546875" style="18" customWidth="1"/>
    <col min="8205" max="8207" width="10.42578125" style="18" customWidth="1"/>
    <col min="8208" max="8208" width="10.85546875" style="18" customWidth="1"/>
    <col min="8209" max="8209" width="12.42578125" style="18" customWidth="1"/>
    <col min="8210" max="8210" width="12.5703125" style="18" bestFit="1" customWidth="1"/>
    <col min="8211" max="8211" width="12.7109375" style="18" bestFit="1" customWidth="1"/>
    <col min="8212" max="8212" width="6.28515625" style="18" bestFit="1" customWidth="1"/>
    <col min="8213" max="8451" width="11.42578125" style="18"/>
    <col min="8452" max="8452" width="5" style="18" customWidth="1"/>
    <col min="8453" max="8453" width="14" style="18" customWidth="1"/>
    <col min="8454" max="8454" width="3.7109375" style="18" customWidth="1"/>
    <col min="8455" max="8459" width="10.42578125" style="18" customWidth="1"/>
    <col min="8460" max="8460" width="11.85546875" style="18" customWidth="1"/>
    <col min="8461" max="8463" width="10.42578125" style="18" customWidth="1"/>
    <col min="8464" max="8464" width="10.85546875" style="18" customWidth="1"/>
    <col min="8465" max="8465" width="12.42578125" style="18" customWidth="1"/>
    <col min="8466" max="8466" width="12.5703125" style="18" bestFit="1" customWidth="1"/>
    <col min="8467" max="8467" width="12.7109375" style="18" bestFit="1" customWidth="1"/>
    <col min="8468" max="8468" width="6.28515625" style="18" bestFit="1" customWidth="1"/>
    <col min="8469" max="8707" width="11.42578125" style="18"/>
    <col min="8708" max="8708" width="5" style="18" customWidth="1"/>
    <col min="8709" max="8709" width="14" style="18" customWidth="1"/>
    <col min="8710" max="8710" width="3.7109375" style="18" customWidth="1"/>
    <col min="8711" max="8715" width="10.42578125" style="18" customWidth="1"/>
    <col min="8716" max="8716" width="11.85546875" style="18" customWidth="1"/>
    <col min="8717" max="8719" width="10.42578125" style="18" customWidth="1"/>
    <col min="8720" max="8720" width="10.85546875" style="18" customWidth="1"/>
    <col min="8721" max="8721" width="12.42578125" style="18" customWidth="1"/>
    <col min="8722" max="8722" width="12.5703125" style="18" bestFit="1" customWidth="1"/>
    <col min="8723" max="8723" width="12.7109375" style="18" bestFit="1" customWidth="1"/>
    <col min="8724" max="8724" width="6.28515625" style="18" bestFit="1" customWidth="1"/>
    <col min="8725" max="8963" width="11.42578125" style="18"/>
    <col min="8964" max="8964" width="5" style="18" customWidth="1"/>
    <col min="8965" max="8965" width="14" style="18" customWidth="1"/>
    <col min="8966" max="8966" width="3.7109375" style="18" customWidth="1"/>
    <col min="8967" max="8971" width="10.42578125" style="18" customWidth="1"/>
    <col min="8972" max="8972" width="11.85546875" style="18" customWidth="1"/>
    <col min="8973" max="8975" width="10.42578125" style="18" customWidth="1"/>
    <col min="8976" max="8976" width="10.85546875" style="18" customWidth="1"/>
    <col min="8977" max="8977" width="12.42578125" style="18" customWidth="1"/>
    <col min="8978" max="8978" width="12.5703125" style="18" bestFit="1" customWidth="1"/>
    <col min="8979" max="8979" width="12.7109375" style="18" bestFit="1" customWidth="1"/>
    <col min="8980" max="8980" width="6.28515625" style="18" bestFit="1" customWidth="1"/>
    <col min="8981" max="9219" width="11.42578125" style="18"/>
    <col min="9220" max="9220" width="5" style="18" customWidth="1"/>
    <col min="9221" max="9221" width="14" style="18" customWidth="1"/>
    <col min="9222" max="9222" width="3.7109375" style="18" customWidth="1"/>
    <col min="9223" max="9227" width="10.42578125" style="18" customWidth="1"/>
    <col min="9228" max="9228" width="11.85546875" style="18" customWidth="1"/>
    <col min="9229" max="9231" width="10.42578125" style="18" customWidth="1"/>
    <col min="9232" max="9232" width="10.85546875" style="18" customWidth="1"/>
    <col min="9233" max="9233" width="12.42578125" style="18" customWidth="1"/>
    <col min="9234" max="9234" width="12.5703125" style="18" bestFit="1" customWidth="1"/>
    <col min="9235" max="9235" width="12.7109375" style="18" bestFit="1" customWidth="1"/>
    <col min="9236" max="9236" width="6.28515625" style="18" bestFit="1" customWidth="1"/>
    <col min="9237" max="9475" width="11.42578125" style="18"/>
    <col min="9476" max="9476" width="5" style="18" customWidth="1"/>
    <col min="9477" max="9477" width="14" style="18" customWidth="1"/>
    <col min="9478" max="9478" width="3.7109375" style="18" customWidth="1"/>
    <col min="9479" max="9483" width="10.42578125" style="18" customWidth="1"/>
    <col min="9484" max="9484" width="11.85546875" style="18" customWidth="1"/>
    <col min="9485" max="9487" width="10.42578125" style="18" customWidth="1"/>
    <col min="9488" max="9488" width="10.85546875" style="18" customWidth="1"/>
    <col min="9489" max="9489" width="12.42578125" style="18" customWidth="1"/>
    <col min="9490" max="9490" width="12.5703125" style="18" bestFit="1" customWidth="1"/>
    <col min="9491" max="9491" width="12.7109375" style="18" bestFit="1" customWidth="1"/>
    <col min="9492" max="9492" width="6.28515625" style="18" bestFit="1" customWidth="1"/>
    <col min="9493" max="9731" width="11.42578125" style="18"/>
    <col min="9732" max="9732" width="5" style="18" customWidth="1"/>
    <col min="9733" max="9733" width="14" style="18" customWidth="1"/>
    <col min="9734" max="9734" width="3.7109375" style="18" customWidth="1"/>
    <col min="9735" max="9739" width="10.42578125" style="18" customWidth="1"/>
    <col min="9740" max="9740" width="11.85546875" style="18" customWidth="1"/>
    <col min="9741" max="9743" width="10.42578125" style="18" customWidth="1"/>
    <col min="9744" max="9744" width="10.85546875" style="18" customWidth="1"/>
    <col min="9745" max="9745" width="12.42578125" style="18" customWidth="1"/>
    <col min="9746" max="9746" width="12.5703125" style="18" bestFit="1" customWidth="1"/>
    <col min="9747" max="9747" width="12.7109375" style="18" bestFit="1" customWidth="1"/>
    <col min="9748" max="9748" width="6.28515625" style="18" bestFit="1" customWidth="1"/>
    <col min="9749" max="9987" width="11.42578125" style="18"/>
    <col min="9988" max="9988" width="5" style="18" customWidth="1"/>
    <col min="9989" max="9989" width="14" style="18" customWidth="1"/>
    <col min="9990" max="9990" width="3.7109375" style="18" customWidth="1"/>
    <col min="9991" max="9995" width="10.42578125" style="18" customWidth="1"/>
    <col min="9996" max="9996" width="11.85546875" style="18" customWidth="1"/>
    <col min="9997" max="9999" width="10.42578125" style="18" customWidth="1"/>
    <col min="10000" max="10000" width="10.85546875" style="18" customWidth="1"/>
    <col min="10001" max="10001" width="12.42578125" style="18" customWidth="1"/>
    <col min="10002" max="10002" width="12.5703125" style="18" bestFit="1" customWidth="1"/>
    <col min="10003" max="10003" width="12.7109375" style="18" bestFit="1" customWidth="1"/>
    <col min="10004" max="10004" width="6.28515625" style="18" bestFit="1" customWidth="1"/>
    <col min="10005" max="10243" width="11.42578125" style="18"/>
    <col min="10244" max="10244" width="5" style="18" customWidth="1"/>
    <col min="10245" max="10245" width="14" style="18" customWidth="1"/>
    <col min="10246" max="10246" width="3.7109375" style="18" customWidth="1"/>
    <col min="10247" max="10251" width="10.42578125" style="18" customWidth="1"/>
    <col min="10252" max="10252" width="11.85546875" style="18" customWidth="1"/>
    <col min="10253" max="10255" width="10.42578125" style="18" customWidth="1"/>
    <col min="10256" max="10256" width="10.85546875" style="18" customWidth="1"/>
    <col min="10257" max="10257" width="12.42578125" style="18" customWidth="1"/>
    <col min="10258" max="10258" width="12.5703125" style="18" bestFit="1" customWidth="1"/>
    <col min="10259" max="10259" width="12.7109375" style="18" bestFit="1" customWidth="1"/>
    <col min="10260" max="10260" width="6.28515625" style="18" bestFit="1" customWidth="1"/>
    <col min="10261" max="10499" width="11.42578125" style="18"/>
    <col min="10500" max="10500" width="5" style="18" customWidth="1"/>
    <col min="10501" max="10501" width="14" style="18" customWidth="1"/>
    <col min="10502" max="10502" width="3.7109375" style="18" customWidth="1"/>
    <col min="10503" max="10507" width="10.42578125" style="18" customWidth="1"/>
    <col min="10508" max="10508" width="11.85546875" style="18" customWidth="1"/>
    <col min="10509" max="10511" width="10.42578125" style="18" customWidth="1"/>
    <col min="10512" max="10512" width="10.85546875" style="18" customWidth="1"/>
    <col min="10513" max="10513" width="12.42578125" style="18" customWidth="1"/>
    <col min="10514" max="10514" width="12.5703125" style="18" bestFit="1" customWidth="1"/>
    <col min="10515" max="10515" width="12.7109375" style="18" bestFit="1" customWidth="1"/>
    <col min="10516" max="10516" width="6.28515625" style="18" bestFit="1" customWidth="1"/>
    <col min="10517" max="10755" width="11.42578125" style="18"/>
    <col min="10756" max="10756" width="5" style="18" customWidth="1"/>
    <col min="10757" max="10757" width="14" style="18" customWidth="1"/>
    <col min="10758" max="10758" width="3.7109375" style="18" customWidth="1"/>
    <col min="10759" max="10763" width="10.42578125" style="18" customWidth="1"/>
    <col min="10764" max="10764" width="11.85546875" style="18" customWidth="1"/>
    <col min="10765" max="10767" width="10.42578125" style="18" customWidth="1"/>
    <col min="10768" max="10768" width="10.85546875" style="18" customWidth="1"/>
    <col min="10769" max="10769" width="12.42578125" style="18" customWidth="1"/>
    <col min="10770" max="10770" width="12.5703125" style="18" bestFit="1" customWidth="1"/>
    <col min="10771" max="10771" width="12.7109375" style="18" bestFit="1" customWidth="1"/>
    <col min="10772" max="10772" width="6.28515625" style="18" bestFit="1" customWidth="1"/>
    <col min="10773" max="11011" width="11.42578125" style="18"/>
    <col min="11012" max="11012" width="5" style="18" customWidth="1"/>
    <col min="11013" max="11013" width="14" style="18" customWidth="1"/>
    <col min="11014" max="11014" width="3.7109375" style="18" customWidth="1"/>
    <col min="11015" max="11019" width="10.42578125" style="18" customWidth="1"/>
    <col min="11020" max="11020" width="11.85546875" style="18" customWidth="1"/>
    <col min="11021" max="11023" width="10.42578125" style="18" customWidth="1"/>
    <col min="11024" max="11024" width="10.85546875" style="18" customWidth="1"/>
    <col min="11025" max="11025" width="12.42578125" style="18" customWidth="1"/>
    <col min="11026" max="11026" width="12.5703125" style="18" bestFit="1" customWidth="1"/>
    <col min="11027" max="11027" width="12.7109375" style="18" bestFit="1" customWidth="1"/>
    <col min="11028" max="11028" width="6.28515625" style="18" bestFit="1" customWidth="1"/>
    <col min="11029" max="11267" width="11.42578125" style="18"/>
    <col min="11268" max="11268" width="5" style="18" customWidth="1"/>
    <col min="11269" max="11269" width="14" style="18" customWidth="1"/>
    <col min="11270" max="11270" width="3.7109375" style="18" customWidth="1"/>
    <col min="11271" max="11275" width="10.42578125" style="18" customWidth="1"/>
    <col min="11276" max="11276" width="11.85546875" style="18" customWidth="1"/>
    <col min="11277" max="11279" width="10.42578125" style="18" customWidth="1"/>
    <col min="11280" max="11280" width="10.85546875" style="18" customWidth="1"/>
    <col min="11281" max="11281" width="12.42578125" style="18" customWidth="1"/>
    <col min="11282" max="11282" width="12.5703125" style="18" bestFit="1" customWidth="1"/>
    <col min="11283" max="11283" width="12.7109375" style="18" bestFit="1" customWidth="1"/>
    <col min="11284" max="11284" width="6.28515625" style="18" bestFit="1" customWidth="1"/>
    <col min="11285" max="11523" width="11.42578125" style="18"/>
    <col min="11524" max="11524" width="5" style="18" customWidth="1"/>
    <col min="11525" max="11525" width="14" style="18" customWidth="1"/>
    <col min="11526" max="11526" width="3.7109375" style="18" customWidth="1"/>
    <col min="11527" max="11531" width="10.42578125" style="18" customWidth="1"/>
    <col min="11532" max="11532" width="11.85546875" style="18" customWidth="1"/>
    <col min="11533" max="11535" width="10.42578125" style="18" customWidth="1"/>
    <col min="11536" max="11536" width="10.85546875" style="18" customWidth="1"/>
    <col min="11537" max="11537" width="12.42578125" style="18" customWidth="1"/>
    <col min="11538" max="11538" width="12.5703125" style="18" bestFit="1" customWidth="1"/>
    <col min="11539" max="11539" width="12.7109375" style="18" bestFit="1" customWidth="1"/>
    <col min="11540" max="11540" width="6.28515625" style="18" bestFit="1" customWidth="1"/>
    <col min="11541" max="11779" width="11.42578125" style="18"/>
    <col min="11780" max="11780" width="5" style="18" customWidth="1"/>
    <col min="11781" max="11781" width="14" style="18" customWidth="1"/>
    <col min="11782" max="11782" width="3.7109375" style="18" customWidth="1"/>
    <col min="11783" max="11787" width="10.42578125" style="18" customWidth="1"/>
    <col min="11788" max="11788" width="11.85546875" style="18" customWidth="1"/>
    <col min="11789" max="11791" width="10.42578125" style="18" customWidth="1"/>
    <col min="11792" max="11792" width="10.85546875" style="18" customWidth="1"/>
    <col min="11793" max="11793" width="12.42578125" style="18" customWidth="1"/>
    <col min="11794" max="11794" width="12.5703125" style="18" bestFit="1" customWidth="1"/>
    <col min="11795" max="11795" width="12.7109375" style="18" bestFit="1" customWidth="1"/>
    <col min="11796" max="11796" width="6.28515625" style="18" bestFit="1" customWidth="1"/>
    <col min="11797" max="12035" width="11.42578125" style="18"/>
    <col min="12036" max="12036" width="5" style="18" customWidth="1"/>
    <col min="12037" max="12037" width="14" style="18" customWidth="1"/>
    <col min="12038" max="12038" width="3.7109375" style="18" customWidth="1"/>
    <col min="12039" max="12043" width="10.42578125" style="18" customWidth="1"/>
    <col min="12044" max="12044" width="11.85546875" style="18" customWidth="1"/>
    <col min="12045" max="12047" width="10.42578125" style="18" customWidth="1"/>
    <col min="12048" max="12048" width="10.85546875" style="18" customWidth="1"/>
    <col min="12049" max="12049" width="12.42578125" style="18" customWidth="1"/>
    <col min="12050" max="12050" width="12.5703125" style="18" bestFit="1" customWidth="1"/>
    <col min="12051" max="12051" width="12.7109375" style="18" bestFit="1" customWidth="1"/>
    <col min="12052" max="12052" width="6.28515625" style="18" bestFit="1" customWidth="1"/>
    <col min="12053" max="12291" width="11.42578125" style="18"/>
    <col min="12292" max="12292" width="5" style="18" customWidth="1"/>
    <col min="12293" max="12293" width="14" style="18" customWidth="1"/>
    <col min="12294" max="12294" width="3.7109375" style="18" customWidth="1"/>
    <col min="12295" max="12299" width="10.42578125" style="18" customWidth="1"/>
    <col min="12300" max="12300" width="11.85546875" style="18" customWidth="1"/>
    <col min="12301" max="12303" width="10.42578125" style="18" customWidth="1"/>
    <col min="12304" max="12304" width="10.85546875" style="18" customWidth="1"/>
    <col min="12305" max="12305" width="12.42578125" style="18" customWidth="1"/>
    <col min="12306" max="12306" width="12.5703125" style="18" bestFit="1" customWidth="1"/>
    <col min="12307" max="12307" width="12.7109375" style="18" bestFit="1" customWidth="1"/>
    <col min="12308" max="12308" width="6.28515625" style="18" bestFit="1" customWidth="1"/>
    <col min="12309" max="12547" width="11.42578125" style="18"/>
    <col min="12548" max="12548" width="5" style="18" customWidth="1"/>
    <col min="12549" max="12549" width="14" style="18" customWidth="1"/>
    <col min="12550" max="12550" width="3.7109375" style="18" customWidth="1"/>
    <col min="12551" max="12555" width="10.42578125" style="18" customWidth="1"/>
    <col min="12556" max="12556" width="11.85546875" style="18" customWidth="1"/>
    <col min="12557" max="12559" width="10.42578125" style="18" customWidth="1"/>
    <col min="12560" max="12560" width="10.85546875" style="18" customWidth="1"/>
    <col min="12561" max="12561" width="12.42578125" style="18" customWidth="1"/>
    <col min="12562" max="12562" width="12.5703125" style="18" bestFit="1" customWidth="1"/>
    <col min="12563" max="12563" width="12.7109375" style="18" bestFit="1" customWidth="1"/>
    <col min="12564" max="12564" width="6.28515625" style="18" bestFit="1" customWidth="1"/>
    <col min="12565" max="12803" width="11.42578125" style="18"/>
    <col min="12804" max="12804" width="5" style="18" customWidth="1"/>
    <col min="12805" max="12805" width="14" style="18" customWidth="1"/>
    <col min="12806" max="12806" width="3.7109375" style="18" customWidth="1"/>
    <col min="12807" max="12811" width="10.42578125" style="18" customWidth="1"/>
    <col min="12812" max="12812" width="11.85546875" style="18" customWidth="1"/>
    <col min="12813" max="12815" width="10.42578125" style="18" customWidth="1"/>
    <col min="12816" max="12816" width="10.85546875" style="18" customWidth="1"/>
    <col min="12817" max="12817" width="12.42578125" style="18" customWidth="1"/>
    <col min="12818" max="12818" width="12.5703125" style="18" bestFit="1" customWidth="1"/>
    <col min="12819" max="12819" width="12.7109375" style="18" bestFit="1" customWidth="1"/>
    <col min="12820" max="12820" width="6.28515625" style="18" bestFit="1" customWidth="1"/>
    <col min="12821" max="13059" width="11.42578125" style="18"/>
    <col min="13060" max="13060" width="5" style="18" customWidth="1"/>
    <col min="13061" max="13061" width="14" style="18" customWidth="1"/>
    <col min="13062" max="13062" width="3.7109375" style="18" customWidth="1"/>
    <col min="13063" max="13067" width="10.42578125" style="18" customWidth="1"/>
    <col min="13068" max="13068" width="11.85546875" style="18" customWidth="1"/>
    <col min="13069" max="13071" width="10.42578125" style="18" customWidth="1"/>
    <col min="13072" max="13072" width="10.85546875" style="18" customWidth="1"/>
    <col min="13073" max="13073" width="12.42578125" style="18" customWidth="1"/>
    <col min="13074" max="13074" width="12.5703125" style="18" bestFit="1" customWidth="1"/>
    <col min="13075" max="13075" width="12.7109375" style="18" bestFit="1" customWidth="1"/>
    <col min="13076" max="13076" width="6.28515625" style="18" bestFit="1" customWidth="1"/>
    <col min="13077" max="13315" width="11.42578125" style="18"/>
    <col min="13316" max="13316" width="5" style="18" customWidth="1"/>
    <col min="13317" max="13317" width="14" style="18" customWidth="1"/>
    <col min="13318" max="13318" width="3.7109375" style="18" customWidth="1"/>
    <col min="13319" max="13323" width="10.42578125" style="18" customWidth="1"/>
    <col min="13324" max="13324" width="11.85546875" style="18" customWidth="1"/>
    <col min="13325" max="13327" width="10.42578125" style="18" customWidth="1"/>
    <col min="13328" max="13328" width="10.85546875" style="18" customWidth="1"/>
    <col min="13329" max="13329" width="12.42578125" style="18" customWidth="1"/>
    <col min="13330" max="13330" width="12.5703125" style="18" bestFit="1" customWidth="1"/>
    <col min="13331" max="13331" width="12.7109375" style="18" bestFit="1" customWidth="1"/>
    <col min="13332" max="13332" width="6.28515625" style="18" bestFit="1" customWidth="1"/>
    <col min="13333" max="13571" width="11.42578125" style="18"/>
    <col min="13572" max="13572" width="5" style="18" customWidth="1"/>
    <col min="13573" max="13573" width="14" style="18" customWidth="1"/>
    <col min="13574" max="13574" width="3.7109375" style="18" customWidth="1"/>
    <col min="13575" max="13579" width="10.42578125" style="18" customWidth="1"/>
    <col min="13580" max="13580" width="11.85546875" style="18" customWidth="1"/>
    <col min="13581" max="13583" width="10.42578125" style="18" customWidth="1"/>
    <col min="13584" max="13584" width="10.85546875" style="18" customWidth="1"/>
    <col min="13585" max="13585" width="12.42578125" style="18" customWidth="1"/>
    <col min="13586" max="13586" width="12.5703125" style="18" bestFit="1" customWidth="1"/>
    <col min="13587" max="13587" width="12.7109375" style="18" bestFit="1" customWidth="1"/>
    <col min="13588" max="13588" width="6.28515625" style="18" bestFit="1" customWidth="1"/>
    <col min="13589" max="13827" width="11.42578125" style="18"/>
    <col min="13828" max="13828" width="5" style="18" customWidth="1"/>
    <col min="13829" max="13829" width="14" style="18" customWidth="1"/>
    <col min="13830" max="13830" width="3.7109375" style="18" customWidth="1"/>
    <col min="13831" max="13835" width="10.42578125" style="18" customWidth="1"/>
    <col min="13836" max="13836" width="11.85546875" style="18" customWidth="1"/>
    <col min="13837" max="13839" width="10.42578125" style="18" customWidth="1"/>
    <col min="13840" max="13840" width="10.85546875" style="18" customWidth="1"/>
    <col min="13841" max="13841" width="12.42578125" style="18" customWidth="1"/>
    <col min="13842" max="13842" width="12.5703125" style="18" bestFit="1" customWidth="1"/>
    <col min="13843" max="13843" width="12.7109375" style="18" bestFit="1" customWidth="1"/>
    <col min="13844" max="13844" width="6.28515625" style="18" bestFit="1" customWidth="1"/>
    <col min="13845" max="14083" width="11.42578125" style="18"/>
    <col min="14084" max="14084" width="5" style="18" customWidth="1"/>
    <col min="14085" max="14085" width="14" style="18" customWidth="1"/>
    <col min="14086" max="14086" width="3.7109375" style="18" customWidth="1"/>
    <col min="14087" max="14091" width="10.42578125" style="18" customWidth="1"/>
    <col min="14092" max="14092" width="11.85546875" style="18" customWidth="1"/>
    <col min="14093" max="14095" width="10.42578125" style="18" customWidth="1"/>
    <col min="14096" max="14096" width="10.85546875" style="18" customWidth="1"/>
    <col min="14097" max="14097" width="12.42578125" style="18" customWidth="1"/>
    <col min="14098" max="14098" width="12.5703125" style="18" bestFit="1" customWidth="1"/>
    <col min="14099" max="14099" width="12.7109375" style="18" bestFit="1" customWidth="1"/>
    <col min="14100" max="14100" width="6.28515625" style="18" bestFit="1" customWidth="1"/>
    <col min="14101" max="14339" width="11.42578125" style="18"/>
    <col min="14340" max="14340" width="5" style="18" customWidth="1"/>
    <col min="14341" max="14341" width="14" style="18" customWidth="1"/>
    <col min="14342" max="14342" width="3.7109375" style="18" customWidth="1"/>
    <col min="14343" max="14347" width="10.42578125" style="18" customWidth="1"/>
    <col min="14348" max="14348" width="11.85546875" style="18" customWidth="1"/>
    <col min="14349" max="14351" width="10.42578125" style="18" customWidth="1"/>
    <col min="14352" max="14352" width="10.85546875" style="18" customWidth="1"/>
    <col min="14353" max="14353" width="12.42578125" style="18" customWidth="1"/>
    <col min="14354" max="14354" width="12.5703125" style="18" bestFit="1" customWidth="1"/>
    <col min="14355" max="14355" width="12.7109375" style="18" bestFit="1" customWidth="1"/>
    <col min="14356" max="14356" width="6.28515625" style="18" bestFit="1" customWidth="1"/>
    <col min="14357" max="14595" width="11.42578125" style="18"/>
    <col min="14596" max="14596" width="5" style="18" customWidth="1"/>
    <col min="14597" max="14597" width="14" style="18" customWidth="1"/>
    <col min="14598" max="14598" width="3.7109375" style="18" customWidth="1"/>
    <col min="14599" max="14603" width="10.42578125" style="18" customWidth="1"/>
    <col min="14604" max="14604" width="11.85546875" style="18" customWidth="1"/>
    <col min="14605" max="14607" width="10.42578125" style="18" customWidth="1"/>
    <col min="14608" max="14608" width="10.85546875" style="18" customWidth="1"/>
    <col min="14609" max="14609" width="12.42578125" style="18" customWidth="1"/>
    <col min="14610" max="14610" width="12.5703125" style="18" bestFit="1" customWidth="1"/>
    <col min="14611" max="14611" width="12.7109375" style="18" bestFit="1" customWidth="1"/>
    <col min="14612" max="14612" width="6.28515625" style="18" bestFit="1" customWidth="1"/>
    <col min="14613" max="14851" width="11.42578125" style="18"/>
    <col min="14852" max="14852" width="5" style="18" customWidth="1"/>
    <col min="14853" max="14853" width="14" style="18" customWidth="1"/>
    <col min="14854" max="14854" width="3.7109375" style="18" customWidth="1"/>
    <col min="14855" max="14859" width="10.42578125" style="18" customWidth="1"/>
    <col min="14860" max="14860" width="11.85546875" style="18" customWidth="1"/>
    <col min="14861" max="14863" width="10.42578125" style="18" customWidth="1"/>
    <col min="14864" max="14864" width="10.85546875" style="18" customWidth="1"/>
    <col min="14865" max="14865" width="12.42578125" style="18" customWidth="1"/>
    <col min="14866" max="14866" width="12.5703125" style="18" bestFit="1" customWidth="1"/>
    <col min="14867" max="14867" width="12.7109375" style="18" bestFit="1" customWidth="1"/>
    <col min="14868" max="14868" width="6.28515625" style="18" bestFit="1" customWidth="1"/>
    <col min="14869" max="15107" width="11.42578125" style="18"/>
    <col min="15108" max="15108" width="5" style="18" customWidth="1"/>
    <col min="15109" max="15109" width="14" style="18" customWidth="1"/>
    <col min="15110" max="15110" width="3.7109375" style="18" customWidth="1"/>
    <col min="15111" max="15115" width="10.42578125" style="18" customWidth="1"/>
    <col min="15116" max="15116" width="11.85546875" style="18" customWidth="1"/>
    <col min="15117" max="15119" width="10.42578125" style="18" customWidth="1"/>
    <col min="15120" max="15120" width="10.85546875" style="18" customWidth="1"/>
    <col min="15121" max="15121" width="12.42578125" style="18" customWidth="1"/>
    <col min="15122" max="15122" width="12.5703125" style="18" bestFit="1" customWidth="1"/>
    <col min="15123" max="15123" width="12.7109375" style="18" bestFit="1" customWidth="1"/>
    <col min="15124" max="15124" width="6.28515625" style="18" bestFit="1" customWidth="1"/>
    <col min="15125" max="15363" width="11.42578125" style="18"/>
    <col min="15364" max="15364" width="5" style="18" customWidth="1"/>
    <col min="15365" max="15365" width="14" style="18" customWidth="1"/>
    <col min="15366" max="15366" width="3.7109375" style="18" customWidth="1"/>
    <col min="15367" max="15371" width="10.42578125" style="18" customWidth="1"/>
    <col min="15372" max="15372" width="11.85546875" style="18" customWidth="1"/>
    <col min="15373" max="15375" width="10.42578125" style="18" customWidth="1"/>
    <col min="15376" max="15376" width="10.85546875" style="18" customWidth="1"/>
    <col min="15377" max="15377" width="12.42578125" style="18" customWidth="1"/>
    <col min="15378" max="15378" width="12.5703125" style="18" bestFit="1" customWidth="1"/>
    <col min="15379" max="15379" width="12.7109375" style="18" bestFit="1" customWidth="1"/>
    <col min="15380" max="15380" width="6.28515625" style="18" bestFit="1" customWidth="1"/>
    <col min="15381" max="15619" width="11.42578125" style="18"/>
    <col min="15620" max="15620" width="5" style="18" customWidth="1"/>
    <col min="15621" max="15621" width="14" style="18" customWidth="1"/>
    <col min="15622" max="15622" width="3.7109375" style="18" customWidth="1"/>
    <col min="15623" max="15627" width="10.42578125" style="18" customWidth="1"/>
    <col min="15628" max="15628" width="11.85546875" style="18" customWidth="1"/>
    <col min="15629" max="15631" width="10.42578125" style="18" customWidth="1"/>
    <col min="15632" max="15632" width="10.85546875" style="18" customWidth="1"/>
    <col min="15633" max="15633" width="12.42578125" style="18" customWidth="1"/>
    <col min="15634" max="15634" width="12.5703125" style="18" bestFit="1" customWidth="1"/>
    <col min="15635" max="15635" width="12.7109375" style="18" bestFit="1" customWidth="1"/>
    <col min="15636" max="15636" width="6.28515625" style="18" bestFit="1" customWidth="1"/>
    <col min="15637" max="15875" width="11.42578125" style="18"/>
    <col min="15876" max="15876" width="5" style="18" customWidth="1"/>
    <col min="15877" max="15877" width="14" style="18" customWidth="1"/>
    <col min="15878" max="15878" width="3.7109375" style="18" customWidth="1"/>
    <col min="15879" max="15883" width="10.42578125" style="18" customWidth="1"/>
    <col min="15884" max="15884" width="11.85546875" style="18" customWidth="1"/>
    <col min="15885" max="15887" width="10.42578125" style="18" customWidth="1"/>
    <col min="15888" max="15888" width="10.85546875" style="18" customWidth="1"/>
    <col min="15889" max="15889" width="12.42578125" style="18" customWidth="1"/>
    <col min="15890" max="15890" width="12.5703125" style="18" bestFit="1" customWidth="1"/>
    <col min="15891" max="15891" width="12.7109375" style="18" bestFit="1" customWidth="1"/>
    <col min="15892" max="15892" width="6.28515625" style="18" bestFit="1" customWidth="1"/>
    <col min="15893" max="16131" width="11.42578125" style="18"/>
    <col min="16132" max="16132" width="5" style="18" customWidth="1"/>
    <col min="16133" max="16133" width="14" style="18" customWidth="1"/>
    <col min="16134" max="16134" width="3.7109375" style="18" customWidth="1"/>
    <col min="16135" max="16139" width="10.42578125" style="18" customWidth="1"/>
    <col min="16140" max="16140" width="11.85546875" style="18" customWidth="1"/>
    <col min="16141" max="16143" width="10.42578125" style="18" customWidth="1"/>
    <col min="16144" max="16144" width="10.85546875" style="18" customWidth="1"/>
    <col min="16145" max="16145" width="12.42578125" style="18" customWidth="1"/>
    <col min="16146" max="16146" width="12.5703125" style="18" bestFit="1" customWidth="1"/>
    <col min="16147" max="16147" width="12.7109375" style="18" bestFit="1" customWidth="1"/>
    <col min="16148" max="16148" width="6.28515625" style="18" bestFit="1" customWidth="1"/>
    <col min="16149" max="16384" width="11.42578125" style="18"/>
  </cols>
  <sheetData>
    <row r="1" spans="1:20" ht="29.25" customHeight="1" thickBot="1" x14ac:dyDescent="0.25">
      <c r="A1" s="735"/>
      <c r="B1" s="736"/>
      <c r="C1" s="732" t="s">
        <v>74</v>
      </c>
      <c r="D1" s="733"/>
      <c r="E1" s="733"/>
      <c r="F1" s="733"/>
      <c r="G1" s="733"/>
      <c r="H1" s="733"/>
      <c r="I1" s="733"/>
      <c r="J1" s="733"/>
      <c r="K1" s="733"/>
      <c r="L1" s="733"/>
      <c r="M1" s="733"/>
      <c r="N1" s="733"/>
      <c r="O1" s="733"/>
      <c r="P1" s="733"/>
      <c r="Q1" s="734"/>
      <c r="R1" s="730"/>
    </row>
    <row r="2" spans="1:20" ht="29.25" customHeight="1" thickBot="1" x14ac:dyDescent="0.25">
      <c r="A2" s="737"/>
      <c r="B2" s="738"/>
      <c r="C2" s="691" t="str">
        <f>INFORME!C2</f>
        <v>INFORME DE SUPERVISIÓN DE CONVENIO</v>
      </c>
      <c r="D2" s="692"/>
      <c r="E2" s="692"/>
      <c r="F2" s="692"/>
      <c r="G2" s="692"/>
      <c r="H2" s="692"/>
      <c r="I2" s="692"/>
      <c r="J2" s="692"/>
      <c r="K2" s="692"/>
      <c r="L2" s="692"/>
      <c r="M2" s="692"/>
      <c r="N2" s="692"/>
      <c r="O2" s="692"/>
      <c r="P2" s="692"/>
      <c r="Q2" s="693"/>
      <c r="R2" s="731"/>
    </row>
    <row r="3" spans="1:20" s="19" customFormat="1" ht="11.25" customHeight="1" x14ac:dyDescent="0.25">
      <c r="A3" s="694" t="s">
        <v>75</v>
      </c>
      <c r="B3" s="696" t="s">
        <v>76</v>
      </c>
      <c r="C3" s="697"/>
      <c r="D3" s="704">
        <v>2011</v>
      </c>
      <c r="E3" s="705"/>
      <c r="F3" s="705"/>
      <c r="G3" s="704">
        <v>2012</v>
      </c>
      <c r="H3" s="705"/>
      <c r="I3" s="705"/>
      <c r="J3" s="705"/>
      <c r="K3" s="705"/>
      <c r="L3" s="705"/>
      <c r="M3" s="705"/>
      <c r="N3" s="705"/>
      <c r="O3" s="706"/>
      <c r="P3" s="700" t="s">
        <v>77</v>
      </c>
      <c r="Q3" s="702" t="s">
        <v>78</v>
      </c>
      <c r="R3" s="728" t="s">
        <v>95</v>
      </c>
    </row>
    <row r="4" spans="1:20" s="19" customFormat="1" ht="12" thickBot="1" x14ac:dyDescent="0.3">
      <c r="A4" s="695"/>
      <c r="B4" s="698"/>
      <c r="C4" s="699"/>
      <c r="D4" s="78" t="s">
        <v>92</v>
      </c>
      <c r="E4" s="78" t="s">
        <v>93</v>
      </c>
      <c r="F4" s="78" t="s">
        <v>94</v>
      </c>
      <c r="G4" s="78" t="s">
        <v>83</v>
      </c>
      <c r="H4" s="78" t="s">
        <v>84</v>
      </c>
      <c r="I4" s="78" t="s">
        <v>85</v>
      </c>
      <c r="J4" s="78" t="s">
        <v>86</v>
      </c>
      <c r="K4" s="78" t="s">
        <v>87</v>
      </c>
      <c r="L4" s="78" t="s">
        <v>88</v>
      </c>
      <c r="M4" s="78" t="s">
        <v>89</v>
      </c>
      <c r="N4" s="78" t="s">
        <v>90</v>
      </c>
      <c r="O4" s="78" t="s">
        <v>91</v>
      </c>
      <c r="P4" s="701"/>
      <c r="Q4" s="703"/>
      <c r="R4" s="729"/>
    </row>
    <row r="5" spans="1:20" s="24" customFormat="1" ht="3.75" customHeight="1" thickBot="1" x14ac:dyDescent="0.25">
      <c r="A5" s="20" t="s">
        <v>1</v>
      </c>
      <c r="B5" s="21"/>
      <c r="C5" s="21"/>
      <c r="D5" s="21"/>
      <c r="E5" s="21"/>
      <c r="F5" s="21"/>
      <c r="G5" s="21"/>
      <c r="H5" s="21"/>
      <c r="I5" s="21"/>
      <c r="J5" s="21"/>
      <c r="K5" s="21"/>
      <c r="L5" s="21"/>
      <c r="M5" s="21"/>
      <c r="N5" s="21"/>
      <c r="O5" s="21"/>
      <c r="P5" s="22"/>
      <c r="Q5" s="23"/>
    </row>
    <row r="6" spans="1:20" s="31" customFormat="1" ht="11.25" customHeight="1" thickBot="1" x14ac:dyDescent="0.25">
      <c r="A6" s="683"/>
      <c r="B6" s="686"/>
      <c r="C6" s="689" t="s">
        <v>79</v>
      </c>
      <c r="D6" s="25" t="e">
        <f>+D7/$R$66</f>
        <v>#REF!</v>
      </c>
      <c r="E6" s="25" t="e">
        <f t="shared" ref="E6:O6" si="0">+E7/$R$66</f>
        <v>#REF!</v>
      </c>
      <c r="F6" s="25" t="e">
        <f t="shared" si="0"/>
        <v>#REF!</v>
      </c>
      <c r="G6" s="25" t="e">
        <f t="shared" si="0"/>
        <v>#REF!</v>
      </c>
      <c r="H6" s="25" t="e">
        <f t="shared" si="0"/>
        <v>#REF!</v>
      </c>
      <c r="I6" s="25" t="e">
        <f t="shared" si="0"/>
        <v>#REF!</v>
      </c>
      <c r="J6" s="25" t="e">
        <f t="shared" si="0"/>
        <v>#REF!</v>
      </c>
      <c r="K6" s="25" t="e">
        <f t="shared" si="0"/>
        <v>#REF!</v>
      </c>
      <c r="L6" s="25" t="e">
        <f t="shared" si="0"/>
        <v>#REF!</v>
      </c>
      <c r="M6" s="25" t="e">
        <f t="shared" si="0"/>
        <v>#REF!</v>
      </c>
      <c r="N6" s="25" t="e">
        <f t="shared" si="0"/>
        <v>#REF!</v>
      </c>
      <c r="O6" s="25" t="e">
        <f t="shared" si="0"/>
        <v>#REF!</v>
      </c>
      <c r="P6" s="26" t="e">
        <f>SUM(D6:O6)</f>
        <v>#REF!</v>
      </c>
      <c r="Q6" s="27"/>
      <c r="R6" s="28"/>
      <c r="S6" s="29"/>
      <c r="T6" s="30"/>
    </row>
    <row r="7" spans="1:20" s="31" customFormat="1" ht="11.25" customHeight="1" thickBot="1" x14ac:dyDescent="0.3">
      <c r="A7" s="684"/>
      <c r="B7" s="687"/>
      <c r="C7" s="690"/>
      <c r="D7" s="75"/>
      <c r="E7" s="75"/>
      <c r="F7" s="75"/>
      <c r="G7" s="75"/>
      <c r="H7" s="75"/>
      <c r="I7" s="75"/>
      <c r="J7" s="75"/>
      <c r="K7" s="75"/>
      <c r="L7" s="75"/>
      <c r="M7" s="75"/>
      <c r="N7" s="75"/>
      <c r="O7" s="75"/>
      <c r="P7" s="32"/>
      <c r="Q7" s="33">
        <f>SUM(D7:O7)</f>
        <v>0</v>
      </c>
      <c r="R7" s="34"/>
      <c r="S7" s="29"/>
      <c r="T7" s="30"/>
    </row>
    <row r="8" spans="1:20" s="31" customFormat="1" ht="12" customHeight="1" x14ac:dyDescent="0.2">
      <c r="A8" s="684"/>
      <c r="B8" s="687"/>
      <c r="C8" s="689" t="s">
        <v>80</v>
      </c>
      <c r="D8" s="35" t="e">
        <f>+D9/$R$66</f>
        <v>#REF!</v>
      </c>
      <c r="E8" s="35" t="e">
        <f t="shared" ref="E8" si="1">+E9/$R$66</f>
        <v>#REF!</v>
      </c>
      <c r="F8" s="35" t="e">
        <f t="shared" ref="F8" si="2">+F9/$R$66</f>
        <v>#REF!</v>
      </c>
      <c r="G8" s="35" t="e">
        <f t="shared" ref="G8" si="3">+G9/$R$66</f>
        <v>#REF!</v>
      </c>
      <c r="H8" s="35" t="e">
        <f t="shared" ref="H8" si="4">+H9/$R$66</f>
        <v>#REF!</v>
      </c>
      <c r="I8" s="35" t="e">
        <f t="shared" ref="I8" si="5">+I9/$R$66</f>
        <v>#REF!</v>
      </c>
      <c r="J8" s="35" t="e">
        <f t="shared" ref="J8" si="6">+J9/$R$66</f>
        <v>#REF!</v>
      </c>
      <c r="K8" s="35" t="e">
        <f t="shared" ref="K8" si="7">+K9/$R$66</f>
        <v>#REF!</v>
      </c>
      <c r="L8" s="35" t="e">
        <f t="shared" ref="L8" si="8">+L9/$R$66</f>
        <v>#REF!</v>
      </c>
      <c r="M8" s="35" t="e">
        <f t="shared" ref="M8" si="9">+M9/$R$66</f>
        <v>#REF!</v>
      </c>
      <c r="N8" s="35" t="e">
        <f t="shared" ref="N8" si="10">+N9/$R$66</f>
        <v>#REF!</v>
      </c>
      <c r="O8" s="35" t="e">
        <f t="shared" ref="O8" si="11">+O9/$R$66</f>
        <v>#REF!</v>
      </c>
      <c r="P8" s="26" t="e">
        <f>SUM(D8:O8)</f>
        <v>#REF!</v>
      </c>
      <c r="Q8" s="27"/>
      <c r="R8" s="34"/>
      <c r="S8" s="29"/>
      <c r="T8" s="30"/>
    </row>
    <row r="9" spans="1:20" s="31" customFormat="1" ht="12.75" customHeight="1" thickBot="1" x14ac:dyDescent="0.3">
      <c r="A9" s="685"/>
      <c r="B9" s="688"/>
      <c r="C9" s="690"/>
      <c r="D9" s="76"/>
      <c r="E9" s="76"/>
      <c r="F9" s="76"/>
      <c r="G9" s="76"/>
      <c r="H9" s="76"/>
      <c r="I9" s="77"/>
      <c r="J9" s="77"/>
      <c r="K9" s="77"/>
      <c r="L9" s="77"/>
      <c r="M9" s="77"/>
      <c r="N9" s="77"/>
      <c r="O9" s="77"/>
      <c r="P9" s="32"/>
      <c r="Q9" s="33">
        <f>SUM(D9:O9)</f>
        <v>0</v>
      </c>
      <c r="R9" s="34"/>
      <c r="S9" s="29"/>
      <c r="T9" s="30"/>
    </row>
    <row r="10" spans="1:20" s="45" customFormat="1" ht="3.75" customHeight="1" thickBot="1" x14ac:dyDescent="0.25">
      <c r="A10" s="36"/>
      <c r="B10" s="37"/>
      <c r="C10" s="38"/>
      <c r="D10" s="39"/>
      <c r="E10" s="39"/>
      <c r="F10" s="39"/>
      <c r="G10" s="39"/>
      <c r="H10" s="39"/>
      <c r="I10" s="39"/>
      <c r="J10" s="39"/>
      <c r="K10" s="39"/>
      <c r="L10" s="39"/>
      <c r="M10" s="39"/>
      <c r="N10" s="39"/>
      <c r="O10" s="39"/>
      <c r="P10" s="40">
        <f>SUM(D10:O10)</f>
        <v>0</v>
      </c>
      <c r="Q10" s="41"/>
      <c r="R10" s="42"/>
      <c r="S10" s="43"/>
      <c r="T10" s="44"/>
    </row>
    <row r="11" spans="1:20" s="31" customFormat="1" ht="11.25" customHeight="1" thickBot="1" x14ac:dyDescent="0.25">
      <c r="A11" s="683"/>
      <c r="B11" s="686"/>
      <c r="C11" s="689" t="s">
        <v>79</v>
      </c>
      <c r="D11" s="25" t="e">
        <f>+D12/$R$66</f>
        <v>#REF!</v>
      </c>
      <c r="E11" s="25" t="e">
        <f t="shared" ref="E11" si="12">+E12/$R$66</f>
        <v>#REF!</v>
      </c>
      <c r="F11" s="25" t="e">
        <f t="shared" ref="F11" si="13">+F12/$R$66</f>
        <v>#REF!</v>
      </c>
      <c r="G11" s="25" t="e">
        <f t="shared" ref="G11" si="14">+G12/$R$66</f>
        <v>#REF!</v>
      </c>
      <c r="H11" s="25" t="e">
        <f t="shared" ref="H11" si="15">+H12/$R$66</f>
        <v>#REF!</v>
      </c>
      <c r="I11" s="25" t="e">
        <f t="shared" ref="I11" si="16">+I12/$R$66</f>
        <v>#REF!</v>
      </c>
      <c r="J11" s="25" t="e">
        <f t="shared" ref="J11" si="17">+J12/$R$66</f>
        <v>#REF!</v>
      </c>
      <c r="K11" s="25" t="e">
        <f t="shared" ref="K11" si="18">+K12/$R$66</f>
        <v>#REF!</v>
      </c>
      <c r="L11" s="25" t="e">
        <f t="shared" ref="L11" si="19">+L12/$R$66</f>
        <v>#REF!</v>
      </c>
      <c r="M11" s="25" t="e">
        <f t="shared" ref="M11" si="20">+M12/$R$66</f>
        <v>#REF!</v>
      </c>
      <c r="N11" s="25" t="e">
        <f t="shared" ref="N11" si="21">+N12/$R$66</f>
        <v>#REF!</v>
      </c>
      <c r="O11" s="25" t="e">
        <f t="shared" ref="O11" si="22">+O12/$R$66</f>
        <v>#REF!</v>
      </c>
      <c r="P11" s="26" t="e">
        <f>SUM(D11:O11)</f>
        <v>#REF!</v>
      </c>
      <c r="Q11" s="27"/>
      <c r="R11" s="28"/>
      <c r="S11" s="29"/>
      <c r="T11" s="30"/>
    </row>
    <row r="12" spans="1:20" s="31" customFormat="1" ht="11.25" customHeight="1" thickBot="1" x14ac:dyDescent="0.3">
      <c r="A12" s="684"/>
      <c r="B12" s="687"/>
      <c r="C12" s="690"/>
      <c r="D12" s="75"/>
      <c r="E12" s="75"/>
      <c r="F12" s="75"/>
      <c r="G12" s="75"/>
      <c r="H12" s="75"/>
      <c r="I12" s="75"/>
      <c r="J12" s="75"/>
      <c r="K12" s="75"/>
      <c r="L12" s="75"/>
      <c r="M12" s="75"/>
      <c r="N12" s="75"/>
      <c r="O12" s="75"/>
      <c r="P12" s="32"/>
      <c r="Q12" s="33">
        <f>SUM(D12:O12)</f>
        <v>0</v>
      </c>
      <c r="R12" s="34"/>
      <c r="S12" s="29"/>
      <c r="T12" s="30"/>
    </row>
    <row r="13" spans="1:20" s="31" customFormat="1" ht="12" customHeight="1" x14ac:dyDescent="0.2">
      <c r="A13" s="684"/>
      <c r="B13" s="687"/>
      <c r="C13" s="689" t="s">
        <v>80</v>
      </c>
      <c r="D13" s="35" t="e">
        <f>+D14/$R$66</f>
        <v>#REF!</v>
      </c>
      <c r="E13" s="35" t="e">
        <f t="shared" ref="E13" si="23">+E14/$R$66</f>
        <v>#REF!</v>
      </c>
      <c r="F13" s="35" t="e">
        <f t="shared" ref="F13" si="24">+F14/$R$66</f>
        <v>#REF!</v>
      </c>
      <c r="G13" s="35" t="e">
        <f t="shared" ref="G13" si="25">+G14/$R$66</f>
        <v>#REF!</v>
      </c>
      <c r="H13" s="35" t="e">
        <f t="shared" ref="H13" si="26">+H14/$R$66</f>
        <v>#REF!</v>
      </c>
      <c r="I13" s="35" t="e">
        <f t="shared" ref="I13" si="27">+I14/$R$66</f>
        <v>#REF!</v>
      </c>
      <c r="J13" s="35" t="e">
        <f t="shared" ref="J13" si="28">+J14/$R$66</f>
        <v>#REF!</v>
      </c>
      <c r="K13" s="35" t="e">
        <f t="shared" ref="K13" si="29">+K14/$R$66</f>
        <v>#REF!</v>
      </c>
      <c r="L13" s="35" t="e">
        <f t="shared" ref="L13" si="30">+L14/$R$66</f>
        <v>#REF!</v>
      </c>
      <c r="M13" s="35" t="e">
        <f t="shared" ref="M13" si="31">+M14/$R$66</f>
        <v>#REF!</v>
      </c>
      <c r="N13" s="35" t="e">
        <f t="shared" ref="N13" si="32">+N14/$R$66</f>
        <v>#REF!</v>
      </c>
      <c r="O13" s="35" t="e">
        <f t="shared" ref="O13" si="33">+O14/$R$66</f>
        <v>#REF!</v>
      </c>
      <c r="P13" s="26" t="e">
        <f>SUM(D13:O13)</f>
        <v>#REF!</v>
      </c>
      <c r="Q13" s="27"/>
      <c r="R13" s="34"/>
      <c r="S13" s="29"/>
      <c r="T13" s="30"/>
    </row>
    <row r="14" spans="1:20" s="31" customFormat="1" ht="12.75" customHeight="1" thickBot="1" x14ac:dyDescent="0.3">
      <c r="A14" s="685"/>
      <c r="B14" s="688"/>
      <c r="C14" s="690"/>
      <c r="D14" s="76"/>
      <c r="E14" s="76"/>
      <c r="F14" s="76"/>
      <c r="G14" s="76"/>
      <c r="H14" s="76"/>
      <c r="I14" s="77"/>
      <c r="J14" s="77"/>
      <c r="K14" s="77"/>
      <c r="L14" s="77"/>
      <c r="M14" s="77"/>
      <c r="N14" s="77"/>
      <c r="O14" s="77"/>
      <c r="P14" s="32"/>
      <c r="Q14" s="33">
        <f>SUM(D14:O14)</f>
        <v>0</v>
      </c>
      <c r="R14" s="34"/>
      <c r="S14" s="29"/>
      <c r="T14" s="30"/>
    </row>
    <row r="15" spans="1:20" s="45" customFormat="1" ht="3.75" customHeight="1" thickBot="1" x14ac:dyDescent="0.25">
      <c r="A15" s="36"/>
      <c r="B15" s="37"/>
      <c r="C15" s="38"/>
      <c r="D15" s="39"/>
      <c r="E15" s="39"/>
      <c r="F15" s="39"/>
      <c r="G15" s="39"/>
      <c r="H15" s="39"/>
      <c r="I15" s="39"/>
      <c r="J15" s="39"/>
      <c r="K15" s="39"/>
      <c r="L15" s="39"/>
      <c r="M15" s="39"/>
      <c r="N15" s="39"/>
      <c r="O15" s="39"/>
      <c r="P15" s="40">
        <f>SUM(D15:O15)</f>
        <v>0</v>
      </c>
      <c r="Q15" s="41"/>
      <c r="R15" s="42"/>
      <c r="S15" s="43"/>
      <c r="T15" s="44"/>
    </row>
    <row r="16" spans="1:20" s="31" customFormat="1" ht="11.25" customHeight="1" thickBot="1" x14ac:dyDescent="0.25">
      <c r="A16" s="683"/>
      <c r="B16" s="686"/>
      <c r="C16" s="689" t="s">
        <v>79</v>
      </c>
      <c r="D16" s="25" t="e">
        <f>+D17/$R$66</f>
        <v>#REF!</v>
      </c>
      <c r="E16" s="25" t="e">
        <f t="shared" ref="E16" si="34">+E17/$R$66</f>
        <v>#REF!</v>
      </c>
      <c r="F16" s="25" t="e">
        <f t="shared" ref="F16" si="35">+F17/$R$66</f>
        <v>#REF!</v>
      </c>
      <c r="G16" s="25" t="e">
        <f t="shared" ref="G16" si="36">+G17/$R$66</f>
        <v>#REF!</v>
      </c>
      <c r="H16" s="25" t="e">
        <f t="shared" ref="H16" si="37">+H17/$R$66</f>
        <v>#REF!</v>
      </c>
      <c r="I16" s="25" t="e">
        <f t="shared" ref="I16" si="38">+I17/$R$66</f>
        <v>#REF!</v>
      </c>
      <c r="J16" s="25" t="e">
        <f t="shared" ref="J16" si="39">+J17/$R$66</f>
        <v>#REF!</v>
      </c>
      <c r="K16" s="25" t="e">
        <f t="shared" ref="K16" si="40">+K17/$R$66</f>
        <v>#REF!</v>
      </c>
      <c r="L16" s="25" t="e">
        <f t="shared" ref="L16" si="41">+L17/$R$66</f>
        <v>#REF!</v>
      </c>
      <c r="M16" s="25" t="e">
        <f t="shared" ref="M16" si="42">+M17/$R$66</f>
        <v>#REF!</v>
      </c>
      <c r="N16" s="25" t="e">
        <f t="shared" ref="N16" si="43">+N17/$R$66</f>
        <v>#REF!</v>
      </c>
      <c r="O16" s="25" t="e">
        <f t="shared" ref="O16" si="44">+O17/$R$66</f>
        <v>#REF!</v>
      </c>
      <c r="P16" s="26" t="e">
        <f>SUM(D16:O16)</f>
        <v>#REF!</v>
      </c>
      <c r="Q16" s="27"/>
      <c r="R16" s="28"/>
      <c r="S16" s="29"/>
      <c r="T16" s="30"/>
    </row>
    <row r="17" spans="1:20" s="31" customFormat="1" ht="11.25" customHeight="1" thickBot="1" x14ac:dyDescent="0.3">
      <c r="A17" s="684"/>
      <c r="B17" s="687"/>
      <c r="C17" s="690"/>
      <c r="D17" s="75"/>
      <c r="E17" s="75"/>
      <c r="F17" s="75"/>
      <c r="G17" s="75"/>
      <c r="H17" s="75"/>
      <c r="I17" s="75"/>
      <c r="J17" s="75"/>
      <c r="K17" s="75"/>
      <c r="L17" s="75"/>
      <c r="M17" s="75"/>
      <c r="N17" s="75"/>
      <c r="O17" s="75"/>
      <c r="P17" s="32"/>
      <c r="Q17" s="33">
        <f>SUM(D17:O17)</f>
        <v>0</v>
      </c>
      <c r="R17" s="34"/>
      <c r="S17" s="29"/>
      <c r="T17" s="30"/>
    </row>
    <row r="18" spans="1:20" s="31" customFormat="1" ht="12" customHeight="1" x14ac:dyDescent="0.2">
      <c r="A18" s="684"/>
      <c r="B18" s="687"/>
      <c r="C18" s="689" t="s">
        <v>80</v>
      </c>
      <c r="D18" s="35" t="e">
        <f>+D19/$R$66</f>
        <v>#REF!</v>
      </c>
      <c r="E18" s="35" t="e">
        <f t="shared" ref="E18" si="45">+E19/$R$66</f>
        <v>#REF!</v>
      </c>
      <c r="F18" s="35" t="e">
        <f t="shared" ref="F18" si="46">+F19/$R$66</f>
        <v>#REF!</v>
      </c>
      <c r="G18" s="35" t="e">
        <f t="shared" ref="G18" si="47">+G19/$R$66</f>
        <v>#REF!</v>
      </c>
      <c r="H18" s="35" t="e">
        <f t="shared" ref="H18" si="48">+H19/$R$66</f>
        <v>#REF!</v>
      </c>
      <c r="I18" s="35" t="e">
        <f t="shared" ref="I18" si="49">+I19/$R$66</f>
        <v>#REF!</v>
      </c>
      <c r="J18" s="35" t="e">
        <f t="shared" ref="J18" si="50">+J19/$R$66</f>
        <v>#REF!</v>
      </c>
      <c r="K18" s="35" t="e">
        <f t="shared" ref="K18" si="51">+K19/$R$66</f>
        <v>#REF!</v>
      </c>
      <c r="L18" s="35" t="e">
        <f t="shared" ref="L18" si="52">+L19/$R$66</f>
        <v>#REF!</v>
      </c>
      <c r="M18" s="35" t="e">
        <f t="shared" ref="M18" si="53">+M19/$R$66</f>
        <v>#REF!</v>
      </c>
      <c r="N18" s="35" t="e">
        <f t="shared" ref="N18" si="54">+N19/$R$66</f>
        <v>#REF!</v>
      </c>
      <c r="O18" s="35" t="e">
        <f t="shared" ref="O18" si="55">+O19/$R$66</f>
        <v>#REF!</v>
      </c>
      <c r="P18" s="26" t="e">
        <f>SUM(D18:O18)</f>
        <v>#REF!</v>
      </c>
      <c r="Q18" s="27"/>
      <c r="R18" s="34"/>
      <c r="S18" s="29"/>
      <c r="T18" s="30"/>
    </row>
    <row r="19" spans="1:20" s="31" customFormat="1" ht="12.75" customHeight="1" thickBot="1" x14ac:dyDescent="0.3">
      <c r="A19" s="685"/>
      <c r="B19" s="688"/>
      <c r="C19" s="690"/>
      <c r="D19" s="76"/>
      <c r="E19" s="76"/>
      <c r="F19" s="76"/>
      <c r="G19" s="76"/>
      <c r="H19" s="76"/>
      <c r="I19" s="77"/>
      <c r="J19" s="77"/>
      <c r="K19" s="77"/>
      <c r="L19" s="77"/>
      <c r="M19" s="77"/>
      <c r="N19" s="77"/>
      <c r="O19" s="77"/>
      <c r="P19" s="32"/>
      <c r="Q19" s="33">
        <f>SUM(D19:O19)</f>
        <v>0</v>
      </c>
      <c r="R19" s="34"/>
      <c r="S19" s="29"/>
      <c r="T19" s="30"/>
    </row>
    <row r="20" spans="1:20" s="45" customFormat="1" ht="3.75" customHeight="1" thickBot="1" x14ac:dyDescent="0.25">
      <c r="A20" s="36"/>
      <c r="B20" s="37"/>
      <c r="C20" s="38"/>
      <c r="D20" s="39"/>
      <c r="E20" s="39"/>
      <c r="F20" s="39"/>
      <c r="G20" s="39"/>
      <c r="H20" s="39"/>
      <c r="I20" s="39"/>
      <c r="J20" s="39"/>
      <c r="K20" s="39"/>
      <c r="L20" s="39"/>
      <c r="M20" s="39"/>
      <c r="N20" s="39"/>
      <c r="O20" s="39"/>
      <c r="P20" s="40">
        <f>SUM(D20:O20)</f>
        <v>0</v>
      </c>
      <c r="Q20" s="41"/>
      <c r="R20" s="42"/>
      <c r="S20" s="43"/>
      <c r="T20" s="44"/>
    </row>
    <row r="21" spans="1:20" s="31" customFormat="1" ht="11.25" customHeight="1" thickBot="1" x14ac:dyDescent="0.25">
      <c r="A21" s="683"/>
      <c r="B21" s="686"/>
      <c r="C21" s="689" t="s">
        <v>79</v>
      </c>
      <c r="D21" s="25" t="e">
        <f>+D22/$R$66</f>
        <v>#REF!</v>
      </c>
      <c r="E21" s="25" t="e">
        <f t="shared" ref="E21" si="56">+E22/$R$66</f>
        <v>#REF!</v>
      </c>
      <c r="F21" s="25" t="e">
        <f t="shared" ref="F21" si="57">+F22/$R$66</f>
        <v>#REF!</v>
      </c>
      <c r="G21" s="25" t="e">
        <f t="shared" ref="G21" si="58">+G22/$R$66</f>
        <v>#REF!</v>
      </c>
      <c r="H21" s="25" t="e">
        <f t="shared" ref="H21" si="59">+H22/$R$66</f>
        <v>#REF!</v>
      </c>
      <c r="I21" s="25" t="e">
        <f t="shared" ref="I21" si="60">+I22/$R$66</f>
        <v>#REF!</v>
      </c>
      <c r="J21" s="25" t="e">
        <f t="shared" ref="J21" si="61">+J22/$R$66</f>
        <v>#REF!</v>
      </c>
      <c r="K21" s="25" t="e">
        <f t="shared" ref="K21" si="62">+K22/$R$66</f>
        <v>#REF!</v>
      </c>
      <c r="L21" s="25" t="e">
        <f t="shared" ref="L21" si="63">+L22/$R$66</f>
        <v>#REF!</v>
      </c>
      <c r="M21" s="25" t="e">
        <f t="shared" ref="M21" si="64">+M22/$R$66</f>
        <v>#REF!</v>
      </c>
      <c r="N21" s="25" t="e">
        <f t="shared" ref="N21" si="65">+N22/$R$66</f>
        <v>#REF!</v>
      </c>
      <c r="O21" s="25" t="e">
        <f t="shared" ref="O21" si="66">+O22/$R$66</f>
        <v>#REF!</v>
      </c>
      <c r="P21" s="26" t="e">
        <f>SUM(D21:O21)</f>
        <v>#REF!</v>
      </c>
      <c r="Q21" s="27"/>
      <c r="R21" s="28"/>
      <c r="S21" s="29">
        <f>SUM(R6:R21)</f>
        <v>0</v>
      </c>
      <c r="T21" s="30"/>
    </row>
    <row r="22" spans="1:20" s="31" customFormat="1" ht="11.25" customHeight="1" thickBot="1" x14ac:dyDescent="0.3">
      <c r="A22" s="684"/>
      <c r="B22" s="687"/>
      <c r="C22" s="690"/>
      <c r="D22" s="75"/>
      <c r="E22" s="75"/>
      <c r="F22" s="75"/>
      <c r="G22" s="75"/>
      <c r="H22" s="75"/>
      <c r="I22" s="75"/>
      <c r="J22" s="75"/>
      <c r="K22" s="75"/>
      <c r="L22" s="75"/>
      <c r="M22" s="75"/>
      <c r="N22" s="75"/>
      <c r="O22" s="75"/>
      <c r="P22" s="32"/>
      <c r="Q22" s="33">
        <f>SUM(D22:O22)</f>
        <v>0</v>
      </c>
      <c r="R22" s="34"/>
      <c r="S22" s="29"/>
      <c r="T22" s="30"/>
    </row>
    <row r="23" spans="1:20" s="31" customFormat="1" ht="12" customHeight="1" x14ac:dyDescent="0.2">
      <c r="A23" s="684"/>
      <c r="B23" s="687"/>
      <c r="C23" s="689" t="s">
        <v>80</v>
      </c>
      <c r="D23" s="35" t="e">
        <f>+D24/$R$66</f>
        <v>#REF!</v>
      </c>
      <c r="E23" s="35" t="e">
        <f t="shared" ref="E23" si="67">+E24/$R$66</f>
        <v>#REF!</v>
      </c>
      <c r="F23" s="35" t="e">
        <f t="shared" ref="F23" si="68">+F24/$R$66</f>
        <v>#REF!</v>
      </c>
      <c r="G23" s="35" t="e">
        <f t="shared" ref="G23" si="69">+G24/$R$66</f>
        <v>#REF!</v>
      </c>
      <c r="H23" s="35" t="e">
        <f t="shared" ref="H23" si="70">+H24/$R$66</f>
        <v>#REF!</v>
      </c>
      <c r="I23" s="35" t="e">
        <f t="shared" ref="I23" si="71">+I24/$R$66</f>
        <v>#REF!</v>
      </c>
      <c r="J23" s="35" t="e">
        <f t="shared" ref="J23" si="72">+J24/$R$66</f>
        <v>#REF!</v>
      </c>
      <c r="K23" s="35" t="e">
        <f t="shared" ref="K23" si="73">+K24/$R$66</f>
        <v>#REF!</v>
      </c>
      <c r="L23" s="35" t="e">
        <f t="shared" ref="L23" si="74">+L24/$R$66</f>
        <v>#REF!</v>
      </c>
      <c r="M23" s="35" t="e">
        <f t="shared" ref="M23" si="75">+M24/$R$66</f>
        <v>#REF!</v>
      </c>
      <c r="N23" s="35" t="e">
        <f t="shared" ref="N23" si="76">+N24/$R$66</f>
        <v>#REF!</v>
      </c>
      <c r="O23" s="35" t="e">
        <f t="shared" ref="O23" si="77">+O24/$R$66</f>
        <v>#REF!</v>
      </c>
      <c r="P23" s="26" t="e">
        <f>SUM(D23:O23)</f>
        <v>#REF!</v>
      </c>
      <c r="Q23" s="27"/>
      <c r="R23" s="34"/>
      <c r="S23" s="29"/>
      <c r="T23" s="30"/>
    </row>
    <row r="24" spans="1:20" s="31" customFormat="1" ht="12.75" customHeight="1" thickBot="1" x14ac:dyDescent="0.3">
      <c r="A24" s="685"/>
      <c r="B24" s="688"/>
      <c r="C24" s="690"/>
      <c r="D24" s="76"/>
      <c r="E24" s="76"/>
      <c r="F24" s="76"/>
      <c r="G24" s="76"/>
      <c r="H24" s="76"/>
      <c r="I24" s="77"/>
      <c r="J24" s="77"/>
      <c r="K24" s="77"/>
      <c r="L24" s="77"/>
      <c r="M24" s="77"/>
      <c r="N24" s="77"/>
      <c r="O24" s="77"/>
      <c r="P24" s="32"/>
      <c r="Q24" s="33">
        <f>SUM(D24:O24)</f>
        <v>0</v>
      </c>
      <c r="R24" s="34"/>
      <c r="S24" s="29"/>
      <c r="T24" s="30"/>
    </row>
    <row r="25" spans="1:20" s="45" customFormat="1" ht="3.75" customHeight="1" thickBot="1" x14ac:dyDescent="0.25">
      <c r="A25" s="36"/>
      <c r="B25" s="37"/>
      <c r="C25" s="38"/>
      <c r="D25" s="39"/>
      <c r="E25" s="39"/>
      <c r="F25" s="39"/>
      <c r="G25" s="39"/>
      <c r="H25" s="39"/>
      <c r="I25" s="39"/>
      <c r="J25" s="39"/>
      <c r="K25" s="39"/>
      <c r="L25" s="39"/>
      <c r="M25" s="39"/>
      <c r="N25" s="39"/>
      <c r="O25" s="39"/>
      <c r="P25" s="40">
        <f>SUM(D25:O25)</f>
        <v>0</v>
      </c>
      <c r="Q25" s="41"/>
      <c r="R25" s="42"/>
      <c r="S25" s="43"/>
      <c r="T25" s="44"/>
    </row>
    <row r="26" spans="1:20" s="31" customFormat="1" ht="11.25" customHeight="1" thickBot="1" x14ac:dyDescent="0.25">
      <c r="A26" s="683"/>
      <c r="B26" s="686"/>
      <c r="C26" s="689" t="s">
        <v>79</v>
      </c>
      <c r="D26" s="25" t="e">
        <f>+D27/$R$66</f>
        <v>#REF!</v>
      </c>
      <c r="E26" s="25" t="e">
        <f t="shared" ref="E26" si="78">+E27/$R$66</f>
        <v>#REF!</v>
      </c>
      <c r="F26" s="25" t="e">
        <f t="shared" ref="F26" si="79">+F27/$R$66</f>
        <v>#REF!</v>
      </c>
      <c r="G26" s="25" t="e">
        <f t="shared" ref="G26" si="80">+G27/$R$66</f>
        <v>#REF!</v>
      </c>
      <c r="H26" s="25" t="e">
        <f t="shared" ref="H26" si="81">+H27/$R$66</f>
        <v>#REF!</v>
      </c>
      <c r="I26" s="25" t="e">
        <f t="shared" ref="I26" si="82">+I27/$R$66</f>
        <v>#REF!</v>
      </c>
      <c r="J26" s="25" t="e">
        <f t="shared" ref="J26" si="83">+J27/$R$66</f>
        <v>#REF!</v>
      </c>
      <c r="K26" s="25" t="e">
        <f t="shared" ref="K26" si="84">+K27/$R$66</f>
        <v>#REF!</v>
      </c>
      <c r="L26" s="25" t="e">
        <f t="shared" ref="L26" si="85">+L27/$R$66</f>
        <v>#REF!</v>
      </c>
      <c r="M26" s="25" t="e">
        <f t="shared" ref="M26" si="86">+M27/$R$66</f>
        <v>#REF!</v>
      </c>
      <c r="N26" s="25" t="e">
        <f t="shared" ref="N26" si="87">+N27/$R$66</f>
        <v>#REF!</v>
      </c>
      <c r="O26" s="25" t="e">
        <f t="shared" ref="O26" si="88">+O27/$R$66</f>
        <v>#REF!</v>
      </c>
      <c r="P26" s="26" t="e">
        <f>SUM(D26:O26)</f>
        <v>#REF!</v>
      </c>
      <c r="Q26" s="27"/>
      <c r="R26" s="28"/>
      <c r="S26" s="29"/>
      <c r="T26" s="30"/>
    </row>
    <row r="27" spans="1:20" s="31" customFormat="1" ht="11.25" customHeight="1" thickBot="1" x14ac:dyDescent="0.3">
      <c r="A27" s="684"/>
      <c r="B27" s="687"/>
      <c r="C27" s="690"/>
      <c r="D27" s="75"/>
      <c r="E27" s="75"/>
      <c r="F27" s="75"/>
      <c r="G27" s="75"/>
      <c r="H27" s="75"/>
      <c r="I27" s="75"/>
      <c r="J27" s="75"/>
      <c r="K27" s="75"/>
      <c r="L27" s="75"/>
      <c r="M27" s="75"/>
      <c r="N27" s="75"/>
      <c r="O27" s="75"/>
      <c r="P27" s="32"/>
      <c r="Q27" s="33">
        <f>SUM(D27:O27)</f>
        <v>0</v>
      </c>
      <c r="R27" s="34"/>
      <c r="S27" s="29"/>
      <c r="T27" s="30"/>
    </row>
    <row r="28" spans="1:20" s="31" customFormat="1" ht="12" customHeight="1" x14ac:dyDescent="0.2">
      <c r="A28" s="684"/>
      <c r="B28" s="687"/>
      <c r="C28" s="689" t="s">
        <v>80</v>
      </c>
      <c r="D28" s="35" t="e">
        <f>+D29/$R$66</f>
        <v>#REF!</v>
      </c>
      <c r="E28" s="35" t="e">
        <f t="shared" ref="E28" si="89">+E29/$R$66</f>
        <v>#REF!</v>
      </c>
      <c r="F28" s="35" t="e">
        <f t="shared" ref="F28" si="90">+F29/$R$66</f>
        <v>#REF!</v>
      </c>
      <c r="G28" s="35" t="e">
        <f t="shared" ref="G28" si="91">+G29/$R$66</f>
        <v>#REF!</v>
      </c>
      <c r="H28" s="35" t="e">
        <f t="shared" ref="H28" si="92">+H29/$R$66</f>
        <v>#REF!</v>
      </c>
      <c r="I28" s="35" t="e">
        <f t="shared" ref="I28" si="93">+I29/$R$66</f>
        <v>#REF!</v>
      </c>
      <c r="J28" s="35" t="e">
        <f t="shared" ref="J28" si="94">+J29/$R$66</f>
        <v>#REF!</v>
      </c>
      <c r="K28" s="35" t="e">
        <f t="shared" ref="K28" si="95">+K29/$R$66</f>
        <v>#REF!</v>
      </c>
      <c r="L28" s="35" t="e">
        <f t="shared" ref="L28" si="96">+L29/$R$66</f>
        <v>#REF!</v>
      </c>
      <c r="M28" s="35" t="e">
        <f t="shared" ref="M28" si="97">+M29/$R$66</f>
        <v>#REF!</v>
      </c>
      <c r="N28" s="35" t="e">
        <f t="shared" ref="N28" si="98">+N29/$R$66</f>
        <v>#REF!</v>
      </c>
      <c r="O28" s="35" t="e">
        <f t="shared" ref="O28" si="99">+O29/$R$66</f>
        <v>#REF!</v>
      </c>
      <c r="P28" s="26" t="e">
        <f>SUM(D28:O28)</f>
        <v>#REF!</v>
      </c>
      <c r="Q28" s="27"/>
      <c r="R28" s="34"/>
      <c r="S28" s="29"/>
      <c r="T28" s="30"/>
    </row>
    <row r="29" spans="1:20" s="31" customFormat="1" ht="12.75" customHeight="1" thickBot="1" x14ac:dyDescent="0.3">
      <c r="A29" s="685"/>
      <c r="B29" s="688"/>
      <c r="C29" s="690"/>
      <c r="D29" s="76"/>
      <c r="E29" s="76"/>
      <c r="F29" s="76"/>
      <c r="G29" s="76"/>
      <c r="H29" s="76"/>
      <c r="I29" s="77"/>
      <c r="J29" s="77"/>
      <c r="K29" s="77"/>
      <c r="L29" s="77"/>
      <c r="M29" s="77"/>
      <c r="N29" s="77"/>
      <c r="O29" s="77"/>
      <c r="P29" s="32"/>
      <c r="Q29" s="33">
        <f>SUM(D29:O29)</f>
        <v>0</v>
      </c>
      <c r="R29" s="34"/>
      <c r="S29" s="29"/>
      <c r="T29" s="30"/>
    </row>
    <row r="30" spans="1:20" s="45" customFormat="1" ht="3.75" customHeight="1" thickBot="1" x14ac:dyDescent="0.25">
      <c r="A30" s="36"/>
      <c r="B30" s="37"/>
      <c r="C30" s="38"/>
      <c r="D30" s="39"/>
      <c r="E30" s="39"/>
      <c r="F30" s="39"/>
      <c r="G30" s="39"/>
      <c r="H30" s="39"/>
      <c r="I30" s="39"/>
      <c r="J30" s="39"/>
      <c r="K30" s="39"/>
      <c r="L30" s="39"/>
      <c r="M30" s="39"/>
      <c r="N30" s="39"/>
      <c r="O30" s="39"/>
      <c r="P30" s="40">
        <v>0</v>
      </c>
      <c r="Q30" s="41"/>
      <c r="R30" s="42"/>
      <c r="S30" s="43"/>
      <c r="T30" s="44"/>
    </row>
    <row r="31" spans="1:20" s="31" customFormat="1" ht="11.25" customHeight="1" thickBot="1" x14ac:dyDescent="0.25">
      <c r="A31" s="683"/>
      <c r="B31" s="686"/>
      <c r="C31" s="689" t="s">
        <v>79</v>
      </c>
      <c r="D31" s="25" t="e">
        <f>+D32/$R$66</f>
        <v>#REF!</v>
      </c>
      <c r="E31" s="25" t="e">
        <f t="shared" ref="E31" si="100">+E32/$R$66</f>
        <v>#REF!</v>
      </c>
      <c r="F31" s="25" t="e">
        <f t="shared" ref="F31" si="101">+F32/$R$66</f>
        <v>#REF!</v>
      </c>
      <c r="G31" s="25" t="e">
        <f t="shared" ref="G31" si="102">+G32/$R$66</f>
        <v>#REF!</v>
      </c>
      <c r="H31" s="25" t="e">
        <f t="shared" ref="H31" si="103">+H32/$R$66</f>
        <v>#REF!</v>
      </c>
      <c r="I31" s="25" t="e">
        <f t="shared" ref="I31" si="104">+I32/$R$66</f>
        <v>#REF!</v>
      </c>
      <c r="J31" s="25" t="e">
        <f t="shared" ref="J31" si="105">+J32/$R$66</f>
        <v>#REF!</v>
      </c>
      <c r="K31" s="25" t="e">
        <f t="shared" ref="K31" si="106">+K32/$R$66</f>
        <v>#REF!</v>
      </c>
      <c r="L31" s="25" t="e">
        <f t="shared" ref="L31" si="107">+L32/$R$66</f>
        <v>#REF!</v>
      </c>
      <c r="M31" s="25" t="e">
        <f t="shared" ref="M31" si="108">+M32/$R$66</f>
        <v>#REF!</v>
      </c>
      <c r="N31" s="25" t="e">
        <f t="shared" ref="N31" si="109">+N32/$R$66</f>
        <v>#REF!</v>
      </c>
      <c r="O31" s="25" t="e">
        <f t="shared" ref="O31" si="110">+O32/$R$66</f>
        <v>#REF!</v>
      </c>
      <c r="P31" s="26" t="e">
        <f>SUM(D31:O31)</f>
        <v>#REF!</v>
      </c>
      <c r="Q31" s="27"/>
      <c r="R31" s="28"/>
      <c r="S31" s="29"/>
      <c r="T31" s="30"/>
    </row>
    <row r="32" spans="1:20" s="31" customFormat="1" ht="11.25" customHeight="1" thickBot="1" x14ac:dyDescent="0.3">
      <c r="A32" s="684"/>
      <c r="B32" s="687"/>
      <c r="C32" s="690"/>
      <c r="D32" s="75"/>
      <c r="E32" s="75"/>
      <c r="F32" s="75"/>
      <c r="G32" s="75"/>
      <c r="H32" s="75"/>
      <c r="I32" s="75"/>
      <c r="J32" s="75"/>
      <c r="K32" s="75"/>
      <c r="L32" s="75"/>
      <c r="M32" s="75"/>
      <c r="N32" s="75"/>
      <c r="O32" s="75"/>
      <c r="P32" s="32"/>
      <c r="Q32" s="33">
        <f>SUM(D32:O32)</f>
        <v>0</v>
      </c>
      <c r="R32" s="34"/>
      <c r="S32" s="29"/>
      <c r="T32" s="30"/>
    </row>
    <row r="33" spans="1:20" s="31" customFormat="1" ht="12" customHeight="1" x14ac:dyDescent="0.2">
      <c r="A33" s="684"/>
      <c r="B33" s="687"/>
      <c r="C33" s="689" t="s">
        <v>80</v>
      </c>
      <c r="D33" s="35" t="e">
        <f>+D34/$R$66</f>
        <v>#REF!</v>
      </c>
      <c r="E33" s="35" t="e">
        <f t="shared" ref="E33" si="111">+E34/$R$66</f>
        <v>#REF!</v>
      </c>
      <c r="F33" s="35" t="e">
        <f t="shared" ref="F33" si="112">+F34/$R$66</f>
        <v>#REF!</v>
      </c>
      <c r="G33" s="35" t="e">
        <f t="shared" ref="G33" si="113">+G34/$R$66</f>
        <v>#REF!</v>
      </c>
      <c r="H33" s="35" t="e">
        <f t="shared" ref="H33" si="114">+H34/$R$66</f>
        <v>#REF!</v>
      </c>
      <c r="I33" s="35" t="e">
        <f t="shared" ref="I33" si="115">+I34/$R$66</f>
        <v>#REF!</v>
      </c>
      <c r="J33" s="35" t="e">
        <f t="shared" ref="J33" si="116">+J34/$R$66</f>
        <v>#REF!</v>
      </c>
      <c r="K33" s="35" t="e">
        <f t="shared" ref="K33" si="117">+K34/$R$66</f>
        <v>#REF!</v>
      </c>
      <c r="L33" s="35" t="e">
        <f t="shared" ref="L33" si="118">+L34/$R$66</f>
        <v>#REF!</v>
      </c>
      <c r="M33" s="35" t="e">
        <f t="shared" ref="M33" si="119">+M34/$R$66</f>
        <v>#REF!</v>
      </c>
      <c r="N33" s="35" t="e">
        <f t="shared" ref="N33" si="120">+N34/$R$66</f>
        <v>#REF!</v>
      </c>
      <c r="O33" s="35" t="e">
        <f t="shared" ref="O33" si="121">+O34/$R$66</f>
        <v>#REF!</v>
      </c>
      <c r="P33" s="26" t="e">
        <f>SUM(D33:O33)</f>
        <v>#REF!</v>
      </c>
      <c r="Q33" s="27"/>
      <c r="R33" s="34"/>
      <c r="S33" s="29"/>
      <c r="T33" s="30"/>
    </row>
    <row r="34" spans="1:20" s="31" customFormat="1" ht="12.75" customHeight="1" thickBot="1" x14ac:dyDescent="0.3">
      <c r="A34" s="685"/>
      <c r="B34" s="688"/>
      <c r="C34" s="690"/>
      <c r="D34" s="76"/>
      <c r="E34" s="76"/>
      <c r="F34" s="76"/>
      <c r="G34" s="76"/>
      <c r="H34" s="76"/>
      <c r="I34" s="77"/>
      <c r="J34" s="77"/>
      <c r="K34" s="77"/>
      <c r="L34" s="77"/>
      <c r="M34" s="77"/>
      <c r="N34" s="77"/>
      <c r="O34" s="77"/>
      <c r="P34" s="32"/>
      <c r="Q34" s="33">
        <f>SUM(D34:O34)</f>
        <v>0</v>
      </c>
      <c r="R34" s="34"/>
      <c r="S34" s="29"/>
      <c r="T34" s="30"/>
    </row>
    <row r="35" spans="1:20" s="45" customFormat="1" ht="3.75" customHeight="1" thickBot="1" x14ac:dyDescent="0.25">
      <c r="A35" s="36"/>
      <c r="B35" s="37"/>
      <c r="C35" s="38"/>
      <c r="D35" s="39"/>
      <c r="E35" s="39"/>
      <c r="F35" s="39"/>
      <c r="G35" s="39"/>
      <c r="H35" s="39"/>
      <c r="I35" s="39"/>
      <c r="J35" s="39"/>
      <c r="K35" s="39"/>
      <c r="L35" s="39"/>
      <c r="M35" s="39"/>
      <c r="N35" s="39"/>
      <c r="O35" s="39"/>
      <c r="P35" s="40">
        <v>0</v>
      </c>
      <c r="Q35" s="41"/>
      <c r="R35" s="42"/>
      <c r="S35" s="43"/>
      <c r="T35" s="44"/>
    </row>
    <row r="36" spans="1:20" s="31" customFormat="1" ht="11.25" customHeight="1" thickBot="1" x14ac:dyDescent="0.25">
      <c r="A36" s="683"/>
      <c r="B36" s="686"/>
      <c r="C36" s="689" t="s">
        <v>79</v>
      </c>
      <c r="D36" s="25" t="e">
        <f>+D37/$R$66</f>
        <v>#REF!</v>
      </c>
      <c r="E36" s="25" t="e">
        <f t="shared" ref="E36" si="122">+E37/$R$66</f>
        <v>#REF!</v>
      </c>
      <c r="F36" s="25" t="e">
        <f t="shared" ref="F36" si="123">+F37/$R$66</f>
        <v>#REF!</v>
      </c>
      <c r="G36" s="25" t="e">
        <f t="shared" ref="G36" si="124">+G37/$R$66</f>
        <v>#REF!</v>
      </c>
      <c r="H36" s="25" t="e">
        <f t="shared" ref="H36" si="125">+H37/$R$66</f>
        <v>#REF!</v>
      </c>
      <c r="I36" s="25" t="e">
        <f t="shared" ref="I36" si="126">+I37/$R$66</f>
        <v>#REF!</v>
      </c>
      <c r="J36" s="25" t="e">
        <f t="shared" ref="J36" si="127">+J37/$R$66</f>
        <v>#REF!</v>
      </c>
      <c r="K36" s="25" t="e">
        <f t="shared" ref="K36" si="128">+K37/$R$66</f>
        <v>#REF!</v>
      </c>
      <c r="L36" s="25" t="e">
        <f t="shared" ref="L36" si="129">+L37/$R$66</f>
        <v>#REF!</v>
      </c>
      <c r="M36" s="25" t="e">
        <f t="shared" ref="M36" si="130">+M37/$R$66</f>
        <v>#REF!</v>
      </c>
      <c r="N36" s="25" t="e">
        <f t="shared" ref="N36" si="131">+N37/$R$66</f>
        <v>#REF!</v>
      </c>
      <c r="O36" s="25" t="e">
        <f t="shared" ref="O36" si="132">+O37/$R$66</f>
        <v>#REF!</v>
      </c>
      <c r="P36" s="26" t="e">
        <f>SUM(D36:O36)</f>
        <v>#REF!</v>
      </c>
      <c r="Q36" s="27"/>
      <c r="R36" s="28"/>
      <c r="S36" s="29"/>
      <c r="T36" s="30"/>
    </row>
    <row r="37" spans="1:20" s="31" customFormat="1" ht="11.25" customHeight="1" thickBot="1" x14ac:dyDescent="0.3">
      <c r="A37" s="684"/>
      <c r="B37" s="687"/>
      <c r="C37" s="690"/>
      <c r="D37" s="75"/>
      <c r="E37" s="75"/>
      <c r="F37" s="75"/>
      <c r="G37" s="75"/>
      <c r="H37" s="75"/>
      <c r="I37" s="75"/>
      <c r="J37" s="75"/>
      <c r="K37" s="75"/>
      <c r="L37" s="75"/>
      <c r="M37" s="75"/>
      <c r="N37" s="75"/>
      <c r="O37" s="75"/>
      <c r="P37" s="32"/>
      <c r="Q37" s="33">
        <f>SUM(D37:O37)</f>
        <v>0</v>
      </c>
      <c r="R37" s="34"/>
      <c r="S37" s="29"/>
      <c r="T37" s="30"/>
    </row>
    <row r="38" spans="1:20" s="31" customFormat="1" ht="12" customHeight="1" x14ac:dyDescent="0.2">
      <c r="A38" s="684"/>
      <c r="B38" s="687"/>
      <c r="C38" s="689" t="s">
        <v>80</v>
      </c>
      <c r="D38" s="35" t="e">
        <f>+D39/$R$66</f>
        <v>#REF!</v>
      </c>
      <c r="E38" s="35" t="e">
        <f t="shared" ref="E38" si="133">+E39/$R$66</f>
        <v>#REF!</v>
      </c>
      <c r="F38" s="35" t="e">
        <f t="shared" ref="F38" si="134">+F39/$R$66</f>
        <v>#REF!</v>
      </c>
      <c r="G38" s="35" t="e">
        <f t="shared" ref="G38" si="135">+G39/$R$66</f>
        <v>#REF!</v>
      </c>
      <c r="H38" s="35" t="e">
        <f t="shared" ref="H38" si="136">+H39/$R$66</f>
        <v>#REF!</v>
      </c>
      <c r="I38" s="35" t="e">
        <f t="shared" ref="I38" si="137">+I39/$R$66</f>
        <v>#REF!</v>
      </c>
      <c r="J38" s="35" t="e">
        <f t="shared" ref="J38" si="138">+J39/$R$66</f>
        <v>#REF!</v>
      </c>
      <c r="K38" s="35" t="e">
        <f t="shared" ref="K38" si="139">+K39/$R$66</f>
        <v>#REF!</v>
      </c>
      <c r="L38" s="35" t="e">
        <f t="shared" ref="L38" si="140">+L39/$R$66</f>
        <v>#REF!</v>
      </c>
      <c r="M38" s="35" t="e">
        <f t="shared" ref="M38" si="141">+M39/$R$66</f>
        <v>#REF!</v>
      </c>
      <c r="N38" s="35" t="e">
        <f t="shared" ref="N38" si="142">+N39/$R$66</f>
        <v>#REF!</v>
      </c>
      <c r="O38" s="35" t="e">
        <f t="shared" ref="O38" si="143">+O39/$R$66</f>
        <v>#REF!</v>
      </c>
      <c r="P38" s="26" t="e">
        <f>SUM(D38:O38)</f>
        <v>#REF!</v>
      </c>
      <c r="Q38" s="27"/>
      <c r="R38" s="34"/>
      <c r="S38" s="29"/>
      <c r="T38" s="30"/>
    </row>
    <row r="39" spans="1:20" s="31" customFormat="1" ht="12.75" customHeight="1" thickBot="1" x14ac:dyDescent="0.3">
      <c r="A39" s="685"/>
      <c r="B39" s="688"/>
      <c r="C39" s="690"/>
      <c r="D39" s="76"/>
      <c r="E39" s="76"/>
      <c r="F39" s="76"/>
      <c r="G39" s="76"/>
      <c r="H39" s="76"/>
      <c r="I39" s="77"/>
      <c r="J39" s="77"/>
      <c r="K39" s="77"/>
      <c r="L39" s="77"/>
      <c r="M39" s="77"/>
      <c r="N39" s="77"/>
      <c r="O39" s="77"/>
      <c r="P39" s="32"/>
      <c r="Q39" s="33">
        <f>SUM(D39:O39)</f>
        <v>0</v>
      </c>
      <c r="R39" s="34"/>
      <c r="S39" s="29"/>
      <c r="T39" s="30"/>
    </row>
    <row r="40" spans="1:20" s="45" customFormat="1" ht="3.75" customHeight="1" thickBot="1" x14ac:dyDescent="0.25">
      <c r="A40" s="36"/>
      <c r="B40" s="37"/>
      <c r="C40" s="38"/>
      <c r="D40" s="39"/>
      <c r="E40" s="39"/>
      <c r="F40" s="39"/>
      <c r="G40" s="39"/>
      <c r="H40" s="39"/>
      <c r="I40" s="39"/>
      <c r="J40" s="39"/>
      <c r="K40" s="39"/>
      <c r="L40" s="39"/>
      <c r="M40" s="39"/>
      <c r="N40" s="39"/>
      <c r="O40" s="39"/>
      <c r="P40" s="40">
        <v>0</v>
      </c>
      <c r="Q40" s="41"/>
      <c r="R40" s="42"/>
      <c r="S40" s="43"/>
      <c r="T40" s="44"/>
    </row>
    <row r="41" spans="1:20" s="31" customFormat="1" ht="11.25" customHeight="1" thickBot="1" x14ac:dyDescent="0.25">
      <c r="A41" s="683"/>
      <c r="B41" s="686"/>
      <c r="C41" s="689" t="s">
        <v>79</v>
      </c>
      <c r="D41" s="25" t="e">
        <f>+D42/$R$66</f>
        <v>#REF!</v>
      </c>
      <c r="E41" s="25" t="e">
        <f t="shared" ref="E41" si="144">+E42/$R$66</f>
        <v>#REF!</v>
      </c>
      <c r="F41" s="25" t="e">
        <f t="shared" ref="F41" si="145">+F42/$R$66</f>
        <v>#REF!</v>
      </c>
      <c r="G41" s="25" t="e">
        <f t="shared" ref="G41" si="146">+G42/$R$66</f>
        <v>#REF!</v>
      </c>
      <c r="H41" s="25" t="e">
        <f t="shared" ref="H41" si="147">+H42/$R$66</f>
        <v>#REF!</v>
      </c>
      <c r="I41" s="25" t="e">
        <f t="shared" ref="I41" si="148">+I42/$R$66</f>
        <v>#REF!</v>
      </c>
      <c r="J41" s="25" t="e">
        <f t="shared" ref="J41" si="149">+J42/$R$66</f>
        <v>#REF!</v>
      </c>
      <c r="K41" s="25" t="e">
        <f t="shared" ref="K41" si="150">+K42/$R$66</f>
        <v>#REF!</v>
      </c>
      <c r="L41" s="25" t="e">
        <f t="shared" ref="L41" si="151">+L42/$R$66</f>
        <v>#REF!</v>
      </c>
      <c r="M41" s="25" t="e">
        <f t="shared" ref="M41" si="152">+M42/$R$66</f>
        <v>#REF!</v>
      </c>
      <c r="N41" s="25" t="e">
        <f t="shared" ref="N41" si="153">+N42/$R$66</f>
        <v>#REF!</v>
      </c>
      <c r="O41" s="25" t="e">
        <f t="shared" ref="O41" si="154">+O42/$R$66</f>
        <v>#REF!</v>
      </c>
      <c r="P41" s="26" t="e">
        <f>SUM(D41:O41)</f>
        <v>#REF!</v>
      </c>
      <c r="Q41" s="27"/>
      <c r="R41" s="28"/>
      <c r="S41" s="29"/>
      <c r="T41" s="30"/>
    </row>
    <row r="42" spans="1:20" s="31" customFormat="1" ht="11.25" customHeight="1" thickBot="1" x14ac:dyDescent="0.3">
      <c r="A42" s="684"/>
      <c r="B42" s="687"/>
      <c r="C42" s="690"/>
      <c r="D42" s="75"/>
      <c r="E42" s="75"/>
      <c r="F42" s="75"/>
      <c r="G42" s="75"/>
      <c r="H42" s="75"/>
      <c r="I42" s="75"/>
      <c r="J42" s="75"/>
      <c r="K42" s="75"/>
      <c r="L42" s="75"/>
      <c r="M42" s="75"/>
      <c r="N42" s="75"/>
      <c r="O42" s="75"/>
      <c r="P42" s="32"/>
      <c r="Q42" s="33">
        <f>SUM(D42:O42)</f>
        <v>0</v>
      </c>
      <c r="R42" s="34"/>
      <c r="S42" s="29"/>
      <c r="T42" s="30"/>
    </row>
    <row r="43" spans="1:20" s="31" customFormat="1" ht="12" customHeight="1" x14ac:dyDescent="0.2">
      <c r="A43" s="684"/>
      <c r="B43" s="687"/>
      <c r="C43" s="689" t="s">
        <v>80</v>
      </c>
      <c r="D43" s="35" t="e">
        <f>+D44/$R$66</f>
        <v>#REF!</v>
      </c>
      <c r="E43" s="35" t="e">
        <f t="shared" ref="E43" si="155">+E44/$R$66</f>
        <v>#REF!</v>
      </c>
      <c r="F43" s="35" t="e">
        <f t="shared" ref="F43" si="156">+F44/$R$66</f>
        <v>#REF!</v>
      </c>
      <c r="G43" s="35" t="e">
        <f t="shared" ref="G43" si="157">+G44/$R$66</f>
        <v>#REF!</v>
      </c>
      <c r="H43" s="35" t="e">
        <f t="shared" ref="H43" si="158">+H44/$R$66</f>
        <v>#REF!</v>
      </c>
      <c r="I43" s="35" t="e">
        <f t="shared" ref="I43" si="159">+I44/$R$66</f>
        <v>#REF!</v>
      </c>
      <c r="J43" s="35" t="e">
        <f t="shared" ref="J43" si="160">+J44/$R$66</f>
        <v>#REF!</v>
      </c>
      <c r="K43" s="35" t="e">
        <f t="shared" ref="K43" si="161">+K44/$R$66</f>
        <v>#REF!</v>
      </c>
      <c r="L43" s="35" t="e">
        <f t="shared" ref="L43" si="162">+L44/$R$66</f>
        <v>#REF!</v>
      </c>
      <c r="M43" s="35" t="e">
        <f t="shared" ref="M43" si="163">+M44/$R$66</f>
        <v>#REF!</v>
      </c>
      <c r="N43" s="35" t="e">
        <f t="shared" ref="N43" si="164">+N44/$R$66</f>
        <v>#REF!</v>
      </c>
      <c r="O43" s="35" t="e">
        <f t="shared" ref="O43" si="165">+O44/$R$66</f>
        <v>#REF!</v>
      </c>
      <c r="P43" s="26" t="e">
        <f>SUM(D43:O43)</f>
        <v>#REF!</v>
      </c>
      <c r="Q43" s="27"/>
      <c r="R43" s="34"/>
      <c r="S43" s="29"/>
      <c r="T43" s="30"/>
    </row>
    <row r="44" spans="1:20" s="31" customFormat="1" ht="12.75" customHeight="1" thickBot="1" x14ac:dyDescent="0.3">
      <c r="A44" s="685"/>
      <c r="B44" s="688"/>
      <c r="C44" s="690"/>
      <c r="D44" s="76"/>
      <c r="E44" s="76"/>
      <c r="F44" s="76"/>
      <c r="G44" s="76"/>
      <c r="H44" s="76"/>
      <c r="I44" s="77"/>
      <c r="J44" s="77"/>
      <c r="K44" s="77"/>
      <c r="L44" s="77"/>
      <c r="M44" s="77"/>
      <c r="N44" s="77"/>
      <c r="O44" s="77"/>
      <c r="P44" s="32"/>
      <c r="Q44" s="33">
        <f>SUM(D44:O44)</f>
        <v>0</v>
      </c>
      <c r="R44" s="34"/>
      <c r="S44" s="29"/>
      <c r="T44" s="30"/>
    </row>
    <row r="45" spans="1:20" s="45" customFormat="1" ht="3.75" customHeight="1" thickBot="1" x14ac:dyDescent="0.25">
      <c r="A45" s="36"/>
      <c r="B45" s="37"/>
      <c r="C45" s="38"/>
      <c r="D45" s="39"/>
      <c r="E45" s="39"/>
      <c r="F45" s="39"/>
      <c r="G45" s="39"/>
      <c r="H45" s="39"/>
      <c r="I45" s="39"/>
      <c r="J45" s="39"/>
      <c r="K45" s="39"/>
      <c r="L45" s="39"/>
      <c r="M45" s="39"/>
      <c r="N45" s="39"/>
      <c r="O45" s="39"/>
      <c r="P45" s="40">
        <v>0</v>
      </c>
      <c r="Q45" s="41"/>
      <c r="R45" s="42"/>
      <c r="S45" s="43"/>
      <c r="T45" s="44"/>
    </row>
    <row r="46" spans="1:20" s="31" customFormat="1" ht="11.25" customHeight="1" thickBot="1" x14ac:dyDescent="0.25">
      <c r="A46" s="683"/>
      <c r="B46" s="686"/>
      <c r="C46" s="689" t="s">
        <v>79</v>
      </c>
      <c r="D46" s="25" t="e">
        <f>+D47/$R$66</f>
        <v>#REF!</v>
      </c>
      <c r="E46" s="25" t="e">
        <f t="shared" ref="E46" si="166">+E47/$R$66</f>
        <v>#REF!</v>
      </c>
      <c r="F46" s="25" t="e">
        <f t="shared" ref="F46" si="167">+F47/$R$66</f>
        <v>#REF!</v>
      </c>
      <c r="G46" s="25" t="e">
        <f t="shared" ref="G46" si="168">+G47/$R$66</f>
        <v>#REF!</v>
      </c>
      <c r="H46" s="25" t="e">
        <f t="shared" ref="H46" si="169">+H47/$R$66</f>
        <v>#REF!</v>
      </c>
      <c r="I46" s="25" t="e">
        <f t="shared" ref="I46" si="170">+I47/$R$66</f>
        <v>#REF!</v>
      </c>
      <c r="J46" s="25" t="e">
        <f t="shared" ref="J46" si="171">+J47/$R$66</f>
        <v>#REF!</v>
      </c>
      <c r="K46" s="25" t="e">
        <f t="shared" ref="K46" si="172">+K47/$R$66</f>
        <v>#REF!</v>
      </c>
      <c r="L46" s="25" t="e">
        <f t="shared" ref="L46" si="173">+L47/$R$66</f>
        <v>#REF!</v>
      </c>
      <c r="M46" s="25" t="e">
        <f t="shared" ref="M46" si="174">+M47/$R$66</f>
        <v>#REF!</v>
      </c>
      <c r="N46" s="25" t="e">
        <f t="shared" ref="N46" si="175">+N47/$R$66</f>
        <v>#REF!</v>
      </c>
      <c r="O46" s="25" t="e">
        <f t="shared" ref="O46" si="176">+O47/$R$66</f>
        <v>#REF!</v>
      </c>
      <c r="P46" s="26" t="e">
        <f>SUM(D46:O46)</f>
        <v>#REF!</v>
      </c>
      <c r="Q46" s="27"/>
      <c r="R46" s="28"/>
      <c r="S46" s="29"/>
      <c r="T46" s="30"/>
    </row>
    <row r="47" spans="1:20" s="31" customFormat="1" ht="11.25" customHeight="1" thickBot="1" x14ac:dyDescent="0.3">
      <c r="A47" s="684"/>
      <c r="B47" s="687"/>
      <c r="C47" s="690"/>
      <c r="D47" s="75"/>
      <c r="E47" s="75"/>
      <c r="F47" s="75"/>
      <c r="G47" s="75"/>
      <c r="H47" s="75"/>
      <c r="I47" s="75"/>
      <c r="J47" s="75"/>
      <c r="K47" s="75"/>
      <c r="L47" s="75"/>
      <c r="M47" s="75"/>
      <c r="N47" s="75"/>
      <c r="O47" s="75"/>
      <c r="P47" s="32"/>
      <c r="Q47" s="33">
        <f>SUM(D47:O47)</f>
        <v>0</v>
      </c>
      <c r="R47" s="34"/>
      <c r="S47" s="29"/>
      <c r="T47" s="30"/>
    </row>
    <row r="48" spans="1:20" s="31" customFormat="1" ht="12" customHeight="1" x14ac:dyDescent="0.2">
      <c r="A48" s="684"/>
      <c r="B48" s="687"/>
      <c r="C48" s="689" t="s">
        <v>80</v>
      </c>
      <c r="D48" s="35" t="e">
        <f>+D49/$R$66</f>
        <v>#REF!</v>
      </c>
      <c r="E48" s="35" t="e">
        <f t="shared" ref="E48" si="177">+E49/$R$66</f>
        <v>#REF!</v>
      </c>
      <c r="F48" s="35" t="e">
        <f t="shared" ref="F48" si="178">+F49/$R$66</f>
        <v>#REF!</v>
      </c>
      <c r="G48" s="35" t="e">
        <f t="shared" ref="G48" si="179">+G49/$R$66</f>
        <v>#REF!</v>
      </c>
      <c r="H48" s="35" t="e">
        <f t="shared" ref="H48" si="180">+H49/$R$66</f>
        <v>#REF!</v>
      </c>
      <c r="I48" s="35" t="e">
        <f t="shared" ref="I48" si="181">+I49/$R$66</f>
        <v>#REF!</v>
      </c>
      <c r="J48" s="35" t="e">
        <f t="shared" ref="J48" si="182">+J49/$R$66</f>
        <v>#REF!</v>
      </c>
      <c r="K48" s="35" t="e">
        <f t="shared" ref="K48" si="183">+K49/$R$66</f>
        <v>#REF!</v>
      </c>
      <c r="L48" s="35" t="e">
        <f t="shared" ref="L48" si="184">+L49/$R$66</f>
        <v>#REF!</v>
      </c>
      <c r="M48" s="35" t="e">
        <f t="shared" ref="M48" si="185">+M49/$R$66</f>
        <v>#REF!</v>
      </c>
      <c r="N48" s="35" t="e">
        <f t="shared" ref="N48" si="186">+N49/$R$66</f>
        <v>#REF!</v>
      </c>
      <c r="O48" s="35" t="e">
        <f t="shared" ref="O48" si="187">+O49/$R$66</f>
        <v>#REF!</v>
      </c>
      <c r="P48" s="26" t="e">
        <f>SUM(D48:O48)</f>
        <v>#REF!</v>
      </c>
      <c r="Q48" s="27"/>
      <c r="R48" s="34"/>
      <c r="S48" s="29"/>
      <c r="T48" s="30"/>
    </row>
    <row r="49" spans="1:20" s="31" customFormat="1" ht="12.75" customHeight="1" thickBot="1" x14ac:dyDescent="0.3">
      <c r="A49" s="685"/>
      <c r="B49" s="688"/>
      <c r="C49" s="690"/>
      <c r="D49" s="76"/>
      <c r="E49" s="76"/>
      <c r="F49" s="76"/>
      <c r="G49" s="76"/>
      <c r="H49" s="76"/>
      <c r="I49" s="77"/>
      <c r="J49" s="77"/>
      <c r="K49" s="77"/>
      <c r="L49" s="77"/>
      <c r="M49" s="77"/>
      <c r="N49" s="77"/>
      <c r="O49" s="77"/>
      <c r="P49" s="32"/>
      <c r="Q49" s="33">
        <f>SUM(D49:O49)</f>
        <v>0</v>
      </c>
      <c r="R49" s="34"/>
      <c r="S49" s="29"/>
      <c r="T49" s="30"/>
    </row>
    <row r="50" spans="1:20" s="45" customFormat="1" ht="3.75" customHeight="1" thickBot="1" x14ac:dyDescent="0.25">
      <c r="A50" s="36"/>
      <c r="B50" s="37"/>
      <c r="C50" s="38"/>
      <c r="D50" s="39"/>
      <c r="E50" s="39"/>
      <c r="F50" s="39"/>
      <c r="G50" s="39"/>
      <c r="H50" s="39"/>
      <c r="I50" s="39"/>
      <c r="J50" s="39"/>
      <c r="K50" s="39"/>
      <c r="L50" s="39"/>
      <c r="M50" s="39"/>
      <c r="N50" s="39"/>
      <c r="O50" s="39"/>
      <c r="P50" s="40">
        <v>0</v>
      </c>
      <c r="Q50" s="41"/>
      <c r="R50" s="42"/>
      <c r="S50" s="43"/>
      <c r="T50" s="44"/>
    </row>
    <row r="51" spans="1:20" s="31" customFormat="1" ht="11.25" customHeight="1" thickBot="1" x14ac:dyDescent="0.25">
      <c r="A51" s="683"/>
      <c r="B51" s="686"/>
      <c r="C51" s="689" t="s">
        <v>79</v>
      </c>
      <c r="D51" s="25" t="e">
        <f>+D52/$R$66</f>
        <v>#REF!</v>
      </c>
      <c r="E51" s="25" t="e">
        <f t="shared" ref="E51" si="188">+E52/$R$66</f>
        <v>#REF!</v>
      </c>
      <c r="F51" s="25" t="e">
        <f t="shared" ref="F51" si="189">+F52/$R$66</f>
        <v>#REF!</v>
      </c>
      <c r="G51" s="25" t="e">
        <f t="shared" ref="G51" si="190">+G52/$R$66</f>
        <v>#REF!</v>
      </c>
      <c r="H51" s="25" t="e">
        <f t="shared" ref="H51" si="191">+H52/$R$66</f>
        <v>#REF!</v>
      </c>
      <c r="I51" s="25" t="e">
        <f t="shared" ref="I51" si="192">+I52/$R$66</f>
        <v>#REF!</v>
      </c>
      <c r="J51" s="25" t="e">
        <f t="shared" ref="J51" si="193">+J52/$R$66</f>
        <v>#REF!</v>
      </c>
      <c r="K51" s="25" t="e">
        <f t="shared" ref="K51" si="194">+K52/$R$66</f>
        <v>#REF!</v>
      </c>
      <c r="L51" s="25" t="e">
        <f t="shared" ref="L51" si="195">+L52/$R$66</f>
        <v>#REF!</v>
      </c>
      <c r="M51" s="25" t="e">
        <f t="shared" ref="M51" si="196">+M52/$R$66</f>
        <v>#REF!</v>
      </c>
      <c r="N51" s="25" t="e">
        <f t="shared" ref="N51" si="197">+N52/$R$66</f>
        <v>#REF!</v>
      </c>
      <c r="O51" s="25" t="e">
        <f t="shared" ref="O51" si="198">+O52/$R$66</f>
        <v>#REF!</v>
      </c>
      <c r="P51" s="26" t="e">
        <f>SUM(D51:O51)</f>
        <v>#REF!</v>
      </c>
      <c r="Q51" s="27"/>
      <c r="R51" s="28"/>
      <c r="S51" s="29"/>
      <c r="T51" s="30"/>
    </row>
    <row r="52" spans="1:20" s="31" customFormat="1" ht="11.25" customHeight="1" thickBot="1" x14ac:dyDescent="0.3">
      <c r="A52" s="684"/>
      <c r="B52" s="687"/>
      <c r="C52" s="690"/>
      <c r="D52" s="75"/>
      <c r="E52" s="75"/>
      <c r="F52" s="75"/>
      <c r="G52" s="75"/>
      <c r="H52" s="75"/>
      <c r="I52" s="75"/>
      <c r="J52" s="75"/>
      <c r="K52" s="75"/>
      <c r="L52" s="75"/>
      <c r="M52" s="75"/>
      <c r="N52" s="75"/>
      <c r="O52" s="75"/>
      <c r="P52" s="32"/>
      <c r="Q52" s="33">
        <f>SUM(D52:O52)</f>
        <v>0</v>
      </c>
      <c r="R52" s="34"/>
      <c r="S52" s="29"/>
      <c r="T52" s="30"/>
    </row>
    <row r="53" spans="1:20" s="31" customFormat="1" ht="12" customHeight="1" x14ac:dyDescent="0.2">
      <c r="A53" s="684"/>
      <c r="B53" s="687"/>
      <c r="C53" s="689" t="s">
        <v>80</v>
      </c>
      <c r="D53" s="35" t="e">
        <f>+D54/$R$66</f>
        <v>#REF!</v>
      </c>
      <c r="E53" s="35" t="e">
        <f t="shared" ref="E53" si="199">+E54/$R$66</f>
        <v>#REF!</v>
      </c>
      <c r="F53" s="35" t="e">
        <f t="shared" ref="F53" si="200">+F54/$R$66</f>
        <v>#REF!</v>
      </c>
      <c r="G53" s="35" t="e">
        <f t="shared" ref="G53" si="201">+G54/$R$66</f>
        <v>#REF!</v>
      </c>
      <c r="H53" s="35" t="e">
        <f t="shared" ref="H53" si="202">+H54/$R$66</f>
        <v>#REF!</v>
      </c>
      <c r="I53" s="35" t="e">
        <f t="shared" ref="I53" si="203">+I54/$R$66</f>
        <v>#REF!</v>
      </c>
      <c r="J53" s="35" t="e">
        <f t="shared" ref="J53" si="204">+J54/$R$66</f>
        <v>#REF!</v>
      </c>
      <c r="K53" s="35" t="e">
        <f t="shared" ref="K53" si="205">+K54/$R$66</f>
        <v>#REF!</v>
      </c>
      <c r="L53" s="35" t="e">
        <f t="shared" ref="L53" si="206">+L54/$R$66</f>
        <v>#REF!</v>
      </c>
      <c r="M53" s="35" t="e">
        <f t="shared" ref="M53" si="207">+M54/$R$66</f>
        <v>#REF!</v>
      </c>
      <c r="N53" s="35" t="e">
        <f t="shared" ref="N53" si="208">+N54/$R$66</f>
        <v>#REF!</v>
      </c>
      <c r="O53" s="35" t="e">
        <f t="shared" ref="O53" si="209">+O54/$R$66</f>
        <v>#REF!</v>
      </c>
      <c r="P53" s="26" t="e">
        <f>SUM(D53:O53)</f>
        <v>#REF!</v>
      </c>
      <c r="Q53" s="27"/>
      <c r="R53" s="34"/>
      <c r="S53" s="29"/>
      <c r="T53" s="30"/>
    </row>
    <row r="54" spans="1:20" s="31" customFormat="1" ht="12.75" customHeight="1" thickBot="1" x14ac:dyDescent="0.3">
      <c r="A54" s="685"/>
      <c r="B54" s="688"/>
      <c r="C54" s="690"/>
      <c r="D54" s="76"/>
      <c r="E54" s="76"/>
      <c r="F54" s="76"/>
      <c r="G54" s="76"/>
      <c r="H54" s="76"/>
      <c r="I54" s="77"/>
      <c r="J54" s="77"/>
      <c r="K54" s="77"/>
      <c r="L54" s="77"/>
      <c r="M54" s="77"/>
      <c r="N54" s="77"/>
      <c r="O54" s="77"/>
      <c r="P54" s="32"/>
      <c r="Q54" s="33">
        <f>SUM(D54:O54)</f>
        <v>0</v>
      </c>
      <c r="R54" s="34"/>
      <c r="S54" s="29"/>
      <c r="T54" s="30"/>
    </row>
    <row r="55" spans="1:20" s="45" customFormat="1" ht="3.75" customHeight="1" thickBot="1" x14ac:dyDescent="0.25">
      <c r="A55" s="36"/>
      <c r="B55" s="37"/>
      <c r="C55" s="38"/>
      <c r="D55" s="39"/>
      <c r="E55" s="39"/>
      <c r="F55" s="39"/>
      <c r="G55" s="39"/>
      <c r="H55" s="39"/>
      <c r="I55" s="39"/>
      <c r="J55" s="39"/>
      <c r="K55" s="39"/>
      <c r="L55" s="39"/>
      <c r="M55" s="39"/>
      <c r="N55" s="39"/>
      <c r="O55" s="39"/>
      <c r="P55" s="40">
        <v>0</v>
      </c>
      <c r="Q55" s="41"/>
      <c r="R55" s="42"/>
      <c r="S55" s="43"/>
      <c r="T55" s="44"/>
    </row>
    <row r="56" spans="1:20" s="31" customFormat="1" ht="11.25" customHeight="1" thickBot="1" x14ac:dyDescent="0.25">
      <c r="A56" s="683"/>
      <c r="B56" s="686"/>
      <c r="C56" s="689" t="s">
        <v>79</v>
      </c>
      <c r="D56" s="25" t="e">
        <f>+D57/$R$66</f>
        <v>#REF!</v>
      </c>
      <c r="E56" s="25" t="e">
        <f t="shared" ref="E56" si="210">+E57/$R$66</f>
        <v>#REF!</v>
      </c>
      <c r="F56" s="25" t="e">
        <f t="shared" ref="F56" si="211">+F57/$R$66</f>
        <v>#REF!</v>
      </c>
      <c r="G56" s="25" t="e">
        <f t="shared" ref="G56" si="212">+G57/$R$66</f>
        <v>#REF!</v>
      </c>
      <c r="H56" s="25" t="e">
        <f t="shared" ref="H56" si="213">+H57/$R$66</f>
        <v>#REF!</v>
      </c>
      <c r="I56" s="25" t="e">
        <f t="shared" ref="I56" si="214">+I57/$R$66</f>
        <v>#REF!</v>
      </c>
      <c r="J56" s="25" t="e">
        <f t="shared" ref="J56" si="215">+J57/$R$66</f>
        <v>#REF!</v>
      </c>
      <c r="K56" s="25" t="e">
        <f t="shared" ref="K56" si="216">+K57/$R$66</f>
        <v>#REF!</v>
      </c>
      <c r="L56" s="25" t="e">
        <f t="shared" ref="L56" si="217">+L57/$R$66</f>
        <v>#REF!</v>
      </c>
      <c r="M56" s="25" t="e">
        <f t="shared" ref="M56" si="218">+M57/$R$66</f>
        <v>#REF!</v>
      </c>
      <c r="N56" s="25" t="e">
        <f t="shared" ref="N56" si="219">+N57/$R$66</f>
        <v>#REF!</v>
      </c>
      <c r="O56" s="25" t="e">
        <f t="shared" ref="O56" si="220">+O57/$R$66</f>
        <v>#REF!</v>
      </c>
      <c r="P56" s="26" t="e">
        <f>SUM(D56:O56)</f>
        <v>#REF!</v>
      </c>
      <c r="Q56" s="27"/>
      <c r="R56" s="28"/>
      <c r="S56" s="29"/>
      <c r="T56" s="30"/>
    </row>
    <row r="57" spans="1:20" s="31" customFormat="1" ht="11.25" customHeight="1" thickBot="1" x14ac:dyDescent="0.3">
      <c r="A57" s="684"/>
      <c r="B57" s="687"/>
      <c r="C57" s="690"/>
      <c r="D57" s="75"/>
      <c r="E57" s="75"/>
      <c r="F57" s="75"/>
      <c r="G57" s="75"/>
      <c r="H57" s="75"/>
      <c r="I57" s="75"/>
      <c r="J57" s="75"/>
      <c r="K57" s="75"/>
      <c r="L57" s="75"/>
      <c r="M57" s="75"/>
      <c r="N57" s="75"/>
      <c r="O57" s="75"/>
      <c r="P57" s="32"/>
      <c r="Q57" s="33">
        <f>SUM(D57:O57)</f>
        <v>0</v>
      </c>
      <c r="R57" s="34"/>
      <c r="S57" s="29"/>
      <c r="T57" s="30"/>
    </row>
    <row r="58" spans="1:20" s="31" customFormat="1" ht="12" customHeight="1" x14ac:dyDescent="0.2">
      <c r="A58" s="684"/>
      <c r="B58" s="687"/>
      <c r="C58" s="689" t="s">
        <v>80</v>
      </c>
      <c r="D58" s="35" t="e">
        <f>+D59/$R$66</f>
        <v>#REF!</v>
      </c>
      <c r="E58" s="35" t="e">
        <f t="shared" ref="E58" si="221">+E59/$R$66</f>
        <v>#REF!</v>
      </c>
      <c r="F58" s="35" t="e">
        <f t="shared" ref="F58" si="222">+F59/$R$66</f>
        <v>#REF!</v>
      </c>
      <c r="G58" s="35" t="e">
        <f t="shared" ref="G58" si="223">+G59/$R$66</f>
        <v>#REF!</v>
      </c>
      <c r="H58" s="35" t="e">
        <f t="shared" ref="H58" si="224">+H59/$R$66</f>
        <v>#REF!</v>
      </c>
      <c r="I58" s="35" t="e">
        <f t="shared" ref="I58" si="225">+I59/$R$66</f>
        <v>#REF!</v>
      </c>
      <c r="J58" s="35" t="e">
        <f t="shared" ref="J58" si="226">+J59/$R$66</f>
        <v>#REF!</v>
      </c>
      <c r="K58" s="35" t="e">
        <f t="shared" ref="K58" si="227">+K59/$R$66</f>
        <v>#REF!</v>
      </c>
      <c r="L58" s="35" t="e">
        <f t="shared" ref="L58" si="228">+L59/$R$66</f>
        <v>#REF!</v>
      </c>
      <c r="M58" s="35" t="e">
        <f t="shared" ref="M58" si="229">+M59/$R$66</f>
        <v>#REF!</v>
      </c>
      <c r="N58" s="35" t="e">
        <f t="shared" ref="N58" si="230">+N59/$R$66</f>
        <v>#REF!</v>
      </c>
      <c r="O58" s="35" t="e">
        <f t="shared" ref="O58" si="231">+O59/$R$66</f>
        <v>#REF!</v>
      </c>
      <c r="P58" s="26" t="e">
        <f>SUM(D58:O58)</f>
        <v>#REF!</v>
      </c>
      <c r="Q58" s="27"/>
      <c r="R58" s="34"/>
      <c r="S58" s="29"/>
      <c r="T58" s="30"/>
    </row>
    <row r="59" spans="1:20" s="31" customFormat="1" ht="12.75" customHeight="1" thickBot="1" x14ac:dyDescent="0.3">
      <c r="A59" s="685"/>
      <c r="B59" s="688"/>
      <c r="C59" s="690"/>
      <c r="D59" s="76"/>
      <c r="E59" s="76"/>
      <c r="F59" s="76"/>
      <c r="G59" s="76"/>
      <c r="H59" s="76"/>
      <c r="I59" s="77"/>
      <c r="J59" s="77"/>
      <c r="K59" s="77"/>
      <c r="L59" s="77"/>
      <c r="M59" s="77"/>
      <c r="N59" s="77"/>
      <c r="O59" s="77"/>
      <c r="P59" s="32"/>
      <c r="Q59" s="33">
        <f>SUM(D59:O59)</f>
        <v>0</v>
      </c>
      <c r="R59" s="34"/>
      <c r="S59" s="29"/>
      <c r="T59" s="30"/>
    </row>
    <row r="60" spans="1:20" s="45" customFormat="1" ht="3.75" customHeight="1" thickBot="1" x14ac:dyDescent="0.25">
      <c r="A60" s="36"/>
      <c r="B60" s="37"/>
      <c r="C60" s="38"/>
      <c r="D60" s="39"/>
      <c r="E60" s="39"/>
      <c r="F60" s="39"/>
      <c r="G60" s="39"/>
      <c r="H60" s="39"/>
      <c r="I60" s="39"/>
      <c r="J60" s="39"/>
      <c r="K60" s="39"/>
      <c r="L60" s="39"/>
      <c r="M60" s="39"/>
      <c r="N60" s="39"/>
      <c r="O60" s="39"/>
      <c r="P60" s="40">
        <f>SUM(D60:O60)</f>
        <v>0</v>
      </c>
      <c r="Q60" s="41"/>
      <c r="R60" s="42"/>
      <c r="S60" s="43"/>
      <c r="T60" s="44"/>
    </row>
    <row r="61" spans="1:20" s="31" customFormat="1" ht="11.25" customHeight="1" thickBot="1" x14ac:dyDescent="0.25">
      <c r="A61" s="683"/>
      <c r="B61" s="686"/>
      <c r="C61" s="689" t="s">
        <v>79</v>
      </c>
      <c r="D61" s="25" t="e">
        <f>+D62/$R$66</f>
        <v>#REF!</v>
      </c>
      <c r="E61" s="25" t="e">
        <f t="shared" ref="E61" si="232">+E62/$R$66</f>
        <v>#REF!</v>
      </c>
      <c r="F61" s="25" t="e">
        <f t="shared" ref="F61" si="233">+F62/$R$66</f>
        <v>#REF!</v>
      </c>
      <c r="G61" s="25" t="e">
        <f t="shared" ref="G61" si="234">+G62/$R$66</f>
        <v>#REF!</v>
      </c>
      <c r="H61" s="25" t="e">
        <f t="shared" ref="H61" si="235">+H62/$R$66</f>
        <v>#REF!</v>
      </c>
      <c r="I61" s="25" t="e">
        <f t="shared" ref="I61" si="236">+I62/$R$66</f>
        <v>#REF!</v>
      </c>
      <c r="J61" s="25" t="e">
        <f t="shared" ref="J61" si="237">+J62/$R$66</f>
        <v>#REF!</v>
      </c>
      <c r="K61" s="25" t="e">
        <f t="shared" ref="K61" si="238">+K62/$R$66</f>
        <v>#REF!</v>
      </c>
      <c r="L61" s="25" t="e">
        <f t="shared" ref="L61" si="239">+L62/$R$66</f>
        <v>#REF!</v>
      </c>
      <c r="M61" s="25" t="e">
        <f t="shared" ref="M61" si="240">+M62/$R$66</f>
        <v>#REF!</v>
      </c>
      <c r="N61" s="25" t="e">
        <f t="shared" ref="N61" si="241">+N62/$R$66</f>
        <v>#REF!</v>
      </c>
      <c r="O61" s="25" t="e">
        <f t="shared" ref="O61" si="242">+O62/$R$66</f>
        <v>#REF!</v>
      </c>
      <c r="P61" s="26" t="e">
        <f>SUM(D61:O61)</f>
        <v>#REF!</v>
      </c>
      <c r="Q61" s="27"/>
      <c r="R61" s="28"/>
      <c r="S61" s="29"/>
      <c r="T61" s="30"/>
    </row>
    <row r="62" spans="1:20" s="31" customFormat="1" ht="11.25" customHeight="1" thickBot="1" x14ac:dyDescent="0.3">
      <c r="A62" s="684"/>
      <c r="B62" s="687"/>
      <c r="C62" s="690"/>
      <c r="D62" s="75"/>
      <c r="E62" s="75"/>
      <c r="F62" s="75"/>
      <c r="G62" s="75"/>
      <c r="H62" s="75"/>
      <c r="I62" s="75"/>
      <c r="J62" s="75"/>
      <c r="K62" s="75"/>
      <c r="L62" s="75"/>
      <c r="M62" s="75"/>
      <c r="N62" s="75"/>
      <c r="O62" s="75"/>
      <c r="P62" s="32"/>
      <c r="Q62" s="33">
        <f>SUM(D62:O62)</f>
        <v>0</v>
      </c>
      <c r="R62" s="46"/>
      <c r="S62" s="29"/>
      <c r="T62" s="30"/>
    </row>
    <row r="63" spans="1:20" s="31" customFormat="1" ht="12" customHeight="1" x14ac:dyDescent="0.2">
      <c r="A63" s="684"/>
      <c r="B63" s="687"/>
      <c r="C63" s="689" t="s">
        <v>80</v>
      </c>
      <c r="D63" s="35" t="e">
        <f>+D64/$R$66</f>
        <v>#REF!</v>
      </c>
      <c r="E63" s="35" t="e">
        <f t="shared" ref="E63" si="243">+E64/$R$66</f>
        <v>#REF!</v>
      </c>
      <c r="F63" s="35" t="e">
        <f t="shared" ref="F63" si="244">+F64/$R$66</f>
        <v>#REF!</v>
      </c>
      <c r="G63" s="35" t="e">
        <f t="shared" ref="G63" si="245">+G64/$R$66</f>
        <v>#REF!</v>
      </c>
      <c r="H63" s="35" t="e">
        <f t="shared" ref="H63" si="246">+H64/$R$66</f>
        <v>#REF!</v>
      </c>
      <c r="I63" s="35" t="e">
        <f t="shared" ref="I63" si="247">+I64/$R$66</f>
        <v>#REF!</v>
      </c>
      <c r="J63" s="35" t="e">
        <f t="shared" ref="J63" si="248">+J64/$R$66</f>
        <v>#REF!</v>
      </c>
      <c r="K63" s="35" t="e">
        <f t="shared" ref="K63" si="249">+K64/$R$66</f>
        <v>#REF!</v>
      </c>
      <c r="L63" s="35" t="e">
        <f t="shared" ref="L63" si="250">+L64/$R$66</f>
        <v>#REF!</v>
      </c>
      <c r="M63" s="35" t="e">
        <f t="shared" ref="M63" si="251">+M64/$R$66</f>
        <v>#REF!</v>
      </c>
      <c r="N63" s="35" t="e">
        <f t="shared" ref="N63" si="252">+N64/$R$66</f>
        <v>#REF!</v>
      </c>
      <c r="O63" s="35" t="e">
        <f t="shared" ref="O63" si="253">+O64/$R$66</f>
        <v>#REF!</v>
      </c>
      <c r="P63" s="26" t="e">
        <f>SUM(D63:O63)</f>
        <v>#REF!</v>
      </c>
      <c r="Q63" s="27"/>
      <c r="R63" s="46"/>
      <c r="S63" s="29"/>
      <c r="T63" s="30"/>
    </row>
    <row r="64" spans="1:20" s="31" customFormat="1" ht="12.75" customHeight="1" thickBot="1" x14ac:dyDescent="0.3">
      <c r="A64" s="685"/>
      <c r="B64" s="688"/>
      <c r="C64" s="690"/>
      <c r="D64" s="76"/>
      <c r="E64" s="76"/>
      <c r="F64" s="76"/>
      <c r="G64" s="76"/>
      <c r="H64" s="76"/>
      <c r="I64" s="77"/>
      <c r="J64" s="77"/>
      <c r="K64" s="77"/>
      <c r="L64" s="77"/>
      <c r="M64" s="77"/>
      <c r="N64" s="77"/>
      <c r="O64" s="77"/>
      <c r="P64" s="32"/>
      <c r="Q64" s="33">
        <f>SUM(D64:O64)</f>
        <v>0</v>
      </c>
      <c r="R64" s="46"/>
      <c r="S64" s="29"/>
      <c r="T64" s="30"/>
    </row>
    <row r="65" spans="1:32" s="45" customFormat="1" ht="3.75" customHeight="1" thickBot="1" x14ac:dyDescent="0.25">
      <c r="A65" s="36"/>
      <c r="B65" s="37"/>
      <c r="C65" s="38"/>
      <c r="D65" s="39"/>
      <c r="E65" s="39"/>
      <c r="F65" s="39"/>
      <c r="G65" s="39"/>
      <c r="H65" s="39"/>
      <c r="I65" s="39"/>
      <c r="J65" s="39"/>
      <c r="K65" s="39"/>
      <c r="L65" s="39"/>
      <c r="M65" s="39"/>
      <c r="N65" s="39"/>
      <c r="O65" s="39"/>
      <c r="P65" s="40">
        <f>SUM(D65:O65)</f>
        <v>0</v>
      </c>
      <c r="Q65" s="41"/>
      <c r="R65" s="47"/>
      <c r="S65" s="43"/>
      <c r="T65" s="44"/>
    </row>
    <row r="66" spans="1:32" s="54" customFormat="1" ht="12.75" customHeight="1" x14ac:dyDescent="0.2">
      <c r="A66" s="707" t="s">
        <v>81</v>
      </c>
      <c r="B66" s="708"/>
      <c r="C66" s="713" t="s">
        <v>79</v>
      </c>
      <c r="D66" s="48" t="e">
        <f>+SUM(D6,D11,D16,D21,D26,D31,D36,D41,D46,D51,D56,D61)</f>
        <v>#REF!</v>
      </c>
      <c r="E66" s="49" t="e">
        <f t="shared" ref="E66:O66" si="254">+SUM(E6,E11,E16,E21,E26,E31,E36,E41,E46,E51,E56,E61)</f>
        <v>#REF!</v>
      </c>
      <c r="F66" s="49" t="e">
        <f t="shared" si="254"/>
        <v>#REF!</v>
      </c>
      <c r="G66" s="49" t="e">
        <f t="shared" si="254"/>
        <v>#REF!</v>
      </c>
      <c r="H66" s="49" t="e">
        <f t="shared" si="254"/>
        <v>#REF!</v>
      </c>
      <c r="I66" s="49" t="e">
        <f t="shared" si="254"/>
        <v>#REF!</v>
      </c>
      <c r="J66" s="49" t="e">
        <f t="shared" si="254"/>
        <v>#REF!</v>
      </c>
      <c r="K66" s="49" t="e">
        <f t="shared" si="254"/>
        <v>#REF!</v>
      </c>
      <c r="L66" s="49" t="e">
        <f t="shared" si="254"/>
        <v>#REF!</v>
      </c>
      <c r="M66" s="49" t="e">
        <f t="shared" si="254"/>
        <v>#REF!</v>
      </c>
      <c r="N66" s="49" t="e">
        <f t="shared" si="254"/>
        <v>#REF!</v>
      </c>
      <c r="O66" s="50" t="e">
        <f t="shared" si="254"/>
        <v>#REF!</v>
      </c>
      <c r="P66" s="719" t="e">
        <f>+SUM(P6,P11,P16,P21,P26,P31,P36,P41,P46,P51,P56,P61)</f>
        <v>#REF!</v>
      </c>
      <c r="Q66" s="721">
        <f>+SUM(Q7,Q12,Q17,Q22,Q27,Q32,Q37,Q42,Q47,Q52,Q57,Q62)</f>
        <v>0</v>
      </c>
      <c r="R66" s="51" t="e">
        <f>+INFORME!#REF!</f>
        <v>#REF!</v>
      </c>
      <c r="S66" s="52"/>
      <c r="T66" s="53"/>
    </row>
    <row r="67" spans="1:32" s="54" customFormat="1" ht="13.5" customHeight="1" thickBot="1" x14ac:dyDescent="0.25">
      <c r="A67" s="709"/>
      <c r="B67" s="710"/>
      <c r="C67" s="714"/>
      <c r="D67" s="55">
        <f t="shared" ref="D67:O69" si="255">+SUM(D7,D12,D17,D22,D27,D32,D37,D42,D47,D52,D57,D62)</f>
        <v>0</v>
      </c>
      <c r="E67" s="56">
        <f t="shared" si="255"/>
        <v>0</v>
      </c>
      <c r="F67" s="56">
        <f t="shared" si="255"/>
        <v>0</v>
      </c>
      <c r="G67" s="56">
        <f t="shared" si="255"/>
        <v>0</v>
      </c>
      <c r="H67" s="56">
        <f t="shared" si="255"/>
        <v>0</v>
      </c>
      <c r="I67" s="56">
        <f t="shared" si="255"/>
        <v>0</v>
      </c>
      <c r="J67" s="56">
        <f t="shared" si="255"/>
        <v>0</v>
      </c>
      <c r="K67" s="56">
        <f t="shared" si="255"/>
        <v>0</v>
      </c>
      <c r="L67" s="56">
        <f t="shared" si="255"/>
        <v>0</v>
      </c>
      <c r="M67" s="56">
        <f t="shared" si="255"/>
        <v>0</v>
      </c>
      <c r="N67" s="56">
        <f t="shared" si="255"/>
        <v>0</v>
      </c>
      <c r="O67" s="57">
        <f t="shared" si="255"/>
        <v>0</v>
      </c>
      <c r="P67" s="720"/>
      <c r="Q67" s="722"/>
      <c r="S67" s="52"/>
      <c r="T67" s="53"/>
    </row>
    <row r="68" spans="1:32" s="54" customFormat="1" x14ac:dyDescent="0.2">
      <c r="A68" s="709"/>
      <c r="B68" s="710"/>
      <c r="C68" s="723" t="s">
        <v>80</v>
      </c>
      <c r="D68" s="58" t="e">
        <f t="shared" si="255"/>
        <v>#REF!</v>
      </c>
      <c r="E68" s="59" t="e">
        <f t="shared" si="255"/>
        <v>#REF!</v>
      </c>
      <c r="F68" s="59" t="e">
        <f t="shared" si="255"/>
        <v>#REF!</v>
      </c>
      <c r="G68" s="59" t="e">
        <f t="shared" si="255"/>
        <v>#REF!</v>
      </c>
      <c r="H68" s="59" t="e">
        <f t="shared" si="255"/>
        <v>#REF!</v>
      </c>
      <c r="I68" s="59" t="e">
        <f t="shared" si="255"/>
        <v>#REF!</v>
      </c>
      <c r="J68" s="59" t="e">
        <f t="shared" si="255"/>
        <v>#REF!</v>
      </c>
      <c r="K68" s="59" t="e">
        <f t="shared" si="255"/>
        <v>#REF!</v>
      </c>
      <c r="L68" s="59" t="e">
        <f t="shared" si="255"/>
        <v>#REF!</v>
      </c>
      <c r="M68" s="59" t="e">
        <f t="shared" si="255"/>
        <v>#REF!</v>
      </c>
      <c r="N68" s="59" t="e">
        <f t="shared" si="255"/>
        <v>#REF!</v>
      </c>
      <c r="O68" s="60" t="e">
        <f t="shared" si="255"/>
        <v>#REF!</v>
      </c>
      <c r="P68" s="724" t="e">
        <f>+SUM(P8,P13,P18,P23,P28,P33,P38,P43,P48,P53,P58,P63)</f>
        <v>#REF!</v>
      </c>
      <c r="Q68" s="725">
        <f>+SUM(Q9,Q14,Q19,Q24,Q29,Q34,Q39,Q44,Q49,Q54,Q59,Q64)</f>
        <v>0</v>
      </c>
      <c r="S68" s="52"/>
      <c r="T68" s="53"/>
    </row>
    <row r="69" spans="1:32" s="54" customFormat="1" ht="13.5" customHeight="1" thickBot="1" x14ac:dyDescent="0.25">
      <c r="A69" s="711"/>
      <c r="B69" s="712"/>
      <c r="C69" s="714"/>
      <c r="D69" s="61">
        <f t="shared" si="255"/>
        <v>0</v>
      </c>
      <c r="E69" s="62">
        <f t="shared" si="255"/>
        <v>0</v>
      </c>
      <c r="F69" s="62">
        <f t="shared" si="255"/>
        <v>0</v>
      </c>
      <c r="G69" s="62">
        <f t="shared" si="255"/>
        <v>0</v>
      </c>
      <c r="H69" s="62">
        <f t="shared" si="255"/>
        <v>0</v>
      </c>
      <c r="I69" s="62">
        <f t="shared" si="255"/>
        <v>0</v>
      </c>
      <c r="J69" s="62">
        <f t="shared" si="255"/>
        <v>0</v>
      </c>
      <c r="K69" s="62">
        <f t="shared" si="255"/>
        <v>0</v>
      </c>
      <c r="L69" s="62">
        <f t="shared" si="255"/>
        <v>0</v>
      </c>
      <c r="M69" s="62">
        <f t="shared" si="255"/>
        <v>0</v>
      </c>
      <c r="N69" s="62">
        <f t="shared" si="255"/>
        <v>0</v>
      </c>
      <c r="O69" s="63">
        <f t="shared" si="255"/>
        <v>0</v>
      </c>
      <c r="P69" s="716"/>
      <c r="Q69" s="718"/>
      <c r="S69" s="52"/>
      <c r="T69" s="53"/>
    </row>
    <row r="70" spans="1:32" s="31" customFormat="1" ht="3.75" customHeight="1" thickBot="1" x14ac:dyDescent="0.25">
      <c r="A70" s="64"/>
      <c r="B70" s="65"/>
      <c r="C70" s="65"/>
      <c r="D70" s="66"/>
      <c r="E70" s="66"/>
      <c r="F70" s="66"/>
      <c r="G70" s="66"/>
      <c r="H70" s="66"/>
      <c r="I70" s="66"/>
      <c r="J70" s="66"/>
      <c r="K70" s="66"/>
      <c r="L70" s="66"/>
      <c r="M70" s="66"/>
      <c r="N70" s="66"/>
      <c r="O70" s="66"/>
      <c r="P70" s="67">
        <f>SUM(D70:O70)</f>
        <v>0</v>
      </c>
      <c r="Q70" s="68"/>
      <c r="S70" s="29"/>
      <c r="T70" s="30"/>
    </row>
    <row r="71" spans="1:32" s="54" customFormat="1" ht="12.75" customHeight="1" x14ac:dyDescent="0.2">
      <c r="A71" s="707" t="s">
        <v>82</v>
      </c>
      <c r="B71" s="708"/>
      <c r="C71" s="726" t="s">
        <v>79</v>
      </c>
      <c r="D71" s="49" t="e">
        <f>+D66</f>
        <v>#REF!</v>
      </c>
      <c r="E71" s="49" t="e">
        <f>+D71+E66</f>
        <v>#REF!</v>
      </c>
      <c r="F71" s="49" t="e">
        <f t="shared" ref="F71:O71" si="256">+E71+F66</f>
        <v>#REF!</v>
      </c>
      <c r="G71" s="49" t="e">
        <f t="shared" si="256"/>
        <v>#REF!</v>
      </c>
      <c r="H71" s="49" t="e">
        <f t="shared" si="256"/>
        <v>#REF!</v>
      </c>
      <c r="I71" s="49" t="e">
        <f t="shared" si="256"/>
        <v>#REF!</v>
      </c>
      <c r="J71" s="49" t="e">
        <f t="shared" si="256"/>
        <v>#REF!</v>
      </c>
      <c r="K71" s="49" t="e">
        <f t="shared" si="256"/>
        <v>#REF!</v>
      </c>
      <c r="L71" s="49" t="e">
        <f t="shared" si="256"/>
        <v>#REF!</v>
      </c>
      <c r="M71" s="49" t="e">
        <f t="shared" si="256"/>
        <v>#REF!</v>
      </c>
      <c r="N71" s="49" t="e">
        <f t="shared" si="256"/>
        <v>#REF!</v>
      </c>
      <c r="O71" s="49" t="e">
        <f t="shared" si="256"/>
        <v>#REF!</v>
      </c>
      <c r="P71" s="719" t="e">
        <f>+O71</f>
        <v>#REF!</v>
      </c>
      <c r="Q71" s="721">
        <f>+O72</f>
        <v>0</v>
      </c>
      <c r="S71" s="52"/>
      <c r="T71" s="53"/>
    </row>
    <row r="72" spans="1:32" s="54" customFormat="1" ht="13.5" customHeight="1" thickBot="1" x14ac:dyDescent="0.25">
      <c r="A72" s="709"/>
      <c r="B72" s="710"/>
      <c r="C72" s="727"/>
      <c r="D72" s="56">
        <f>+D67</f>
        <v>0</v>
      </c>
      <c r="E72" s="56">
        <f>+D72+E67</f>
        <v>0</v>
      </c>
      <c r="F72" s="56">
        <f t="shared" ref="F72:O72" si="257">+E72+F67</f>
        <v>0</v>
      </c>
      <c r="G72" s="56">
        <f t="shared" si="257"/>
        <v>0</v>
      </c>
      <c r="H72" s="56">
        <f t="shared" si="257"/>
        <v>0</v>
      </c>
      <c r="I72" s="56">
        <f t="shared" si="257"/>
        <v>0</v>
      </c>
      <c r="J72" s="56">
        <f t="shared" si="257"/>
        <v>0</v>
      </c>
      <c r="K72" s="56">
        <f t="shared" si="257"/>
        <v>0</v>
      </c>
      <c r="L72" s="56">
        <f t="shared" si="257"/>
        <v>0</v>
      </c>
      <c r="M72" s="56">
        <f t="shared" si="257"/>
        <v>0</v>
      </c>
      <c r="N72" s="56">
        <f t="shared" si="257"/>
        <v>0</v>
      </c>
      <c r="O72" s="56">
        <f t="shared" si="257"/>
        <v>0</v>
      </c>
      <c r="P72" s="720"/>
      <c r="Q72" s="722"/>
      <c r="S72" s="52"/>
      <c r="T72" s="53"/>
    </row>
    <row r="73" spans="1:32" s="54" customFormat="1" x14ac:dyDescent="0.2">
      <c r="A73" s="709"/>
      <c r="B73" s="710"/>
      <c r="C73" s="723" t="s">
        <v>80</v>
      </c>
      <c r="D73" s="69" t="e">
        <f>+D68</f>
        <v>#REF!</v>
      </c>
      <c r="E73" s="70" t="e">
        <f>+D73+E68</f>
        <v>#REF!</v>
      </c>
      <c r="F73" s="70" t="e">
        <f t="shared" ref="F73:O73" si="258">+E73+F68</f>
        <v>#REF!</v>
      </c>
      <c r="G73" s="70" t="e">
        <f t="shared" si="258"/>
        <v>#REF!</v>
      </c>
      <c r="H73" s="70" t="e">
        <f t="shared" si="258"/>
        <v>#REF!</v>
      </c>
      <c r="I73" s="70" t="e">
        <f t="shared" si="258"/>
        <v>#REF!</v>
      </c>
      <c r="J73" s="70" t="e">
        <f t="shared" si="258"/>
        <v>#REF!</v>
      </c>
      <c r="K73" s="70" t="e">
        <f t="shared" si="258"/>
        <v>#REF!</v>
      </c>
      <c r="L73" s="70" t="e">
        <f t="shared" si="258"/>
        <v>#REF!</v>
      </c>
      <c r="M73" s="70" t="e">
        <f t="shared" si="258"/>
        <v>#REF!</v>
      </c>
      <c r="N73" s="70" t="e">
        <f t="shared" si="258"/>
        <v>#REF!</v>
      </c>
      <c r="O73" s="70" t="e">
        <f t="shared" si="258"/>
        <v>#REF!</v>
      </c>
      <c r="P73" s="715" t="e">
        <f>+O73</f>
        <v>#REF!</v>
      </c>
      <c r="Q73" s="717">
        <f>+O74</f>
        <v>0</v>
      </c>
      <c r="S73" s="52"/>
      <c r="T73" s="53"/>
    </row>
    <row r="74" spans="1:32" s="54" customFormat="1" ht="13.5" customHeight="1" thickBot="1" x14ac:dyDescent="0.25">
      <c r="A74" s="711"/>
      <c r="B74" s="712"/>
      <c r="C74" s="714"/>
      <c r="D74" s="61">
        <f>+D69</f>
        <v>0</v>
      </c>
      <c r="E74" s="62">
        <f>+D74+E69</f>
        <v>0</v>
      </c>
      <c r="F74" s="62">
        <f t="shared" ref="F74:O74" si="259">+E74+F69</f>
        <v>0</v>
      </c>
      <c r="G74" s="62">
        <f t="shared" si="259"/>
        <v>0</v>
      </c>
      <c r="H74" s="62">
        <f t="shared" si="259"/>
        <v>0</v>
      </c>
      <c r="I74" s="62">
        <f t="shared" si="259"/>
        <v>0</v>
      </c>
      <c r="J74" s="62">
        <f t="shared" si="259"/>
        <v>0</v>
      </c>
      <c r="K74" s="62">
        <f t="shared" si="259"/>
        <v>0</v>
      </c>
      <c r="L74" s="62">
        <f t="shared" si="259"/>
        <v>0</v>
      </c>
      <c r="M74" s="62">
        <f t="shared" si="259"/>
        <v>0</v>
      </c>
      <c r="N74" s="62">
        <f t="shared" si="259"/>
        <v>0</v>
      </c>
      <c r="O74" s="62">
        <f t="shared" si="259"/>
        <v>0</v>
      </c>
      <c r="P74" s="716"/>
      <c r="Q74" s="718"/>
      <c r="S74" s="52"/>
      <c r="T74" s="53"/>
    </row>
    <row r="75" spans="1:32" x14ac:dyDescent="0.2">
      <c r="E75" s="71"/>
      <c r="F75" s="71"/>
      <c r="H75" s="71"/>
      <c r="I75" s="71"/>
      <c r="K75" s="71"/>
      <c r="L75" s="71"/>
      <c r="N75" s="71"/>
      <c r="O75" s="71"/>
      <c r="P75" s="72"/>
      <c r="Q75" s="72"/>
      <c r="R75" s="72"/>
      <c r="S75" s="72"/>
      <c r="T75" s="72"/>
      <c r="U75" s="72"/>
      <c r="V75" s="72"/>
      <c r="W75" s="72"/>
      <c r="X75" s="72"/>
      <c r="Y75" s="72"/>
      <c r="Z75" s="72"/>
      <c r="AA75" s="72"/>
      <c r="AB75" s="72"/>
      <c r="AC75" s="72"/>
      <c r="AD75" s="72"/>
      <c r="AE75" s="72"/>
      <c r="AF75" s="72"/>
    </row>
    <row r="76" spans="1:32" x14ac:dyDescent="0.2">
      <c r="E76" s="73"/>
      <c r="F76" s="74"/>
      <c r="H76" s="73"/>
      <c r="I76" s="74"/>
      <c r="K76" s="73"/>
      <c r="L76" s="74"/>
      <c r="N76" s="73"/>
      <c r="O76" s="74"/>
    </row>
    <row r="77" spans="1:32" x14ac:dyDescent="0.2">
      <c r="E77" s="71"/>
      <c r="F77" s="71"/>
      <c r="H77" s="71"/>
      <c r="I77" s="71"/>
      <c r="K77" s="71"/>
      <c r="L77" s="71"/>
      <c r="N77" s="71"/>
      <c r="O77" s="71"/>
    </row>
    <row r="78" spans="1:32" x14ac:dyDescent="0.2">
      <c r="E78" s="73"/>
      <c r="F78" s="74"/>
      <c r="H78" s="73"/>
      <c r="I78" s="74"/>
      <c r="K78" s="73"/>
      <c r="L78" s="74"/>
      <c r="N78" s="73"/>
      <c r="O78" s="74"/>
    </row>
  </sheetData>
  <mergeCells count="73">
    <mergeCell ref="R3:R4"/>
    <mergeCell ref="R1:R2"/>
    <mergeCell ref="C1:Q1"/>
    <mergeCell ref="A1:B2"/>
    <mergeCell ref="A51:A54"/>
    <mergeCell ref="B51:B54"/>
    <mergeCell ref="C51:C52"/>
    <mergeCell ref="C53:C54"/>
    <mergeCell ref="C41:C42"/>
    <mergeCell ref="C43:C44"/>
    <mergeCell ref="A36:A39"/>
    <mergeCell ref="B36:B39"/>
    <mergeCell ref="C36:C37"/>
    <mergeCell ref="C38:C39"/>
    <mergeCell ref="A31:A34"/>
    <mergeCell ref="B31:B34"/>
    <mergeCell ref="C31:C32"/>
    <mergeCell ref="C33:C34"/>
    <mergeCell ref="A46:A49"/>
    <mergeCell ref="B46:B49"/>
    <mergeCell ref="C46:C47"/>
    <mergeCell ref="C48:C49"/>
    <mergeCell ref="A41:A44"/>
    <mergeCell ref="B41:B44"/>
    <mergeCell ref="P73:P74"/>
    <mergeCell ref="Q73:Q74"/>
    <mergeCell ref="A56:A59"/>
    <mergeCell ref="B56:B59"/>
    <mergeCell ref="C56:C57"/>
    <mergeCell ref="C58:C59"/>
    <mergeCell ref="P66:P67"/>
    <mergeCell ref="Q66:Q67"/>
    <mergeCell ref="C68:C69"/>
    <mergeCell ref="P68:P69"/>
    <mergeCell ref="Q68:Q69"/>
    <mergeCell ref="A71:B74"/>
    <mergeCell ref="C71:C72"/>
    <mergeCell ref="P71:P72"/>
    <mergeCell ref="Q71:Q72"/>
    <mergeCell ref="C73:C74"/>
    <mergeCell ref="A61:A64"/>
    <mergeCell ref="B61:B64"/>
    <mergeCell ref="C61:C62"/>
    <mergeCell ref="C63:C64"/>
    <mergeCell ref="A66:B69"/>
    <mergeCell ref="C66:C67"/>
    <mergeCell ref="A21:A24"/>
    <mergeCell ref="B21:B24"/>
    <mergeCell ref="C21:C22"/>
    <mergeCell ref="C23:C24"/>
    <mergeCell ref="A26:A29"/>
    <mergeCell ref="B26:B29"/>
    <mergeCell ref="C26:C27"/>
    <mergeCell ref="C28:C29"/>
    <mergeCell ref="A11:A14"/>
    <mergeCell ref="B11:B14"/>
    <mergeCell ref="C11:C12"/>
    <mergeCell ref="C13:C14"/>
    <mergeCell ref="A16:A19"/>
    <mergeCell ref="B16:B19"/>
    <mergeCell ref="C16:C17"/>
    <mergeCell ref="C18:C19"/>
    <mergeCell ref="A6:A9"/>
    <mergeCell ref="B6:B9"/>
    <mergeCell ref="C6:C7"/>
    <mergeCell ref="C8:C9"/>
    <mergeCell ref="C2:Q2"/>
    <mergeCell ref="A3:A4"/>
    <mergeCell ref="B3:C4"/>
    <mergeCell ref="P3:P4"/>
    <mergeCell ref="Q3:Q4"/>
    <mergeCell ref="D3:F3"/>
    <mergeCell ref="G3:O3"/>
  </mergeCells>
  <conditionalFormatting sqref="D6:O6">
    <cfRule type="cellIs" dxfId="47" priority="49" operator="equal">
      <formula>0</formula>
    </cfRule>
  </conditionalFormatting>
  <conditionalFormatting sqref="D7:O7">
    <cfRule type="cellIs" dxfId="46" priority="48" operator="equal">
      <formula>0</formula>
    </cfRule>
  </conditionalFormatting>
  <conditionalFormatting sqref="D8:O8">
    <cfRule type="cellIs" dxfId="45" priority="47" operator="equal">
      <formula>0</formula>
    </cfRule>
  </conditionalFormatting>
  <conditionalFormatting sqref="D9:O9">
    <cfRule type="cellIs" dxfId="44" priority="46" operator="equal">
      <formula>0</formula>
    </cfRule>
  </conditionalFormatting>
  <conditionalFormatting sqref="D11:O11">
    <cfRule type="cellIs" dxfId="43" priority="44" operator="equal">
      <formula>0</formula>
    </cfRule>
  </conditionalFormatting>
  <conditionalFormatting sqref="D12:O12">
    <cfRule type="cellIs" dxfId="42" priority="43" operator="equal">
      <formula>0</formula>
    </cfRule>
  </conditionalFormatting>
  <conditionalFormatting sqref="D13:O13">
    <cfRule type="cellIs" dxfId="41" priority="42" operator="equal">
      <formula>0</formula>
    </cfRule>
  </conditionalFormatting>
  <conditionalFormatting sqref="D14:O14">
    <cfRule type="cellIs" dxfId="40" priority="41" operator="equal">
      <formula>0</formula>
    </cfRule>
  </conditionalFormatting>
  <conditionalFormatting sqref="D16:O16">
    <cfRule type="cellIs" dxfId="39" priority="40" operator="equal">
      <formula>0</formula>
    </cfRule>
  </conditionalFormatting>
  <conditionalFormatting sqref="D17:O17">
    <cfRule type="cellIs" dxfId="38" priority="39" operator="equal">
      <formula>0</formula>
    </cfRule>
  </conditionalFormatting>
  <conditionalFormatting sqref="D18:O18">
    <cfRule type="cellIs" dxfId="37" priority="38" operator="equal">
      <formula>0</formula>
    </cfRule>
  </conditionalFormatting>
  <conditionalFormatting sqref="D19:O19">
    <cfRule type="cellIs" dxfId="36" priority="37" operator="equal">
      <formula>0</formula>
    </cfRule>
  </conditionalFormatting>
  <conditionalFormatting sqref="D21:O21">
    <cfRule type="cellIs" dxfId="35" priority="36" operator="equal">
      <formula>0</formula>
    </cfRule>
  </conditionalFormatting>
  <conditionalFormatting sqref="D22:O22">
    <cfRule type="cellIs" dxfId="34" priority="35" operator="equal">
      <formula>0</formula>
    </cfRule>
  </conditionalFormatting>
  <conditionalFormatting sqref="D23:O23">
    <cfRule type="cellIs" dxfId="33" priority="34" operator="equal">
      <formula>0</formula>
    </cfRule>
  </conditionalFormatting>
  <conditionalFormatting sqref="D24:O24">
    <cfRule type="cellIs" dxfId="32" priority="33" operator="equal">
      <formula>0</formula>
    </cfRule>
  </conditionalFormatting>
  <conditionalFormatting sqref="D26:O26">
    <cfRule type="cellIs" dxfId="31" priority="32" operator="equal">
      <formula>0</formula>
    </cfRule>
  </conditionalFormatting>
  <conditionalFormatting sqref="D27:O27">
    <cfRule type="cellIs" dxfId="30" priority="31" operator="equal">
      <formula>0</formula>
    </cfRule>
  </conditionalFormatting>
  <conditionalFormatting sqref="D28:O28">
    <cfRule type="cellIs" dxfId="29" priority="30" operator="equal">
      <formula>0</formula>
    </cfRule>
  </conditionalFormatting>
  <conditionalFormatting sqref="D29:O29">
    <cfRule type="cellIs" dxfId="28" priority="29" operator="equal">
      <formula>0</formula>
    </cfRule>
  </conditionalFormatting>
  <conditionalFormatting sqref="D31:O31">
    <cfRule type="cellIs" dxfId="27" priority="28" operator="equal">
      <formula>0</formula>
    </cfRule>
  </conditionalFormatting>
  <conditionalFormatting sqref="D32:O32">
    <cfRule type="cellIs" dxfId="26" priority="27" operator="equal">
      <formula>0</formula>
    </cfRule>
  </conditionalFormatting>
  <conditionalFormatting sqref="D33:O33">
    <cfRule type="cellIs" dxfId="25" priority="26" operator="equal">
      <formula>0</formula>
    </cfRule>
  </conditionalFormatting>
  <conditionalFormatting sqref="D34:O34">
    <cfRule type="cellIs" dxfId="24" priority="25" operator="equal">
      <formula>0</formula>
    </cfRule>
  </conditionalFormatting>
  <conditionalFormatting sqref="D36:O36">
    <cfRule type="cellIs" dxfId="23" priority="24" operator="equal">
      <formula>0</formula>
    </cfRule>
  </conditionalFormatting>
  <conditionalFormatting sqref="D37:O37">
    <cfRule type="cellIs" dxfId="22" priority="23" operator="equal">
      <formula>0</formula>
    </cfRule>
  </conditionalFormatting>
  <conditionalFormatting sqref="D38:O38">
    <cfRule type="cellIs" dxfId="21" priority="22" operator="equal">
      <formula>0</formula>
    </cfRule>
  </conditionalFormatting>
  <conditionalFormatting sqref="D39:O39">
    <cfRule type="cellIs" dxfId="20" priority="21" operator="equal">
      <formula>0</formula>
    </cfRule>
  </conditionalFormatting>
  <conditionalFormatting sqref="D41:O41">
    <cfRule type="cellIs" dxfId="19" priority="20" operator="equal">
      <formula>0</formula>
    </cfRule>
  </conditionalFormatting>
  <conditionalFormatting sqref="D42:O42">
    <cfRule type="cellIs" dxfId="18" priority="19" operator="equal">
      <formula>0</formula>
    </cfRule>
  </conditionalFormatting>
  <conditionalFormatting sqref="D43:O43">
    <cfRule type="cellIs" dxfId="17" priority="18" operator="equal">
      <formula>0</formula>
    </cfRule>
  </conditionalFormatting>
  <conditionalFormatting sqref="D44:O44">
    <cfRule type="cellIs" dxfId="16" priority="17" operator="equal">
      <formula>0</formula>
    </cfRule>
  </conditionalFormatting>
  <conditionalFormatting sqref="D46:O46">
    <cfRule type="cellIs" dxfId="15" priority="16" operator="equal">
      <formula>0</formula>
    </cfRule>
  </conditionalFormatting>
  <conditionalFormatting sqref="D47:O47">
    <cfRule type="cellIs" dxfId="14" priority="15" operator="equal">
      <formula>0</formula>
    </cfRule>
  </conditionalFormatting>
  <conditionalFormatting sqref="D48:O48">
    <cfRule type="cellIs" dxfId="13" priority="14" operator="equal">
      <formula>0</formula>
    </cfRule>
  </conditionalFormatting>
  <conditionalFormatting sqref="D49:O49">
    <cfRule type="cellIs" dxfId="12" priority="13" operator="equal">
      <formula>0</formula>
    </cfRule>
  </conditionalFormatting>
  <conditionalFormatting sqref="D51:O51">
    <cfRule type="cellIs" dxfId="11" priority="12" operator="equal">
      <formula>0</formula>
    </cfRule>
  </conditionalFormatting>
  <conditionalFormatting sqref="D52:O52">
    <cfRule type="cellIs" dxfId="10" priority="11" operator="equal">
      <formula>0</formula>
    </cfRule>
  </conditionalFormatting>
  <conditionalFormatting sqref="D53:O53">
    <cfRule type="cellIs" dxfId="9" priority="10" operator="equal">
      <formula>0</formula>
    </cfRule>
  </conditionalFormatting>
  <conditionalFormatting sqref="D54:O54">
    <cfRule type="cellIs" dxfId="8" priority="9" operator="equal">
      <formula>0</formula>
    </cfRule>
  </conditionalFormatting>
  <conditionalFormatting sqref="D56:O56">
    <cfRule type="cellIs" dxfId="7" priority="8" operator="equal">
      <formula>0</formula>
    </cfRule>
  </conditionalFormatting>
  <conditionalFormatting sqref="D57:O57">
    <cfRule type="cellIs" dxfId="6" priority="7" operator="equal">
      <formula>0</formula>
    </cfRule>
  </conditionalFormatting>
  <conditionalFormatting sqref="D58:O58">
    <cfRule type="cellIs" dxfId="5" priority="6" operator="equal">
      <formula>0</formula>
    </cfRule>
  </conditionalFormatting>
  <conditionalFormatting sqref="D59:O59">
    <cfRule type="cellIs" dxfId="4" priority="5" operator="equal">
      <formula>0</formula>
    </cfRule>
  </conditionalFormatting>
  <conditionalFormatting sqref="D61:O61">
    <cfRule type="cellIs" dxfId="3" priority="4" operator="equal">
      <formula>0</formula>
    </cfRule>
  </conditionalFormatting>
  <conditionalFormatting sqref="D62:O62">
    <cfRule type="cellIs" dxfId="2" priority="3" operator="equal">
      <formula>0</formula>
    </cfRule>
  </conditionalFormatting>
  <conditionalFormatting sqref="D63:O63">
    <cfRule type="cellIs" dxfId="1" priority="2" operator="equal">
      <formula>0</formula>
    </cfRule>
  </conditionalFormatting>
  <conditionalFormatting sqref="D64:O64">
    <cfRule type="cellIs" dxfId="0" priority="1" operator="equal">
      <formula>0</formula>
    </cfRule>
  </conditionalFormatting>
  <printOptions horizontalCentered="1"/>
  <pageMargins left="0.39370078740157483" right="0.39370078740157483" top="0.59055118110236227" bottom="0.39370078740157483" header="0" footer="0"/>
  <pageSetup scale="70" fitToHeight="0" orientation="landscape" r:id="rId1"/>
  <headerFooter alignWithMargins="0"/>
  <ignoredErrors>
    <ignoredError sqref="P8" formula="1"/>
  </ignoredError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8A9445E7FC5B345BF41BADB813CE987" ma:contentTypeVersion="0" ma:contentTypeDescription="Crear nuevo documento." ma:contentTypeScope="" ma:versionID="79762c814ceb044cc2046465bd619a39">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43E460-4267-4B09-8361-FF8242F16BF7}">
  <ds:schemaRefs>
    <ds:schemaRef ds:uri="http://schemas.microsoft.com/office/2006/documentManagement/types"/>
    <ds:schemaRef ds:uri="http://schemas.microsoft.com/office/2006/metadata/properties"/>
    <ds:schemaRef ds:uri="http://purl.org/dc/dcmitype/"/>
    <ds:schemaRef ds:uri="http://purl.org/dc/terms/"/>
    <ds:schemaRef ds:uri="http://www.w3.org/XML/1998/namespace"/>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1E82A8E2-7A71-4553-A081-3AE8AFD110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6F142EDD-C987-4308-AAC1-B67CC655CA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hojaAuxiliar</vt:lpstr>
      <vt:lpstr>INFORME</vt:lpstr>
      <vt:lpstr>COPIA</vt:lpstr>
      <vt:lpstr>PROGRAMACIÓN</vt:lpstr>
      <vt:lpstr>program</vt:lpstr>
      <vt:lpstr>COPIA!Área_de_impresión</vt:lpstr>
      <vt:lpstr>INFORME!Área_de_impresión</vt:lpstr>
      <vt:lpstr>program!Área_de_impresión</vt:lpstr>
      <vt:lpstr>INFORME!Títulos_a_imprimir</vt:lpstr>
      <vt:lpstr>program!Títulos_a_imprimir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dc:creator>
  <cp:lastModifiedBy>ximena.espinal</cp:lastModifiedBy>
  <cp:lastPrinted>2024-10-16T22:04:34Z</cp:lastPrinted>
  <dcterms:created xsi:type="dcterms:W3CDTF">2011-04-18T03:15:00Z</dcterms:created>
  <dcterms:modified xsi:type="dcterms:W3CDTF">2024-10-18T16:48:27Z</dcterms:modified>
</cp:coreProperties>
</file>