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E:\CNMH_2024\PROY_CONTRATOS\GOOGLE\COTIZACIONES SEPTIEMBRE\"/>
    </mc:Choice>
  </mc:AlternateContent>
  <xr:revisionPtr revIDLastSave="0" documentId="8_{C74DECCC-24A1-44EC-AB5C-1CED9398B643}" xr6:coauthVersionLast="47" xr6:coauthVersionMax="47" xr10:uidLastSave="{00000000-0000-0000-0000-000000000000}"/>
  <bookViews>
    <workbookView xWindow="-120" yWindow="-120" windowWidth="20730" windowHeight="11760" tabRatio="959" xr2:uid="{00000000-000D-0000-FFFF-FFFF00000000}"/>
  </bookViews>
  <sheets>
    <sheet name="Cotizacion N°1" sheetId="35" r:id="rId1"/>
    <sheet name="Cotizacion N°2" sheetId="36" r:id="rId2"/>
    <sheet name="Cotizacion N°3" sheetId="38" r:id="rId3"/>
    <sheet name="Consolidado Cotizaciones" sheetId="33" r:id="rId4"/>
    <sheet name="Analisis Cotizaciones" sheetId="47" r:id="rId5"/>
    <sheet name="Presupuesto Oficial..." sheetId="4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48" l="1"/>
  <c r="E7" i="48"/>
  <c r="E8" i="48"/>
  <c r="E9" i="48"/>
  <c r="E5" i="48"/>
  <c r="C10" i="48"/>
  <c r="D10" i="48"/>
  <c r="K8" i="47"/>
  <c r="K9" i="47"/>
  <c r="K10" i="47"/>
  <c r="K11" i="47"/>
  <c r="K7" i="47"/>
  <c r="E10" i="48" l="1"/>
  <c r="K12" i="47"/>
  <c r="F12" i="47" l="1"/>
  <c r="E12" i="47"/>
  <c r="D12" i="47"/>
  <c r="C12" i="47"/>
  <c r="J11" i="47"/>
  <c r="I11" i="47"/>
  <c r="H11" i="47"/>
  <c r="G11" i="47"/>
  <c r="J10" i="47"/>
  <c r="I10" i="47"/>
  <c r="H10" i="47"/>
  <c r="G10" i="47"/>
  <c r="J9" i="47"/>
  <c r="I9" i="47"/>
  <c r="H9" i="47"/>
  <c r="G9" i="47"/>
  <c r="J8" i="47"/>
  <c r="I8" i="47"/>
  <c r="H8" i="47"/>
  <c r="G8" i="47"/>
  <c r="J7" i="47"/>
  <c r="I7" i="47"/>
  <c r="I12" i="47" s="1"/>
  <c r="H7" i="47"/>
  <c r="G7" i="47"/>
  <c r="G12" i="47" s="1"/>
  <c r="G9" i="33"/>
  <c r="H9" i="33"/>
  <c r="I9" i="33"/>
  <c r="J9" i="33"/>
  <c r="G10" i="33"/>
  <c r="H10" i="33"/>
  <c r="I10" i="33"/>
  <c r="J10" i="33"/>
  <c r="G11" i="33"/>
  <c r="H11" i="33"/>
  <c r="I11" i="33"/>
  <c r="J11" i="33"/>
  <c r="J8" i="33"/>
  <c r="I8" i="33"/>
  <c r="H8" i="33"/>
  <c r="G8" i="33"/>
  <c r="J7" i="33"/>
  <c r="I7" i="33"/>
  <c r="H7" i="33"/>
  <c r="G7" i="33"/>
  <c r="J12" i="47" l="1"/>
  <c r="H12" i="47"/>
  <c r="G12" i="35"/>
  <c r="G10" i="35"/>
  <c r="G9" i="35"/>
  <c r="G8" i="35"/>
  <c r="G7" i="35"/>
  <c r="G6" i="35"/>
  <c r="G11" i="35" s="1"/>
  <c r="G13" i="35" l="1"/>
  <c r="F20" i="33"/>
  <c r="F23" i="33" s="1"/>
  <c r="F26" i="33" s="1"/>
  <c r="C12" i="33" l="1"/>
  <c r="H12" i="33" l="1"/>
  <c r="F12" i="33"/>
  <c r="E12" i="33"/>
  <c r="D12" i="33"/>
  <c r="I12" i="33" l="1"/>
  <c r="J12" i="33"/>
  <c r="G12" i="33"/>
</calcChain>
</file>

<file path=xl/sharedStrings.xml><?xml version="1.0" encoding="utf-8"?>
<sst xmlns="http://schemas.openxmlformats.org/spreadsheetml/2006/main" count="81" uniqueCount="35">
  <si>
    <t>Cotizacion N°1</t>
  </si>
  <si>
    <t>Cotizacion N°2</t>
  </si>
  <si>
    <t>Cotizacion N°3</t>
  </si>
  <si>
    <t>Media Aritmetica</t>
  </si>
  <si>
    <t>Media Geometrica</t>
  </si>
  <si>
    <t>Media Armonica</t>
  </si>
  <si>
    <t>Desviacion Estandar</t>
  </si>
  <si>
    <t>Valor Total</t>
  </si>
  <si>
    <t>Cantidad</t>
  </si>
  <si>
    <t xml:space="preserve">Descripcion </t>
  </si>
  <si>
    <t>Luis Alberto Rojas  R.</t>
  </si>
  <si>
    <t>Evaluador Financiero</t>
  </si>
  <si>
    <t>Medidas de Tendencia  Central</t>
  </si>
  <si>
    <t>Menor Valor</t>
  </si>
  <si>
    <t xml:space="preserve">Valor  Total </t>
  </si>
  <si>
    <t>Carrera 7 No 32-42 Pisos 30 y 31 Bogotá, Colombia, Bogotá, D.C., Colombia. PBX: (57) 601 7965060
notificaciones@cnmh.gov.co</t>
  </si>
  <si>
    <t>Valor Unitario Incluido Iva</t>
  </si>
  <si>
    <r>
      <rPr>
        <b/>
        <sz val="10"/>
        <color theme="1"/>
        <rFont val="Calibri"/>
        <family val="2"/>
        <scheme val="minor"/>
      </rPr>
      <t>Estudio  del Mercado / "Centro Nacional de Memoria Historica - CNMH"</t>
    </r>
    <r>
      <rPr>
        <sz val="10"/>
        <color theme="1"/>
        <rFont val="Calibri"/>
        <family val="2"/>
        <scheme val="minor"/>
      </rPr>
      <t xml:space="preserve">
“Adquirir los Productos y Servicios Google, licenciamiento de cuentas de correo electrónico y soporte técnico por horas por un (1) año”</t>
    </r>
  </si>
  <si>
    <t>Licenciamiento GEMINI Vigencia 12 meses.</t>
  </si>
  <si>
    <r>
      <rPr>
        <b/>
        <u/>
        <sz val="11"/>
        <rFont val="Calibri"/>
        <family val="2"/>
        <scheme val="minor"/>
      </rPr>
      <t>Google Workspace Enterprise Plus (12 meses)</t>
    </r>
    <r>
      <rPr>
        <sz val="11"/>
        <rFont val="Calibri"/>
        <family val="2"/>
        <scheme val="minor"/>
      </rPr>
      <t xml:space="preserve">
Licencia por un año de uso de la plataforma decomunicación y colaboración Google WorkspaceEnterprise Plus, servicio de correo electrónico y espacio de almacenamiento ilimitado (5 TB por defecto en formato distribuido), videollamadas hasta de 500 participantes con opción de grabación y transmisión hasta para 100.000 usuarios dentro del dominio, mensajería instantánea, calendario, documentos,
sitios, red social corporativa, cloud search, panel de administración, DLP avanzado, Cloud Identity Premium e integración de logs de Gmail + BigQuery.</t>
    </r>
  </si>
  <si>
    <r>
      <rPr>
        <b/>
        <u/>
        <sz val="11"/>
        <rFont val="Calibri"/>
        <family val="2"/>
        <scheme val="minor"/>
      </rPr>
      <t>Google Workspace Enterprise Standard (12 meses)</t>
    </r>
    <r>
      <rPr>
        <sz val="11"/>
        <rFont val="Calibri"/>
        <family val="2"/>
        <scheme val="minor"/>
      </rPr>
      <t xml:space="preserve">
Licencia por un año de uso de la plataforma de comunicación y colaboración Google Workspace Enterprise Standard, servicio de correo electrónico y espacio de almacenamiento ilimitado (5 TB por defecto, distribuido), videollamadas hasta de 250
participantes con opción de grabación y transmisión hasta para 10.000 usuarios dentro del dominio, mensajería instantánea, calendario, documentos, sitios, red social corporativa, cloud search, panel de administración, DLP avanzado, Cloud Identity Premium.</t>
    </r>
  </si>
  <si>
    <r>
      <rPr>
        <b/>
        <u/>
        <sz val="11"/>
        <rFont val="Calibri"/>
        <family val="2"/>
        <scheme val="minor"/>
      </rPr>
      <t>Google Workspace Enterprise Starter (12 meses)</t>
    </r>
    <r>
      <rPr>
        <sz val="11"/>
        <rFont val="Calibri"/>
        <family val="2"/>
        <scheme val="minor"/>
      </rPr>
      <t xml:space="preserve">
Licencia por un año de uso de la plataforma de comunicación y colaboración Google Workspace Enterprise Starter, correo electrónico de empresa seguro y personalizado, Videollamadas de hasta 250 participantes y grabación de vídeo, 1 TB de almacenamiento en la nube por usuario, Google Meet cuenta con Meet Rooms, Google Chat Rooms Avanzado y Colaboración con shared drives.</t>
    </r>
  </si>
  <si>
    <r>
      <rPr>
        <b/>
        <u/>
        <sz val="11"/>
        <rFont val="Calibri"/>
        <family val="2"/>
        <scheme val="minor"/>
      </rPr>
      <t>Soporte Técnico</t>
    </r>
    <r>
      <rPr>
        <sz val="11"/>
        <rFont val="Calibri"/>
        <family val="2"/>
        <scheme val="minor"/>
      </rPr>
      <t xml:space="preserve">
Soporte técnico, desarrollo ,capacitaciones y consultoría especializada (L V 7:30 am a 7:30 pm). Vigencia 12 meses.</t>
    </r>
  </si>
  <si>
    <t xml:space="preserve"> CUENTAS GOOGLE 2024</t>
  </si>
  <si>
    <t xml:space="preserve">Propuesta </t>
  </si>
  <si>
    <t>Ítem</t>
  </si>
  <si>
    <t>Concepto</t>
  </si>
  <si>
    <t>Valor unitario</t>
  </si>
  <si>
    <t>Total</t>
  </si>
  <si>
    <r>
      <rPr>
        <b/>
        <sz val="11"/>
        <color theme="1"/>
        <rFont val="Calibri"/>
        <family val="2"/>
      </rPr>
      <t>Google Workspace Enterprise Plus (12 meses)</t>
    </r>
    <r>
      <rPr>
        <sz val="11"/>
        <color theme="1"/>
        <rFont val="Calibri"/>
        <family val="2"/>
      </rPr>
      <t xml:space="preserve">
Licencia por un año de uso de la plataforma decomunicación y colaboración Google WorkspaceEnterprise Plus, servicio de correo electrónico y espacio de almacenamiento ilimitado (5 TB por defecto en formato distribuido), videollamadas hasta de 500 participantes con opción de grabación y transmisión hasta para 100.000 usuarios dentro del dominio, mensajería instantánea, calendario, documentos,</t>
    </r>
    <r>
      <rPr>
        <b/>
        <sz val="11"/>
        <color theme="1"/>
        <rFont val="Calibri"/>
        <family val="2"/>
      </rPr>
      <t>licenciamiento GEMINI</t>
    </r>
    <r>
      <rPr>
        <sz val="11"/>
        <color theme="1"/>
        <rFont val="Calibri"/>
        <family val="2"/>
      </rPr>
      <t>,
sitios, red social corporativa, cloud search, panel de administración, DLP avanzado, Cloud Identity Premium e integración de logs de Gmail + BigQuery.</t>
    </r>
  </si>
  <si>
    <r>
      <rPr>
        <b/>
        <sz val="11"/>
        <color theme="1"/>
        <rFont val="Calibri"/>
        <family val="2"/>
      </rPr>
      <t>Google Workspace Enterprise Standard (12 meses)</t>
    </r>
    <r>
      <rPr>
        <sz val="11"/>
        <color theme="1"/>
        <rFont val="Calibri"/>
        <family val="2"/>
      </rPr>
      <t xml:space="preserve">
Licencia por un año de uso de la plataforma de comunicación y colaboración Google Workspace Enterprise Standard, servicio de correo electrónico y espacio de almacenamiento ilimitado (5 TB por defecto, distribuido), videollamadas hasta de 250
participantes con opción de grabación y transmisión hasta para 10.000 usuarios dentro del dominio, mensajería instantánea, calendario, documentos, sitios, red social corporativa, cloud search, panel de administración, DLP avanzado, Cloud Identity Premium.</t>
    </r>
  </si>
  <si>
    <r>
      <rPr>
        <b/>
        <sz val="11"/>
        <color theme="1"/>
        <rFont val="Calibri"/>
        <family val="2"/>
      </rPr>
      <t>Google Workspace Enterprise Starter (12 meses)</t>
    </r>
    <r>
      <rPr>
        <sz val="11"/>
        <color theme="1"/>
        <rFont val="Calibri"/>
        <family val="2"/>
      </rPr>
      <t xml:space="preserve">
Licencia por un año de uso de la plataforma de comunicación y colaboración Google Workspace Enterprise Starter, correo electrónico de empresa seguro y personalizado, Videollamadas de hasta 250 participantes y grabación de vídeo, 1 TB de almacenamiento en la nube por usuario, Google Meet cuenta con Meet Rooms, Google Chat Rooms Avanzado y Colaboración con shared drives.</t>
    </r>
  </si>
  <si>
    <r>
      <rPr>
        <b/>
        <sz val="11"/>
        <color theme="1"/>
        <rFont val="Calibri"/>
        <family val="2"/>
      </rPr>
      <t>Soporte Técnico</t>
    </r>
    <r>
      <rPr>
        <sz val="11"/>
        <color theme="1"/>
        <rFont val="Calibri"/>
        <family val="2"/>
      </rPr>
      <t xml:space="preserve">
Soporte técnico, desarrollo ,capacitaciones y consultoría especializada (L V 7:30 am a 7:30 pm). Vigencia 12 meses.</t>
    </r>
  </si>
  <si>
    <r>
      <rPr>
        <b/>
        <sz val="11"/>
        <color theme="1"/>
        <rFont val="Calibri"/>
        <family val="2"/>
        <scheme val="minor"/>
      </rPr>
      <t>Licenciamiento GEMINI</t>
    </r>
    <r>
      <rPr>
        <sz val="11"/>
        <color theme="1"/>
        <rFont val="Calibri"/>
        <family val="2"/>
        <scheme val="minor"/>
      </rPr>
      <t xml:space="preserve"> Vigencia 12 meses.
Asistente potenciado de IA (Inteligencia Artificial) de Google, integrado directamente en Gmail, documentos y hojas de cálculo, entre otros con seguridad y privacidad de nivel empresaria</t>
    </r>
  </si>
  <si>
    <t>Valor Total Incluido Impuestos X las Cantidades Requeridas por la 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</si>
</sst>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_-&quot;$&quot;\ * #,##0.0000_-;\-&quot;$&quot;\ * #,##0.0000_-;_-&quot;$&quot;\ * &quot;-&quot;??_-;_-@_-"/>
    <numFmt numFmtId="167" formatCode="_-&quot;$&quot;\ * #,##0.00_-;\-&quot;$&quot;\ * #,##0.00_-;_-&quot;$&quot;\ * &quot;-&quot;??_-;_-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FFF00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8" fontId="5" fillId="2" borderId="1" xfId="0" applyNumberFormat="1" applyFont="1" applyFill="1" applyBorder="1" applyAlignment="1">
      <alignment horizontal="center" vertical="center"/>
    </xf>
    <xf numFmtId="44" fontId="0" fillId="0" borderId="0" xfId="3" applyFont="1"/>
    <xf numFmtId="0" fontId="3" fillId="6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8" fontId="0" fillId="0" borderId="0" xfId="0" applyNumberFormat="1"/>
    <xf numFmtId="44" fontId="5" fillId="2" borderId="1" xfId="0" applyNumberFormat="1" applyFont="1" applyFill="1" applyBorder="1" applyAlignment="1">
      <alignment horizontal="center" vertical="center"/>
    </xf>
    <xf numFmtId="164" fontId="0" fillId="0" borderId="0" xfId="1" applyNumberFormat="1" applyFont="1"/>
    <xf numFmtId="0" fontId="5" fillId="2" borderId="2" xfId="0" applyFont="1" applyFill="1" applyBorder="1" applyAlignment="1">
      <alignment horizontal="center" vertical="center"/>
    </xf>
    <xf numFmtId="0" fontId="0" fillId="3" borderId="0" xfId="0" applyFill="1"/>
    <xf numFmtId="44" fontId="0" fillId="3" borderId="0" xfId="3" applyFont="1" applyFill="1"/>
    <xf numFmtId="164" fontId="0" fillId="3" borderId="0" xfId="1" applyNumberFormat="1" applyFont="1" applyFill="1"/>
    <xf numFmtId="44" fontId="0" fillId="0" borderId="1" xfId="3" applyFont="1" applyBorder="1" applyAlignment="1">
      <alignment horizontal="center" vertical="center"/>
    </xf>
    <xf numFmtId="4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44" fontId="7" fillId="0" borderId="1" xfId="3" applyFont="1" applyBorder="1" applyAlignment="1">
      <alignment horizontal="center" vertical="center"/>
    </xf>
    <xf numFmtId="44" fontId="11" fillId="0" borderId="1" xfId="3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6" fontId="0" fillId="0" borderId="0" xfId="0" applyNumberFormat="1"/>
    <xf numFmtId="8" fontId="7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5" fillId="2" borderId="1" xfId="0" applyNumberFormat="1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44" fontId="9" fillId="0" borderId="0" xfId="3" applyFont="1" applyBorder="1" applyAlignment="1">
      <alignment vertical="center"/>
    </xf>
    <xf numFmtId="44" fontId="0" fillId="0" borderId="0" xfId="0" applyNumberFormat="1" applyAlignment="1">
      <alignment horizontal="center" vertical="center"/>
    </xf>
    <xf numFmtId="44" fontId="12" fillId="0" borderId="1" xfId="3" applyFont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9" fillId="0" borderId="0" xfId="3" applyNumberFormat="1" applyFont="1" applyBorder="1" applyAlignment="1">
      <alignment vertical="center"/>
    </xf>
    <xf numFmtId="44" fontId="0" fillId="0" borderId="0" xfId="3" applyFont="1" applyAlignment="1">
      <alignment horizontal="center" vertical="center"/>
    </xf>
    <xf numFmtId="0" fontId="15" fillId="7" borderId="18" xfId="0" applyFont="1" applyFill="1" applyBorder="1"/>
    <xf numFmtId="0" fontId="15" fillId="7" borderId="14" xfId="0" applyFont="1" applyFill="1" applyBorder="1"/>
    <xf numFmtId="0" fontId="15" fillId="9" borderId="19" xfId="0" applyFont="1" applyFill="1" applyBorder="1"/>
    <xf numFmtId="0" fontId="15" fillId="9" borderId="12" xfId="0" applyFont="1" applyFill="1" applyBorder="1"/>
    <xf numFmtId="0" fontId="15" fillId="0" borderId="18" xfId="0" applyFont="1" applyBorder="1" applyAlignment="1">
      <alignment horizontal="center" vertical="center"/>
    </xf>
    <xf numFmtId="0" fontId="17" fillId="0" borderId="18" xfId="0" applyFont="1" applyBorder="1" applyAlignment="1">
      <alignment wrapText="1"/>
    </xf>
    <xf numFmtId="0" fontId="15" fillId="0" borderId="14" xfId="0" applyFont="1" applyBorder="1" applyAlignment="1">
      <alignment horizontal="center" vertical="center"/>
    </xf>
    <xf numFmtId="167" fontId="17" fillId="8" borderId="20" xfId="0" applyNumberFormat="1" applyFont="1" applyFill="1" applyBorder="1" applyAlignment="1">
      <alignment horizontal="center" vertical="center"/>
    </xf>
    <xf numFmtId="167" fontId="17" fillId="8" borderId="21" xfId="0" applyNumberFormat="1" applyFont="1" applyFill="1" applyBorder="1" applyAlignment="1">
      <alignment horizontal="center" vertical="center"/>
    </xf>
    <xf numFmtId="167" fontId="17" fillId="8" borderId="22" xfId="0" applyNumberFormat="1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167" fontId="17" fillId="8" borderId="23" xfId="0" applyNumberFormat="1" applyFont="1" applyFill="1" applyBorder="1" applyAlignment="1">
      <alignment horizontal="center" vertical="center"/>
    </xf>
    <xf numFmtId="0" fontId="1" fillId="0" borderId="24" xfId="0" applyFont="1" applyBorder="1" applyAlignment="1">
      <alignment wrapText="1"/>
    </xf>
    <xf numFmtId="167" fontId="17" fillId="8" borderId="9" xfId="0" applyNumberFormat="1" applyFont="1" applyFill="1" applyBorder="1"/>
    <xf numFmtId="167" fontId="17" fillId="8" borderId="25" xfId="0" applyNumberFormat="1" applyFont="1" applyFill="1" applyBorder="1"/>
    <xf numFmtId="167" fontId="18" fillId="8" borderId="10" xfId="0" applyNumberFormat="1" applyFont="1" applyFill="1" applyBorder="1"/>
    <xf numFmtId="3" fontId="0" fillId="0" borderId="0" xfId="0" applyNumberFormat="1"/>
    <xf numFmtId="0" fontId="5" fillId="2" borderId="1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4" fontId="5" fillId="2" borderId="7" xfId="0" applyNumberFormat="1" applyFont="1" applyFill="1" applyBorder="1" applyAlignment="1">
      <alignment horizontal="center" vertical="center"/>
    </xf>
    <xf numFmtId="8" fontId="5" fillId="2" borderId="7" xfId="0" applyNumberFormat="1" applyFont="1" applyFill="1" applyBorder="1" applyAlignment="1">
      <alignment horizontal="center" vertical="center"/>
    </xf>
    <xf numFmtId="166" fontId="5" fillId="2" borderId="7" xfId="0" applyNumberFormat="1" applyFont="1" applyFill="1" applyBorder="1" applyAlignment="1">
      <alignment horizontal="center" vertical="center"/>
    </xf>
    <xf numFmtId="165" fontId="8" fillId="5" borderId="0" xfId="3" applyNumberFormat="1" applyFont="1" applyFill="1" applyBorder="1" applyAlignment="1">
      <alignment vertical="center" wrapText="1"/>
    </xf>
    <xf numFmtId="0" fontId="9" fillId="0" borderId="0" xfId="0" applyFont="1" applyAlignment="1">
      <alignment horizontal="right" vertical="center"/>
    </xf>
    <xf numFmtId="0" fontId="15" fillId="7" borderId="14" xfId="0" applyFont="1" applyFill="1" applyBorder="1" applyAlignment="1">
      <alignment horizontal="center" wrapText="1"/>
    </xf>
    <xf numFmtId="0" fontId="15" fillId="7" borderId="15" xfId="0" applyFont="1" applyFill="1" applyBorder="1" applyAlignment="1">
      <alignment horizontal="center" wrapText="1"/>
    </xf>
    <xf numFmtId="0" fontId="16" fillId="8" borderId="16" xfId="0" applyFont="1" applyFill="1" applyBorder="1" applyAlignment="1">
      <alignment horizontal="center"/>
    </xf>
    <xf numFmtId="0" fontId="16" fillId="8" borderId="17" xfId="0" applyFont="1" applyFill="1" applyBorder="1" applyAlignment="1">
      <alignment horizontal="center"/>
    </xf>
    <xf numFmtId="0" fontId="10" fillId="4" borderId="7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41" fontId="2" fillId="3" borderId="1" xfId="2" applyFont="1" applyFill="1" applyBorder="1" applyAlignment="1">
      <alignment horizontal="center" wrapText="1"/>
    </xf>
    <xf numFmtId="41" fontId="0" fillId="3" borderId="1" xfId="2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65" fontId="8" fillId="5" borderId="0" xfId="3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923926</xdr:colOff>
      <xdr:row>23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9191" t="28365" r="29812" b="26675"/>
        <a:stretch/>
      </xdr:blipFill>
      <xdr:spPr bwMode="auto">
        <a:xfrm>
          <a:off x="962025" y="381000"/>
          <a:ext cx="8562976" cy="42291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66675</xdr:colOff>
      <xdr:row>23</xdr:row>
      <xdr:rowOff>38100</xdr:rowOff>
    </xdr:from>
    <xdr:to>
      <xdr:col>8</xdr:col>
      <xdr:colOff>923925</xdr:colOff>
      <xdr:row>45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9193" t="35908" r="29735" b="26071"/>
        <a:stretch/>
      </xdr:blipFill>
      <xdr:spPr bwMode="auto">
        <a:xfrm>
          <a:off x="1028700" y="4581525"/>
          <a:ext cx="8496300" cy="42481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1</xdr:row>
      <xdr:rowOff>57149</xdr:rowOff>
    </xdr:from>
    <xdr:to>
      <xdr:col>7</xdr:col>
      <xdr:colOff>514350</xdr:colOff>
      <xdr:row>28</xdr:row>
      <xdr:rowOff>19049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4454" t="18407" r="34657" b="7363"/>
        <a:stretch/>
      </xdr:blipFill>
      <xdr:spPr bwMode="auto">
        <a:xfrm>
          <a:off x="400050" y="247649"/>
          <a:ext cx="7753350" cy="52673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400050</xdr:colOff>
      <xdr:row>27</xdr:row>
      <xdr:rowOff>161925</xdr:rowOff>
    </xdr:from>
    <xdr:to>
      <xdr:col>7</xdr:col>
      <xdr:colOff>523875</xdr:colOff>
      <xdr:row>45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34284" t="26856" r="34657" b="44478"/>
        <a:stretch/>
      </xdr:blipFill>
      <xdr:spPr bwMode="auto">
        <a:xfrm>
          <a:off x="400050" y="5467350"/>
          <a:ext cx="7762875" cy="33432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523875</xdr:colOff>
      <xdr:row>15</xdr:row>
      <xdr:rowOff>28575</xdr:rowOff>
    </xdr:from>
    <xdr:to>
      <xdr:col>4</xdr:col>
      <xdr:colOff>714375</xdr:colOff>
      <xdr:row>17</xdr:row>
      <xdr:rowOff>209550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2100" t="77174" r="52614" b="16550"/>
        <a:stretch/>
      </xdr:blipFill>
      <xdr:spPr bwMode="auto">
        <a:xfrm>
          <a:off x="6524625" y="5905500"/>
          <a:ext cx="1895475" cy="561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1695450</xdr:colOff>
      <xdr:row>1</xdr:row>
      <xdr:rowOff>76200</xdr:rowOff>
    </xdr:from>
    <xdr:to>
      <xdr:col>1</xdr:col>
      <xdr:colOff>4838700</xdr:colOff>
      <xdr:row>2</xdr:row>
      <xdr:rowOff>490220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8926" t="49271" r="52479" b="39388"/>
        <a:stretch/>
      </xdr:blipFill>
      <xdr:spPr bwMode="auto">
        <a:xfrm>
          <a:off x="1990725" y="266700"/>
          <a:ext cx="3143250" cy="63309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523875</xdr:colOff>
      <xdr:row>15</xdr:row>
      <xdr:rowOff>28575</xdr:rowOff>
    </xdr:from>
    <xdr:to>
      <xdr:col>4</xdr:col>
      <xdr:colOff>714375</xdr:colOff>
      <xdr:row>17</xdr:row>
      <xdr:rowOff>209550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2100" t="77174" r="52614" b="16550"/>
        <a:stretch/>
      </xdr:blipFill>
      <xdr:spPr bwMode="auto">
        <a:xfrm>
          <a:off x="7715250" y="7172325"/>
          <a:ext cx="1895475" cy="561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1695450</xdr:colOff>
      <xdr:row>1</xdr:row>
      <xdr:rowOff>76200</xdr:rowOff>
    </xdr:from>
    <xdr:to>
      <xdr:col>1</xdr:col>
      <xdr:colOff>4838700</xdr:colOff>
      <xdr:row>2</xdr:row>
      <xdr:rowOff>490220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8926" t="49271" r="52479" b="39388"/>
        <a:stretch/>
      </xdr:blipFill>
      <xdr:spPr bwMode="auto">
        <a:xfrm>
          <a:off x="1990725" y="266700"/>
          <a:ext cx="3143250" cy="63309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5276850</xdr:colOff>
      <xdr:row>12</xdr:row>
      <xdr:rowOff>85725</xdr:rowOff>
    </xdr:from>
    <xdr:to>
      <xdr:col>2</xdr:col>
      <xdr:colOff>276225</xdr:colOff>
      <xdr:row>15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2100" t="77174" r="52614" b="16550"/>
        <a:stretch/>
      </xdr:blipFill>
      <xdr:spPr bwMode="auto">
        <a:xfrm>
          <a:off x="5572125" y="6410325"/>
          <a:ext cx="1895475" cy="561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1695450</xdr:colOff>
      <xdr:row>1</xdr:row>
      <xdr:rowOff>76200</xdr:rowOff>
    </xdr:from>
    <xdr:to>
      <xdr:col>1</xdr:col>
      <xdr:colOff>4838700</xdr:colOff>
      <xdr:row>2</xdr:row>
      <xdr:rowOff>490220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8926" t="49271" r="52479" b="39388"/>
        <a:stretch/>
      </xdr:blipFill>
      <xdr:spPr bwMode="auto">
        <a:xfrm>
          <a:off x="1990725" y="266700"/>
          <a:ext cx="3143250" cy="63309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C1:K997"/>
  <sheetViews>
    <sheetView showGridLines="0" tabSelected="1" topLeftCell="A7" workbookViewId="0">
      <selection activeCell="D11" sqref="D11"/>
    </sheetView>
  </sheetViews>
  <sheetFormatPr baseColWidth="10" defaultColWidth="14.42578125" defaultRowHeight="15" x14ac:dyDescent="0.25"/>
  <cols>
    <col min="2" max="2" width="1" customWidth="1"/>
    <col min="3" max="3" width="5.140625" bestFit="1" customWidth="1"/>
    <col min="4" max="4" width="96.85546875" customWidth="1"/>
    <col min="5" max="5" width="14.28515625" customWidth="1"/>
    <col min="6" max="6" width="31.7109375" customWidth="1"/>
    <col min="7" max="7" width="32.5703125" customWidth="1"/>
    <col min="8" max="8" width="9.140625" customWidth="1"/>
    <col min="9" max="9" width="15.85546875" style="32" bestFit="1" customWidth="1"/>
    <col min="10" max="10" width="17.28515625" style="32" bestFit="1" customWidth="1"/>
    <col min="11" max="11" width="20.28515625" style="32" bestFit="1" customWidth="1"/>
    <col min="12" max="22" width="9.140625" customWidth="1"/>
  </cols>
  <sheetData>
    <row r="1" spans="3:7" ht="15" customHeight="1" x14ac:dyDescent="0.25"/>
    <row r="2" spans="3:7" ht="6.75" customHeight="1" thickBot="1" x14ac:dyDescent="0.3"/>
    <row r="3" spans="3:7" ht="15" hidden="1" customHeight="1" thickBot="1" x14ac:dyDescent="0.3"/>
    <row r="4" spans="3:7" ht="15" customHeight="1" x14ac:dyDescent="0.25">
      <c r="C4" s="57" t="s">
        <v>23</v>
      </c>
      <c r="D4" s="58"/>
      <c r="E4" s="58"/>
      <c r="F4" s="59" t="s">
        <v>24</v>
      </c>
      <c r="G4" s="60"/>
    </row>
    <row r="5" spans="3:7" x14ac:dyDescent="0.25">
      <c r="C5" s="33" t="s">
        <v>25</v>
      </c>
      <c r="D5" s="33" t="s">
        <v>26</v>
      </c>
      <c r="E5" s="34" t="s">
        <v>8</v>
      </c>
      <c r="F5" s="35" t="s">
        <v>27</v>
      </c>
      <c r="G5" s="36" t="s">
        <v>28</v>
      </c>
    </row>
    <row r="6" spans="3:7" ht="120" x14ac:dyDescent="0.25">
      <c r="C6" s="37">
        <v>1</v>
      </c>
      <c r="D6" s="38" t="s">
        <v>29</v>
      </c>
      <c r="E6" s="39">
        <v>10</v>
      </c>
      <c r="F6" s="40">
        <v>1501967</v>
      </c>
      <c r="G6" s="41">
        <f>E6*F6</f>
        <v>15019670</v>
      </c>
    </row>
    <row r="7" spans="3:7" ht="105.75" customHeight="1" x14ac:dyDescent="0.25">
      <c r="C7" s="37">
        <v>2</v>
      </c>
      <c r="D7" s="38" t="s">
        <v>30</v>
      </c>
      <c r="E7" s="39">
        <v>218</v>
      </c>
      <c r="F7" s="42">
        <v>1151508</v>
      </c>
      <c r="G7" s="41">
        <f t="shared" ref="G7:G10" si="0">E7*F7</f>
        <v>251028744</v>
      </c>
    </row>
    <row r="8" spans="3:7" ht="75" x14ac:dyDescent="0.25">
      <c r="C8" s="37">
        <v>3</v>
      </c>
      <c r="D8" s="38" t="s">
        <v>31</v>
      </c>
      <c r="E8" s="39">
        <v>362</v>
      </c>
      <c r="F8" s="42">
        <v>500656</v>
      </c>
      <c r="G8" s="41">
        <f t="shared" si="0"/>
        <v>181237472</v>
      </c>
    </row>
    <row r="9" spans="3:7" ht="45.75" thickBot="1" x14ac:dyDescent="0.3">
      <c r="C9" s="37">
        <v>4</v>
      </c>
      <c r="D9" s="38" t="s">
        <v>32</v>
      </c>
      <c r="E9" s="43">
        <v>52</v>
      </c>
      <c r="F9" s="44">
        <v>139071</v>
      </c>
      <c r="G9" s="41">
        <f t="shared" si="0"/>
        <v>7231692</v>
      </c>
    </row>
    <row r="10" spans="3:7" ht="45.75" thickBot="1" x14ac:dyDescent="0.3">
      <c r="C10" s="37">
        <v>5</v>
      </c>
      <c r="D10" s="45" t="s">
        <v>33</v>
      </c>
      <c r="E10" s="43">
        <v>10</v>
      </c>
      <c r="F10" s="44">
        <v>1501967</v>
      </c>
      <c r="G10" s="41">
        <f t="shared" si="0"/>
        <v>15019670</v>
      </c>
    </row>
    <row r="11" spans="3:7" x14ac:dyDescent="0.25">
      <c r="G11" s="46">
        <f>SUM(G6:G10)</f>
        <v>469537248</v>
      </c>
    </row>
    <row r="12" spans="3:7" x14ac:dyDescent="0.25">
      <c r="G12" s="47">
        <f>G9*19%</f>
        <v>1374021.48</v>
      </c>
    </row>
    <row r="13" spans="3:7" ht="16.5" thickBot="1" x14ac:dyDescent="0.3">
      <c r="G13" s="48">
        <f>G11+G12</f>
        <v>470911269.48000002</v>
      </c>
    </row>
    <row r="14" spans="3:7" ht="15" customHeight="1" x14ac:dyDescent="0.25"/>
    <row r="15" spans="3:7" ht="15" customHeight="1" x14ac:dyDescent="0.25"/>
    <row r="16" spans="3:7" ht="15" customHeight="1" x14ac:dyDescent="0.25">
      <c r="G16" s="13"/>
    </row>
    <row r="17" ht="1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sheetProtection algorithmName="SHA-512" hashValue="ePMgW4/k54UUTJwIHr8S8TjPx9pOntFQ6oRF5+svPBBeSz9DSoVOfpE7b12eSK+z24ifw9XSudFUCxlBj6Nwyg==" saltValue="HJt93+Lt9FwL2ocA2tH3ig==" spinCount="100000" sheet="1" objects="1" scenarios="1"/>
  <mergeCells count="2">
    <mergeCell ref="C4:E4"/>
    <mergeCell ref="F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A1:CP175"/>
  <sheetViews>
    <sheetView workbookViewId="0">
      <selection activeCell="K29" sqref="K29"/>
    </sheetView>
  </sheetViews>
  <sheetFormatPr baseColWidth="10" defaultColWidth="14.42578125" defaultRowHeight="15" x14ac:dyDescent="0.25"/>
  <cols>
    <col min="1" max="4" width="14.42578125" style="9"/>
    <col min="5" max="5" width="6.140625" bestFit="1" customWidth="1"/>
    <col min="6" max="6" width="11.28515625" style="2" customWidth="1"/>
    <col min="7" max="7" width="39.42578125" style="7" customWidth="1"/>
    <col min="11" max="94" width="14.42578125" style="9"/>
  </cols>
  <sheetData>
    <row r="1" spans="5:10" s="9" customFormat="1" x14ac:dyDescent="0.25">
      <c r="F1" s="10"/>
      <c r="G1" s="11"/>
    </row>
    <row r="2" spans="5:10" s="9" customFormat="1" x14ac:dyDescent="0.25">
      <c r="F2" s="10"/>
      <c r="G2" s="11"/>
    </row>
    <row r="3" spans="5:10" s="9" customFormat="1" x14ac:dyDescent="0.25">
      <c r="F3" s="10"/>
      <c r="G3" s="11"/>
    </row>
    <row r="4" spans="5:10" s="9" customFormat="1" x14ac:dyDescent="0.25">
      <c r="F4" s="10"/>
      <c r="G4" s="11"/>
    </row>
    <row r="5" spans="5:10" s="9" customFormat="1" x14ac:dyDescent="0.25">
      <c r="F5" s="10"/>
      <c r="G5" s="11"/>
    </row>
    <row r="6" spans="5:10" s="9" customFormat="1" ht="27" customHeight="1" x14ac:dyDescent="0.25">
      <c r="F6" s="10"/>
      <c r="G6" s="11"/>
    </row>
    <row r="7" spans="5:10" s="9" customFormat="1" x14ac:dyDescent="0.25">
      <c r="F7" s="10"/>
      <c r="G7" s="11"/>
    </row>
    <row r="8" spans="5:10" x14ac:dyDescent="0.25">
      <c r="E8" s="10"/>
      <c r="F8" s="10"/>
      <c r="G8" s="10"/>
      <c r="H8" s="10"/>
      <c r="I8" s="10"/>
      <c r="J8" s="10"/>
    </row>
    <row r="9" spans="5:10" ht="15.75" customHeight="1" x14ac:dyDescent="0.25">
      <c r="E9" s="10"/>
      <c r="F9" s="10"/>
      <c r="G9" s="10"/>
      <c r="H9" s="10"/>
      <c r="I9" s="10"/>
      <c r="J9" s="10"/>
    </row>
    <row r="10" spans="5:10" x14ac:dyDescent="0.25">
      <c r="E10" s="10"/>
      <c r="F10" s="10"/>
      <c r="G10" s="10"/>
      <c r="H10" s="10"/>
      <c r="I10" s="10"/>
      <c r="J10" s="10"/>
    </row>
    <row r="11" spans="5:10" x14ac:dyDescent="0.25">
      <c r="E11" s="10"/>
      <c r="F11" s="10"/>
      <c r="G11" s="10"/>
      <c r="H11" s="10"/>
      <c r="I11" s="10"/>
      <c r="J11" s="10"/>
    </row>
    <row r="12" spans="5:10" x14ac:dyDescent="0.25">
      <c r="E12" s="10"/>
      <c r="F12" s="10"/>
      <c r="G12" s="10"/>
      <c r="H12" s="10"/>
      <c r="I12" s="10"/>
      <c r="J12" s="10"/>
    </row>
    <row r="13" spans="5:10" x14ac:dyDescent="0.25">
      <c r="E13" s="10"/>
      <c r="F13" s="10"/>
      <c r="G13" s="10"/>
      <c r="H13" s="10"/>
      <c r="I13" s="10"/>
      <c r="J13" s="10"/>
    </row>
    <row r="14" spans="5:10" s="9" customFormat="1" x14ac:dyDescent="0.25">
      <c r="F14" s="10"/>
      <c r="G14" s="11"/>
    </row>
    <row r="15" spans="5:10" s="9" customFormat="1" x14ac:dyDescent="0.25">
      <c r="F15" s="10"/>
      <c r="G15" s="11"/>
    </row>
    <row r="16" spans="5:10" s="9" customFormat="1" x14ac:dyDescent="0.25">
      <c r="F16" s="10"/>
      <c r="G16" s="11"/>
    </row>
    <row r="17" spans="6:7" s="9" customFormat="1" x14ac:dyDescent="0.25">
      <c r="F17" s="10"/>
      <c r="G17" s="11"/>
    </row>
    <row r="18" spans="6:7" s="9" customFormat="1" x14ac:dyDescent="0.25">
      <c r="F18" s="10"/>
      <c r="G18" s="11"/>
    </row>
    <row r="19" spans="6:7" s="9" customFormat="1" x14ac:dyDescent="0.25">
      <c r="F19" s="10"/>
      <c r="G19" s="11"/>
    </row>
    <row r="20" spans="6:7" s="9" customFormat="1" x14ac:dyDescent="0.25">
      <c r="F20" s="10"/>
      <c r="G20" s="11"/>
    </row>
    <row r="21" spans="6:7" s="9" customFormat="1" x14ac:dyDescent="0.25">
      <c r="F21" s="10"/>
      <c r="G21" s="11"/>
    </row>
    <row r="22" spans="6:7" s="9" customFormat="1" x14ac:dyDescent="0.25">
      <c r="F22" s="10"/>
      <c r="G22" s="11"/>
    </row>
    <row r="23" spans="6:7" s="9" customFormat="1" x14ac:dyDescent="0.25">
      <c r="F23" s="10"/>
      <c r="G23" s="11"/>
    </row>
    <row r="24" spans="6:7" s="9" customFormat="1" x14ac:dyDescent="0.25">
      <c r="F24" s="10"/>
      <c r="G24" s="11"/>
    </row>
    <row r="25" spans="6:7" s="9" customFormat="1" x14ac:dyDescent="0.25">
      <c r="F25" s="10"/>
      <c r="G25" s="11"/>
    </row>
    <row r="26" spans="6:7" s="9" customFormat="1" x14ac:dyDescent="0.25">
      <c r="F26" s="10"/>
      <c r="G26" s="11"/>
    </row>
    <row r="27" spans="6:7" s="9" customFormat="1" x14ac:dyDescent="0.25">
      <c r="F27" s="10"/>
      <c r="G27" s="11"/>
    </row>
    <row r="28" spans="6:7" s="9" customFormat="1" x14ac:dyDescent="0.25">
      <c r="F28" s="10"/>
      <c r="G28" s="11"/>
    </row>
    <row r="29" spans="6:7" s="9" customFormat="1" x14ac:dyDescent="0.25">
      <c r="F29" s="10"/>
      <c r="G29" s="11"/>
    </row>
    <row r="30" spans="6:7" s="9" customFormat="1" x14ac:dyDescent="0.25">
      <c r="F30" s="10"/>
      <c r="G30" s="11"/>
    </row>
    <row r="31" spans="6:7" s="9" customFormat="1" x14ac:dyDescent="0.25">
      <c r="F31" s="10"/>
      <c r="G31" s="11"/>
    </row>
    <row r="32" spans="6:7" s="9" customFormat="1" x14ac:dyDescent="0.25">
      <c r="F32" s="10"/>
      <c r="G32" s="11"/>
    </row>
    <row r="33" spans="6:7" s="9" customFormat="1" x14ac:dyDescent="0.25">
      <c r="F33" s="10"/>
      <c r="G33" s="11"/>
    </row>
    <row r="34" spans="6:7" s="9" customFormat="1" x14ac:dyDescent="0.25">
      <c r="F34" s="10"/>
      <c r="G34" s="11"/>
    </row>
    <row r="35" spans="6:7" s="9" customFormat="1" x14ac:dyDescent="0.25">
      <c r="F35" s="10"/>
      <c r="G35" s="11"/>
    </row>
    <row r="36" spans="6:7" s="9" customFormat="1" x14ac:dyDescent="0.25">
      <c r="F36" s="10"/>
      <c r="G36" s="11"/>
    </row>
    <row r="37" spans="6:7" s="9" customFormat="1" x14ac:dyDescent="0.25">
      <c r="F37" s="10"/>
      <c r="G37" s="11"/>
    </row>
    <row r="38" spans="6:7" s="9" customFormat="1" x14ac:dyDescent="0.25">
      <c r="F38" s="10"/>
      <c r="G38" s="11"/>
    </row>
    <row r="39" spans="6:7" s="9" customFormat="1" x14ac:dyDescent="0.25">
      <c r="F39" s="10"/>
      <c r="G39" s="11"/>
    </row>
    <row r="40" spans="6:7" s="9" customFormat="1" x14ac:dyDescent="0.25">
      <c r="F40" s="10"/>
      <c r="G40" s="11"/>
    </row>
    <row r="41" spans="6:7" s="9" customFormat="1" x14ac:dyDescent="0.25">
      <c r="F41" s="10"/>
      <c r="G41" s="11"/>
    </row>
    <row r="42" spans="6:7" s="9" customFormat="1" x14ac:dyDescent="0.25">
      <c r="F42" s="10"/>
      <c r="G42" s="11"/>
    </row>
    <row r="43" spans="6:7" s="9" customFormat="1" x14ac:dyDescent="0.25">
      <c r="F43" s="10"/>
      <c r="G43" s="11"/>
    </row>
    <row r="44" spans="6:7" s="9" customFormat="1" x14ac:dyDescent="0.25">
      <c r="F44" s="10"/>
      <c r="G44" s="11"/>
    </row>
    <row r="45" spans="6:7" s="9" customFormat="1" x14ac:dyDescent="0.25">
      <c r="F45" s="10"/>
      <c r="G45" s="11"/>
    </row>
    <row r="46" spans="6:7" s="9" customFormat="1" x14ac:dyDescent="0.25">
      <c r="F46" s="10"/>
      <c r="G46" s="11"/>
    </row>
    <row r="47" spans="6:7" s="9" customFormat="1" x14ac:dyDescent="0.25">
      <c r="F47" s="10"/>
      <c r="G47" s="11"/>
    </row>
    <row r="48" spans="6:7" s="9" customFormat="1" x14ac:dyDescent="0.25">
      <c r="F48" s="10"/>
      <c r="G48" s="11"/>
    </row>
    <row r="49" spans="6:7" s="9" customFormat="1" x14ac:dyDescent="0.25">
      <c r="F49" s="10"/>
      <c r="G49" s="11"/>
    </row>
    <row r="50" spans="6:7" s="9" customFormat="1" x14ac:dyDescent="0.25">
      <c r="F50" s="10"/>
      <c r="G50" s="11"/>
    </row>
    <row r="51" spans="6:7" s="9" customFormat="1" x14ac:dyDescent="0.25">
      <c r="F51" s="10"/>
      <c r="G51" s="11"/>
    </row>
    <row r="52" spans="6:7" s="9" customFormat="1" x14ac:dyDescent="0.25">
      <c r="F52" s="10"/>
      <c r="G52" s="11"/>
    </row>
    <row r="53" spans="6:7" s="9" customFormat="1" x14ac:dyDescent="0.25">
      <c r="F53" s="10"/>
      <c r="G53" s="11"/>
    </row>
    <row r="54" spans="6:7" s="9" customFormat="1" x14ac:dyDescent="0.25">
      <c r="F54" s="10"/>
      <c r="G54" s="11"/>
    </row>
    <row r="55" spans="6:7" s="9" customFormat="1" x14ac:dyDescent="0.25">
      <c r="F55" s="10"/>
      <c r="G55" s="11"/>
    </row>
    <row r="56" spans="6:7" s="9" customFormat="1" x14ac:dyDescent="0.25">
      <c r="F56" s="10"/>
      <c r="G56" s="11"/>
    </row>
    <row r="57" spans="6:7" s="9" customFormat="1" x14ac:dyDescent="0.25">
      <c r="F57" s="10"/>
      <c r="G57" s="11"/>
    </row>
    <row r="58" spans="6:7" s="9" customFormat="1" x14ac:dyDescent="0.25">
      <c r="F58" s="10"/>
      <c r="G58" s="11"/>
    </row>
    <row r="59" spans="6:7" s="9" customFormat="1" x14ac:dyDescent="0.25">
      <c r="F59" s="10"/>
      <c r="G59" s="11"/>
    </row>
    <row r="60" spans="6:7" s="9" customFormat="1" x14ac:dyDescent="0.25">
      <c r="F60" s="10"/>
      <c r="G60" s="11"/>
    </row>
    <row r="61" spans="6:7" s="9" customFormat="1" x14ac:dyDescent="0.25">
      <c r="F61" s="10"/>
      <c r="G61" s="11"/>
    </row>
    <row r="62" spans="6:7" s="9" customFormat="1" x14ac:dyDescent="0.25">
      <c r="F62" s="10"/>
      <c r="G62" s="11"/>
    </row>
    <row r="63" spans="6:7" s="9" customFormat="1" x14ac:dyDescent="0.25">
      <c r="F63" s="10"/>
      <c r="G63" s="11"/>
    </row>
    <row r="64" spans="6:7" s="9" customFormat="1" x14ac:dyDescent="0.25">
      <c r="F64" s="10"/>
      <c r="G64" s="11"/>
    </row>
    <row r="65" spans="6:7" s="9" customFormat="1" x14ac:dyDescent="0.25">
      <c r="F65" s="10"/>
      <c r="G65" s="11"/>
    </row>
    <row r="66" spans="6:7" s="9" customFormat="1" x14ac:dyDescent="0.25">
      <c r="F66" s="10"/>
      <c r="G66" s="11"/>
    </row>
    <row r="67" spans="6:7" s="9" customFormat="1" x14ac:dyDescent="0.25">
      <c r="F67" s="10"/>
      <c r="G67" s="11"/>
    </row>
    <row r="68" spans="6:7" s="9" customFormat="1" x14ac:dyDescent="0.25">
      <c r="F68" s="10"/>
      <c r="G68" s="11"/>
    </row>
    <row r="69" spans="6:7" s="9" customFormat="1" x14ac:dyDescent="0.25">
      <c r="F69" s="10"/>
      <c r="G69" s="11"/>
    </row>
    <row r="70" spans="6:7" s="9" customFormat="1" x14ac:dyDescent="0.25">
      <c r="F70" s="10"/>
      <c r="G70" s="11"/>
    </row>
    <row r="71" spans="6:7" s="9" customFormat="1" x14ac:dyDescent="0.25">
      <c r="F71" s="10"/>
      <c r="G71" s="11"/>
    </row>
    <row r="72" spans="6:7" s="9" customFormat="1" x14ac:dyDescent="0.25">
      <c r="F72" s="10"/>
      <c r="G72" s="11"/>
    </row>
    <row r="73" spans="6:7" s="9" customFormat="1" x14ac:dyDescent="0.25">
      <c r="F73" s="10"/>
      <c r="G73" s="11"/>
    </row>
    <row r="74" spans="6:7" s="9" customFormat="1" x14ac:dyDescent="0.25">
      <c r="F74" s="10"/>
      <c r="G74" s="11"/>
    </row>
    <row r="75" spans="6:7" s="9" customFormat="1" x14ac:dyDescent="0.25">
      <c r="F75" s="10"/>
      <c r="G75" s="11"/>
    </row>
    <row r="76" spans="6:7" s="9" customFormat="1" x14ac:dyDescent="0.25">
      <c r="F76" s="10"/>
      <c r="G76" s="11"/>
    </row>
    <row r="77" spans="6:7" s="9" customFormat="1" x14ac:dyDescent="0.25">
      <c r="F77" s="10"/>
      <c r="G77" s="11"/>
    </row>
    <row r="78" spans="6:7" s="9" customFormat="1" x14ac:dyDescent="0.25">
      <c r="F78" s="10"/>
      <c r="G78" s="11"/>
    </row>
    <row r="79" spans="6:7" s="9" customFormat="1" x14ac:dyDescent="0.25">
      <c r="F79" s="10"/>
      <c r="G79" s="11"/>
    </row>
    <row r="80" spans="6:7" s="9" customFormat="1" x14ac:dyDescent="0.25">
      <c r="F80" s="10"/>
      <c r="G80" s="11"/>
    </row>
    <row r="81" spans="6:7" s="9" customFormat="1" x14ac:dyDescent="0.25">
      <c r="F81" s="10"/>
      <c r="G81" s="11"/>
    </row>
    <row r="82" spans="6:7" s="9" customFormat="1" x14ac:dyDescent="0.25">
      <c r="F82" s="10"/>
      <c r="G82" s="11"/>
    </row>
    <row r="83" spans="6:7" s="9" customFormat="1" x14ac:dyDescent="0.25">
      <c r="F83" s="10"/>
      <c r="G83" s="11"/>
    </row>
    <row r="84" spans="6:7" s="9" customFormat="1" x14ac:dyDescent="0.25">
      <c r="F84" s="10"/>
      <c r="G84" s="11"/>
    </row>
    <row r="85" spans="6:7" s="9" customFormat="1" x14ac:dyDescent="0.25">
      <c r="F85" s="10"/>
      <c r="G85" s="11"/>
    </row>
    <row r="86" spans="6:7" s="9" customFormat="1" x14ac:dyDescent="0.25">
      <c r="F86" s="10"/>
      <c r="G86" s="11"/>
    </row>
    <row r="87" spans="6:7" s="9" customFormat="1" x14ac:dyDescent="0.25">
      <c r="F87" s="10"/>
      <c r="G87" s="11"/>
    </row>
    <row r="88" spans="6:7" s="9" customFormat="1" x14ac:dyDescent="0.25">
      <c r="F88" s="10"/>
      <c r="G88" s="11"/>
    </row>
    <row r="89" spans="6:7" s="9" customFormat="1" x14ac:dyDescent="0.25">
      <c r="F89" s="10"/>
      <c r="G89" s="11"/>
    </row>
    <row r="90" spans="6:7" s="9" customFormat="1" x14ac:dyDescent="0.25">
      <c r="F90" s="10"/>
      <c r="G90" s="11"/>
    </row>
    <row r="91" spans="6:7" s="9" customFormat="1" x14ac:dyDescent="0.25">
      <c r="F91" s="10"/>
      <c r="G91" s="11"/>
    </row>
    <row r="92" spans="6:7" s="9" customFormat="1" x14ac:dyDescent="0.25">
      <c r="F92" s="10"/>
      <c r="G92" s="11"/>
    </row>
    <row r="93" spans="6:7" s="9" customFormat="1" x14ac:dyDescent="0.25">
      <c r="F93" s="10"/>
      <c r="G93" s="11"/>
    </row>
    <row r="94" spans="6:7" s="9" customFormat="1" x14ac:dyDescent="0.25">
      <c r="F94" s="10"/>
      <c r="G94" s="11"/>
    </row>
    <row r="95" spans="6:7" s="9" customFormat="1" x14ac:dyDescent="0.25">
      <c r="F95" s="10"/>
      <c r="G95" s="11"/>
    </row>
    <row r="96" spans="6:7" s="9" customFormat="1" x14ac:dyDescent="0.25">
      <c r="F96" s="10"/>
      <c r="G96" s="11"/>
    </row>
    <row r="97" spans="6:7" s="9" customFormat="1" x14ac:dyDescent="0.25">
      <c r="F97" s="10"/>
      <c r="G97" s="11"/>
    </row>
    <row r="98" spans="6:7" s="9" customFormat="1" x14ac:dyDescent="0.25">
      <c r="F98" s="10"/>
      <c r="G98" s="11"/>
    </row>
    <row r="99" spans="6:7" s="9" customFormat="1" x14ac:dyDescent="0.25">
      <c r="F99" s="10"/>
      <c r="G99" s="11"/>
    </row>
    <row r="100" spans="6:7" s="9" customFormat="1" x14ac:dyDescent="0.25">
      <c r="F100" s="10"/>
      <c r="G100" s="11"/>
    </row>
    <row r="101" spans="6:7" s="9" customFormat="1" x14ac:dyDescent="0.25">
      <c r="F101" s="10"/>
      <c r="G101" s="11"/>
    </row>
    <row r="102" spans="6:7" s="9" customFormat="1" x14ac:dyDescent="0.25">
      <c r="F102" s="10"/>
      <c r="G102" s="11"/>
    </row>
    <row r="103" spans="6:7" s="9" customFormat="1" x14ac:dyDescent="0.25">
      <c r="F103" s="10"/>
      <c r="G103" s="11"/>
    </row>
    <row r="104" spans="6:7" s="9" customFormat="1" x14ac:dyDescent="0.25">
      <c r="F104" s="10"/>
      <c r="G104" s="11"/>
    </row>
    <row r="105" spans="6:7" s="9" customFormat="1" x14ac:dyDescent="0.25">
      <c r="F105" s="10"/>
      <c r="G105" s="11"/>
    </row>
    <row r="106" spans="6:7" s="9" customFormat="1" x14ac:dyDescent="0.25">
      <c r="F106" s="10"/>
      <c r="G106" s="11"/>
    </row>
    <row r="107" spans="6:7" s="9" customFormat="1" x14ac:dyDescent="0.25">
      <c r="F107" s="10"/>
      <c r="G107" s="11"/>
    </row>
    <row r="108" spans="6:7" s="9" customFormat="1" x14ac:dyDescent="0.25">
      <c r="F108" s="10"/>
      <c r="G108" s="11"/>
    </row>
    <row r="109" spans="6:7" s="9" customFormat="1" x14ac:dyDescent="0.25">
      <c r="F109" s="10"/>
      <c r="G109" s="11"/>
    </row>
    <row r="110" spans="6:7" s="9" customFormat="1" x14ac:dyDescent="0.25">
      <c r="F110" s="10"/>
      <c r="G110" s="11"/>
    </row>
    <row r="111" spans="6:7" s="9" customFormat="1" x14ac:dyDescent="0.25">
      <c r="F111" s="10"/>
      <c r="G111" s="11"/>
    </row>
    <row r="112" spans="6:7" s="9" customFormat="1" x14ac:dyDescent="0.25">
      <c r="F112" s="10"/>
      <c r="G112" s="11"/>
    </row>
    <row r="113" spans="6:7" s="9" customFormat="1" x14ac:dyDescent="0.25">
      <c r="F113" s="10"/>
      <c r="G113" s="11"/>
    </row>
    <row r="114" spans="6:7" s="9" customFormat="1" x14ac:dyDescent="0.25">
      <c r="F114" s="10"/>
      <c r="G114" s="11"/>
    </row>
    <row r="115" spans="6:7" s="9" customFormat="1" x14ac:dyDescent="0.25">
      <c r="F115" s="10"/>
      <c r="G115" s="11"/>
    </row>
    <row r="116" spans="6:7" s="9" customFormat="1" x14ac:dyDescent="0.25">
      <c r="F116" s="10"/>
      <c r="G116" s="11"/>
    </row>
    <row r="117" spans="6:7" s="9" customFormat="1" x14ac:dyDescent="0.25">
      <c r="F117" s="10"/>
      <c r="G117" s="11"/>
    </row>
    <row r="118" spans="6:7" s="9" customFormat="1" x14ac:dyDescent="0.25">
      <c r="F118" s="10"/>
      <c r="G118" s="11"/>
    </row>
    <row r="119" spans="6:7" s="9" customFormat="1" x14ac:dyDescent="0.25">
      <c r="F119" s="10"/>
      <c r="G119" s="11"/>
    </row>
    <row r="120" spans="6:7" s="9" customFormat="1" x14ac:dyDescent="0.25">
      <c r="F120" s="10"/>
      <c r="G120" s="11"/>
    </row>
    <row r="121" spans="6:7" s="9" customFormat="1" x14ac:dyDescent="0.25">
      <c r="F121" s="10"/>
      <c r="G121" s="11"/>
    </row>
    <row r="122" spans="6:7" s="9" customFormat="1" x14ac:dyDescent="0.25">
      <c r="F122" s="10"/>
      <c r="G122" s="11"/>
    </row>
    <row r="123" spans="6:7" s="9" customFormat="1" x14ac:dyDescent="0.25">
      <c r="F123" s="10"/>
      <c r="G123" s="11"/>
    </row>
    <row r="124" spans="6:7" s="9" customFormat="1" x14ac:dyDescent="0.25">
      <c r="F124" s="10"/>
      <c r="G124" s="11"/>
    </row>
    <row r="125" spans="6:7" s="9" customFormat="1" x14ac:dyDescent="0.25">
      <c r="F125" s="10"/>
      <c r="G125" s="11"/>
    </row>
    <row r="126" spans="6:7" s="9" customFormat="1" x14ac:dyDescent="0.25">
      <c r="F126" s="10"/>
      <c r="G126" s="11"/>
    </row>
    <row r="127" spans="6:7" s="9" customFormat="1" x14ac:dyDescent="0.25">
      <c r="F127" s="10"/>
      <c r="G127" s="11"/>
    </row>
    <row r="128" spans="6:7" s="9" customFormat="1" x14ac:dyDescent="0.25">
      <c r="F128" s="10"/>
      <c r="G128" s="11"/>
    </row>
    <row r="129" spans="6:7" s="9" customFormat="1" x14ac:dyDescent="0.25">
      <c r="F129" s="10"/>
      <c r="G129" s="11"/>
    </row>
    <row r="130" spans="6:7" s="9" customFormat="1" x14ac:dyDescent="0.25">
      <c r="F130" s="10"/>
      <c r="G130" s="11"/>
    </row>
    <row r="131" spans="6:7" s="9" customFormat="1" x14ac:dyDescent="0.25">
      <c r="F131" s="10"/>
      <c r="G131" s="11"/>
    </row>
    <row r="132" spans="6:7" s="9" customFormat="1" x14ac:dyDescent="0.25">
      <c r="F132" s="10"/>
      <c r="G132" s="11"/>
    </row>
    <row r="133" spans="6:7" s="9" customFormat="1" x14ac:dyDescent="0.25">
      <c r="F133" s="10"/>
      <c r="G133" s="11"/>
    </row>
    <row r="134" spans="6:7" s="9" customFormat="1" x14ac:dyDescent="0.25">
      <c r="F134" s="10"/>
      <c r="G134" s="11"/>
    </row>
    <row r="135" spans="6:7" s="9" customFormat="1" x14ac:dyDescent="0.25">
      <c r="F135" s="10"/>
      <c r="G135" s="11"/>
    </row>
    <row r="136" spans="6:7" s="9" customFormat="1" x14ac:dyDescent="0.25">
      <c r="F136" s="10"/>
      <c r="G136" s="11"/>
    </row>
    <row r="137" spans="6:7" s="9" customFormat="1" x14ac:dyDescent="0.25">
      <c r="F137" s="10"/>
      <c r="G137" s="11"/>
    </row>
    <row r="138" spans="6:7" s="9" customFormat="1" x14ac:dyDescent="0.25">
      <c r="F138" s="10"/>
      <c r="G138" s="11"/>
    </row>
    <row r="139" spans="6:7" s="9" customFormat="1" x14ac:dyDescent="0.25">
      <c r="F139" s="10"/>
      <c r="G139" s="11"/>
    </row>
    <row r="140" spans="6:7" s="9" customFormat="1" x14ac:dyDescent="0.25">
      <c r="F140" s="10"/>
      <c r="G140" s="11"/>
    </row>
    <row r="141" spans="6:7" s="9" customFormat="1" x14ac:dyDescent="0.25">
      <c r="F141" s="10"/>
      <c r="G141" s="11"/>
    </row>
    <row r="142" spans="6:7" s="9" customFormat="1" x14ac:dyDescent="0.25">
      <c r="F142" s="10"/>
      <c r="G142" s="11"/>
    </row>
    <row r="143" spans="6:7" s="9" customFormat="1" x14ac:dyDescent="0.25">
      <c r="F143" s="10"/>
      <c r="G143" s="11"/>
    </row>
    <row r="144" spans="6:7" s="9" customFormat="1" x14ac:dyDescent="0.25">
      <c r="F144" s="10"/>
      <c r="G144" s="11"/>
    </row>
    <row r="145" spans="6:7" s="9" customFormat="1" x14ac:dyDescent="0.25">
      <c r="F145" s="10"/>
      <c r="G145" s="11"/>
    </row>
    <row r="146" spans="6:7" s="9" customFormat="1" x14ac:dyDescent="0.25">
      <c r="F146" s="10"/>
      <c r="G146" s="11"/>
    </row>
    <row r="147" spans="6:7" s="9" customFormat="1" x14ac:dyDescent="0.25">
      <c r="F147" s="10"/>
      <c r="G147" s="11"/>
    </row>
    <row r="148" spans="6:7" s="9" customFormat="1" x14ac:dyDescent="0.25">
      <c r="F148" s="10"/>
      <c r="G148" s="11"/>
    </row>
    <row r="149" spans="6:7" s="9" customFormat="1" x14ac:dyDescent="0.25">
      <c r="F149" s="10"/>
      <c r="G149" s="11"/>
    </row>
    <row r="150" spans="6:7" s="9" customFormat="1" x14ac:dyDescent="0.25">
      <c r="F150" s="10"/>
      <c r="G150" s="11"/>
    </row>
    <row r="151" spans="6:7" s="9" customFormat="1" x14ac:dyDescent="0.25">
      <c r="F151" s="10"/>
      <c r="G151" s="11"/>
    </row>
    <row r="152" spans="6:7" s="9" customFormat="1" x14ac:dyDescent="0.25">
      <c r="F152" s="10"/>
      <c r="G152" s="11"/>
    </row>
    <row r="153" spans="6:7" s="9" customFormat="1" x14ac:dyDescent="0.25">
      <c r="F153" s="10"/>
      <c r="G153" s="11"/>
    </row>
    <row r="154" spans="6:7" s="9" customFormat="1" x14ac:dyDescent="0.25">
      <c r="F154" s="10"/>
      <c r="G154" s="11"/>
    </row>
    <row r="155" spans="6:7" s="9" customFormat="1" x14ac:dyDescent="0.25">
      <c r="F155" s="10"/>
      <c r="G155" s="11"/>
    </row>
    <row r="156" spans="6:7" s="9" customFormat="1" x14ac:dyDescent="0.25">
      <c r="F156" s="10"/>
      <c r="G156" s="11"/>
    </row>
    <row r="157" spans="6:7" s="9" customFormat="1" x14ac:dyDescent="0.25">
      <c r="F157" s="10"/>
      <c r="G157" s="11"/>
    </row>
    <row r="158" spans="6:7" s="9" customFormat="1" x14ac:dyDescent="0.25">
      <c r="F158" s="10"/>
      <c r="G158" s="11"/>
    </row>
    <row r="159" spans="6:7" s="9" customFormat="1" x14ac:dyDescent="0.25">
      <c r="F159" s="10"/>
      <c r="G159" s="11"/>
    </row>
    <row r="160" spans="6:7" s="9" customFormat="1" x14ac:dyDescent="0.25">
      <c r="F160" s="10"/>
      <c r="G160" s="11"/>
    </row>
    <row r="161" spans="6:7" s="9" customFormat="1" x14ac:dyDescent="0.25">
      <c r="F161" s="10"/>
      <c r="G161" s="11"/>
    </row>
    <row r="162" spans="6:7" s="9" customFormat="1" x14ac:dyDescent="0.25">
      <c r="F162" s="10"/>
      <c r="G162" s="11"/>
    </row>
    <row r="163" spans="6:7" s="9" customFormat="1" x14ac:dyDescent="0.25">
      <c r="F163" s="10"/>
      <c r="G163" s="11"/>
    </row>
    <row r="164" spans="6:7" s="9" customFormat="1" x14ac:dyDescent="0.25">
      <c r="F164" s="10"/>
      <c r="G164" s="11"/>
    </row>
    <row r="165" spans="6:7" s="9" customFormat="1" x14ac:dyDescent="0.25">
      <c r="F165" s="10"/>
      <c r="G165" s="11"/>
    </row>
    <row r="166" spans="6:7" s="9" customFormat="1" x14ac:dyDescent="0.25">
      <c r="F166" s="10"/>
      <c r="G166" s="11"/>
    </row>
    <row r="167" spans="6:7" s="9" customFormat="1" x14ac:dyDescent="0.25">
      <c r="F167" s="10"/>
      <c r="G167" s="11"/>
    </row>
    <row r="168" spans="6:7" s="9" customFormat="1" x14ac:dyDescent="0.25">
      <c r="F168" s="10"/>
      <c r="G168" s="11"/>
    </row>
    <row r="169" spans="6:7" s="9" customFormat="1" x14ac:dyDescent="0.25">
      <c r="F169" s="10"/>
      <c r="G169" s="11"/>
    </row>
    <row r="170" spans="6:7" s="9" customFormat="1" x14ac:dyDescent="0.25">
      <c r="F170" s="10"/>
      <c r="G170" s="11"/>
    </row>
    <row r="171" spans="6:7" s="9" customFormat="1" x14ac:dyDescent="0.25">
      <c r="F171" s="10"/>
      <c r="G171" s="11"/>
    </row>
    <row r="172" spans="6:7" s="9" customFormat="1" x14ac:dyDescent="0.25">
      <c r="F172" s="10"/>
      <c r="G172" s="11"/>
    </row>
    <row r="173" spans="6:7" s="9" customFormat="1" x14ac:dyDescent="0.25">
      <c r="F173" s="10"/>
      <c r="G173" s="11"/>
    </row>
    <row r="174" spans="6:7" s="9" customFormat="1" x14ac:dyDescent="0.25">
      <c r="F174" s="10"/>
      <c r="G174" s="11"/>
    </row>
    <row r="175" spans="6:7" s="9" customFormat="1" x14ac:dyDescent="0.25">
      <c r="F175" s="10"/>
      <c r="G175" s="11"/>
    </row>
  </sheetData>
  <sheetProtection algorithmName="SHA-512" hashValue="W2UvT4bOXzW1SIx/X/k14bAqCXQh2jrzn/EF/U7c3NHBHiMqbe4zizjB9yE4PvSzTo/g9Gj361HznkZA4Bfk5g==" saltValue="7ZW9QRD61N05TimBImjNpQ==" spinCount="100000" sheet="1" objects="1" scenario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97558519241921"/>
  </sheetPr>
  <dimension ref="A1:CP175"/>
  <sheetViews>
    <sheetView workbookViewId="0">
      <selection activeCell="J40" sqref="J40"/>
    </sheetView>
  </sheetViews>
  <sheetFormatPr baseColWidth="10" defaultColWidth="14.42578125" defaultRowHeight="15" x14ac:dyDescent="0.25"/>
  <cols>
    <col min="1" max="4" width="14.42578125" style="9"/>
    <col min="5" max="5" width="6.140625" bestFit="1" customWidth="1"/>
    <col min="6" max="6" width="11.28515625" style="2" customWidth="1"/>
    <col min="7" max="7" width="39.42578125" style="7" customWidth="1"/>
    <col min="11" max="94" width="14.42578125" style="9"/>
  </cols>
  <sheetData>
    <row r="1" spans="5:10" s="9" customFormat="1" x14ac:dyDescent="0.25">
      <c r="F1" s="10"/>
      <c r="G1" s="11"/>
    </row>
    <row r="2" spans="5:10" s="9" customFormat="1" x14ac:dyDescent="0.25">
      <c r="F2" s="10"/>
      <c r="G2" s="11"/>
    </row>
    <row r="3" spans="5:10" s="9" customFormat="1" x14ac:dyDescent="0.25">
      <c r="F3" s="10"/>
      <c r="G3" s="11"/>
    </row>
    <row r="4" spans="5:10" s="9" customFormat="1" x14ac:dyDescent="0.25">
      <c r="F4" s="10"/>
      <c r="G4" s="11"/>
    </row>
    <row r="5" spans="5:10" s="9" customFormat="1" x14ac:dyDescent="0.25">
      <c r="F5" s="10"/>
      <c r="G5" s="11"/>
    </row>
    <row r="6" spans="5:10" s="9" customFormat="1" ht="27" customHeight="1" x14ac:dyDescent="0.25">
      <c r="F6" s="10"/>
      <c r="G6" s="11"/>
    </row>
    <row r="7" spans="5:10" s="9" customFormat="1" x14ac:dyDescent="0.25">
      <c r="F7" s="10"/>
      <c r="G7" s="11"/>
    </row>
    <row r="8" spans="5:10" x14ac:dyDescent="0.25">
      <c r="E8" s="10"/>
      <c r="F8" s="10"/>
      <c r="G8" s="10"/>
      <c r="H8" s="10"/>
      <c r="I8" s="10"/>
      <c r="J8" s="10"/>
    </row>
    <row r="9" spans="5:10" ht="15.75" customHeight="1" x14ac:dyDescent="0.25">
      <c r="E9" s="10"/>
      <c r="F9" s="10"/>
      <c r="G9" s="10"/>
      <c r="H9" s="10"/>
      <c r="I9" s="10"/>
      <c r="J9" s="10"/>
    </row>
    <row r="10" spans="5:10" x14ac:dyDescent="0.25">
      <c r="E10" s="10"/>
      <c r="F10" s="10"/>
      <c r="G10" s="10"/>
      <c r="H10" s="10"/>
      <c r="I10" s="10"/>
      <c r="J10" s="10"/>
    </row>
    <row r="11" spans="5:10" x14ac:dyDescent="0.25">
      <c r="E11" s="10"/>
      <c r="F11" s="10"/>
      <c r="G11" s="10"/>
      <c r="H11" s="10"/>
      <c r="I11" s="10"/>
      <c r="J11" s="10"/>
    </row>
    <row r="12" spans="5:10" x14ac:dyDescent="0.25">
      <c r="E12" s="10"/>
      <c r="F12" s="10"/>
      <c r="G12" s="10"/>
      <c r="H12" s="10"/>
      <c r="I12" s="10"/>
      <c r="J12" s="10"/>
    </row>
    <row r="13" spans="5:10" x14ac:dyDescent="0.25">
      <c r="E13" s="10"/>
      <c r="F13" s="10"/>
      <c r="G13" s="10"/>
      <c r="H13" s="10"/>
      <c r="I13" s="10"/>
      <c r="J13" s="10"/>
    </row>
    <row r="14" spans="5:10" s="9" customFormat="1" x14ac:dyDescent="0.25">
      <c r="F14" s="10"/>
      <c r="G14" s="11"/>
    </row>
    <row r="15" spans="5:10" s="9" customFormat="1" x14ac:dyDescent="0.25">
      <c r="F15" s="10"/>
      <c r="G15" s="11"/>
    </row>
    <row r="16" spans="5:10" s="9" customFormat="1" x14ac:dyDescent="0.25">
      <c r="F16" s="10"/>
      <c r="G16" s="11"/>
    </row>
    <row r="17" spans="6:7" s="9" customFormat="1" x14ac:dyDescent="0.25">
      <c r="F17" s="10"/>
      <c r="G17" s="11"/>
    </row>
    <row r="18" spans="6:7" s="9" customFormat="1" x14ac:dyDescent="0.25">
      <c r="F18" s="10"/>
      <c r="G18" s="11"/>
    </row>
    <row r="19" spans="6:7" s="9" customFormat="1" x14ac:dyDescent="0.25">
      <c r="F19" s="10"/>
      <c r="G19" s="11"/>
    </row>
    <row r="20" spans="6:7" s="9" customFormat="1" x14ac:dyDescent="0.25">
      <c r="F20" s="10"/>
      <c r="G20" s="11"/>
    </row>
    <row r="21" spans="6:7" s="9" customFormat="1" x14ac:dyDescent="0.25">
      <c r="F21" s="10"/>
      <c r="G21" s="11"/>
    </row>
    <row r="22" spans="6:7" s="9" customFormat="1" x14ac:dyDescent="0.25">
      <c r="F22" s="10"/>
      <c r="G22" s="11"/>
    </row>
    <row r="23" spans="6:7" s="9" customFormat="1" x14ac:dyDescent="0.25">
      <c r="F23" s="10"/>
      <c r="G23" s="11"/>
    </row>
    <row r="24" spans="6:7" s="9" customFormat="1" x14ac:dyDescent="0.25">
      <c r="F24" s="10"/>
      <c r="G24" s="11"/>
    </row>
    <row r="25" spans="6:7" s="9" customFormat="1" x14ac:dyDescent="0.25">
      <c r="F25" s="10"/>
      <c r="G25" s="11"/>
    </row>
    <row r="26" spans="6:7" s="9" customFormat="1" x14ac:dyDescent="0.25">
      <c r="F26" s="10"/>
      <c r="G26" s="11"/>
    </row>
    <row r="27" spans="6:7" s="9" customFormat="1" x14ac:dyDescent="0.25">
      <c r="F27" s="10"/>
      <c r="G27" s="11"/>
    </row>
    <row r="28" spans="6:7" s="9" customFormat="1" x14ac:dyDescent="0.25">
      <c r="F28" s="10"/>
      <c r="G28" s="11"/>
    </row>
    <row r="29" spans="6:7" s="9" customFormat="1" x14ac:dyDescent="0.25">
      <c r="F29" s="10"/>
      <c r="G29" s="11"/>
    </row>
    <row r="30" spans="6:7" s="9" customFormat="1" x14ac:dyDescent="0.25">
      <c r="F30" s="10"/>
      <c r="G30" s="11"/>
    </row>
    <row r="31" spans="6:7" s="9" customFormat="1" x14ac:dyDescent="0.25">
      <c r="F31" s="10"/>
      <c r="G31" s="11"/>
    </row>
    <row r="32" spans="6:7" s="9" customFormat="1" x14ac:dyDescent="0.25">
      <c r="F32" s="10"/>
      <c r="G32" s="11"/>
    </row>
    <row r="33" spans="6:7" s="9" customFormat="1" x14ac:dyDescent="0.25">
      <c r="F33" s="10"/>
      <c r="G33" s="11"/>
    </row>
    <row r="34" spans="6:7" s="9" customFormat="1" x14ac:dyDescent="0.25">
      <c r="F34" s="10"/>
      <c r="G34" s="11"/>
    </row>
    <row r="35" spans="6:7" s="9" customFormat="1" x14ac:dyDescent="0.25">
      <c r="F35" s="10"/>
      <c r="G35" s="11"/>
    </row>
    <row r="36" spans="6:7" s="9" customFormat="1" x14ac:dyDescent="0.25">
      <c r="F36" s="10"/>
      <c r="G36" s="11"/>
    </row>
    <row r="37" spans="6:7" s="9" customFormat="1" x14ac:dyDescent="0.25">
      <c r="F37" s="10"/>
      <c r="G37" s="11"/>
    </row>
    <row r="38" spans="6:7" s="9" customFormat="1" x14ac:dyDescent="0.25">
      <c r="F38" s="10"/>
      <c r="G38" s="11"/>
    </row>
    <row r="39" spans="6:7" s="9" customFormat="1" x14ac:dyDescent="0.25">
      <c r="F39" s="10"/>
      <c r="G39" s="11"/>
    </row>
    <row r="40" spans="6:7" s="9" customFormat="1" x14ac:dyDescent="0.25">
      <c r="F40" s="10"/>
      <c r="G40" s="11"/>
    </row>
    <row r="41" spans="6:7" s="9" customFormat="1" x14ac:dyDescent="0.25">
      <c r="F41" s="10"/>
      <c r="G41" s="11"/>
    </row>
    <row r="42" spans="6:7" s="9" customFormat="1" x14ac:dyDescent="0.25">
      <c r="F42" s="10"/>
      <c r="G42" s="11"/>
    </row>
    <row r="43" spans="6:7" s="9" customFormat="1" x14ac:dyDescent="0.25">
      <c r="F43" s="10"/>
      <c r="G43" s="11"/>
    </row>
    <row r="44" spans="6:7" s="9" customFormat="1" x14ac:dyDescent="0.25">
      <c r="F44" s="10"/>
      <c r="G44" s="11"/>
    </row>
    <row r="45" spans="6:7" s="9" customFormat="1" x14ac:dyDescent="0.25">
      <c r="F45" s="10"/>
      <c r="G45" s="11"/>
    </row>
    <row r="46" spans="6:7" s="9" customFormat="1" x14ac:dyDescent="0.25">
      <c r="F46" s="10"/>
      <c r="G46" s="11"/>
    </row>
    <row r="47" spans="6:7" s="9" customFormat="1" x14ac:dyDescent="0.25">
      <c r="F47" s="10"/>
      <c r="G47" s="11"/>
    </row>
    <row r="48" spans="6:7" s="9" customFormat="1" x14ac:dyDescent="0.25">
      <c r="F48" s="10"/>
      <c r="G48" s="11"/>
    </row>
    <row r="49" spans="6:7" s="9" customFormat="1" x14ac:dyDescent="0.25">
      <c r="F49" s="10"/>
      <c r="G49" s="11"/>
    </row>
    <row r="50" spans="6:7" s="9" customFormat="1" x14ac:dyDescent="0.25">
      <c r="F50" s="10"/>
      <c r="G50" s="11"/>
    </row>
    <row r="51" spans="6:7" s="9" customFormat="1" x14ac:dyDescent="0.25">
      <c r="F51" s="10"/>
      <c r="G51" s="11"/>
    </row>
    <row r="52" spans="6:7" s="9" customFormat="1" x14ac:dyDescent="0.25">
      <c r="F52" s="10"/>
      <c r="G52" s="11"/>
    </row>
    <row r="53" spans="6:7" s="9" customFormat="1" x14ac:dyDescent="0.25">
      <c r="F53" s="10"/>
      <c r="G53" s="11"/>
    </row>
    <row r="54" spans="6:7" s="9" customFormat="1" x14ac:dyDescent="0.25">
      <c r="F54" s="10"/>
      <c r="G54" s="11"/>
    </row>
    <row r="55" spans="6:7" s="9" customFormat="1" x14ac:dyDescent="0.25">
      <c r="F55" s="10"/>
      <c r="G55" s="11"/>
    </row>
    <row r="56" spans="6:7" s="9" customFormat="1" x14ac:dyDescent="0.25">
      <c r="F56" s="10"/>
      <c r="G56" s="11"/>
    </row>
    <row r="57" spans="6:7" s="9" customFormat="1" x14ac:dyDescent="0.25">
      <c r="F57" s="10"/>
      <c r="G57" s="11"/>
    </row>
    <row r="58" spans="6:7" s="9" customFormat="1" x14ac:dyDescent="0.25">
      <c r="F58" s="10"/>
      <c r="G58" s="11"/>
    </row>
    <row r="59" spans="6:7" s="9" customFormat="1" x14ac:dyDescent="0.25">
      <c r="F59" s="10"/>
      <c r="G59" s="11"/>
    </row>
    <row r="60" spans="6:7" s="9" customFormat="1" x14ac:dyDescent="0.25">
      <c r="F60" s="10"/>
      <c r="G60" s="11"/>
    </row>
    <row r="61" spans="6:7" s="9" customFormat="1" x14ac:dyDescent="0.25">
      <c r="F61" s="10"/>
      <c r="G61" s="11"/>
    </row>
    <row r="62" spans="6:7" s="9" customFormat="1" x14ac:dyDescent="0.25">
      <c r="F62" s="10"/>
      <c r="G62" s="11"/>
    </row>
    <row r="63" spans="6:7" s="9" customFormat="1" x14ac:dyDescent="0.25">
      <c r="F63" s="10"/>
      <c r="G63" s="11"/>
    </row>
    <row r="64" spans="6:7" s="9" customFormat="1" x14ac:dyDescent="0.25">
      <c r="F64" s="10"/>
      <c r="G64" s="11"/>
    </row>
    <row r="65" spans="6:7" s="9" customFormat="1" x14ac:dyDescent="0.25">
      <c r="F65" s="10"/>
      <c r="G65" s="11"/>
    </row>
    <row r="66" spans="6:7" s="9" customFormat="1" x14ac:dyDescent="0.25">
      <c r="F66" s="10"/>
      <c r="G66" s="11"/>
    </row>
    <row r="67" spans="6:7" s="9" customFormat="1" x14ac:dyDescent="0.25">
      <c r="F67" s="10"/>
      <c r="G67" s="11"/>
    </row>
    <row r="68" spans="6:7" s="9" customFormat="1" x14ac:dyDescent="0.25">
      <c r="F68" s="10"/>
      <c r="G68" s="11"/>
    </row>
    <row r="69" spans="6:7" s="9" customFormat="1" x14ac:dyDescent="0.25">
      <c r="F69" s="10"/>
      <c r="G69" s="11"/>
    </row>
    <row r="70" spans="6:7" s="9" customFormat="1" x14ac:dyDescent="0.25">
      <c r="F70" s="10"/>
      <c r="G70" s="11"/>
    </row>
    <row r="71" spans="6:7" s="9" customFormat="1" x14ac:dyDescent="0.25">
      <c r="F71" s="10"/>
      <c r="G71" s="11"/>
    </row>
    <row r="72" spans="6:7" s="9" customFormat="1" x14ac:dyDescent="0.25">
      <c r="F72" s="10"/>
      <c r="G72" s="11"/>
    </row>
    <row r="73" spans="6:7" s="9" customFormat="1" x14ac:dyDescent="0.25">
      <c r="F73" s="10"/>
      <c r="G73" s="11"/>
    </row>
    <row r="74" spans="6:7" s="9" customFormat="1" x14ac:dyDescent="0.25">
      <c r="F74" s="10"/>
      <c r="G74" s="11"/>
    </row>
    <row r="75" spans="6:7" s="9" customFormat="1" x14ac:dyDescent="0.25">
      <c r="F75" s="10"/>
      <c r="G75" s="11"/>
    </row>
    <row r="76" spans="6:7" s="9" customFormat="1" x14ac:dyDescent="0.25">
      <c r="F76" s="10"/>
      <c r="G76" s="11"/>
    </row>
    <row r="77" spans="6:7" s="9" customFormat="1" x14ac:dyDescent="0.25">
      <c r="F77" s="10"/>
      <c r="G77" s="11"/>
    </row>
    <row r="78" spans="6:7" s="9" customFormat="1" x14ac:dyDescent="0.25">
      <c r="F78" s="10"/>
      <c r="G78" s="11"/>
    </row>
    <row r="79" spans="6:7" s="9" customFormat="1" x14ac:dyDescent="0.25">
      <c r="F79" s="10"/>
      <c r="G79" s="11"/>
    </row>
    <row r="80" spans="6:7" s="9" customFormat="1" x14ac:dyDescent="0.25">
      <c r="F80" s="10"/>
      <c r="G80" s="11"/>
    </row>
    <row r="81" spans="6:7" s="9" customFormat="1" x14ac:dyDescent="0.25">
      <c r="F81" s="10"/>
      <c r="G81" s="11"/>
    </row>
    <row r="82" spans="6:7" s="9" customFormat="1" x14ac:dyDescent="0.25">
      <c r="F82" s="10"/>
      <c r="G82" s="11"/>
    </row>
    <row r="83" spans="6:7" s="9" customFormat="1" x14ac:dyDescent="0.25">
      <c r="F83" s="10"/>
      <c r="G83" s="11"/>
    </row>
    <row r="84" spans="6:7" s="9" customFormat="1" x14ac:dyDescent="0.25">
      <c r="F84" s="10"/>
      <c r="G84" s="11"/>
    </row>
    <row r="85" spans="6:7" s="9" customFormat="1" x14ac:dyDescent="0.25">
      <c r="F85" s="10"/>
      <c r="G85" s="11"/>
    </row>
    <row r="86" spans="6:7" s="9" customFormat="1" x14ac:dyDescent="0.25">
      <c r="F86" s="10"/>
      <c r="G86" s="11"/>
    </row>
    <row r="87" spans="6:7" s="9" customFormat="1" x14ac:dyDescent="0.25">
      <c r="F87" s="10"/>
      <c r="G87" s="11"/>
    </row>
    <row r="88" spans="6:7" s="9" customFormat="1" x14ac:dyDescent="0.25">
      <c r="F88" s="10"/>
      <c r="G88" s="11"/>
    </row>
    <row r="89" spans="6:7" s="9" customFormat="1" x14ac:dyDescent="0.25">
      <c r="F89" s="10"/>
      <c r="G89" s="11"/>
    </row>
    <row r="90" spans="6:7" s="9" customFormat="1" x14ac:dyDescent="0.25">
      <c r="F90" s="10"/>
      <c r="G90" s="11"/>
    </row>
    <row r="91" spans="6:7" s="9" customFormat="1" x14ac:dyDescent="0.25">
      <c r="F91" s="10"/>
      <c r="G91" s="11"/>
    </row>
    <row r="92" spans="6:7" s="9" customFormat="1" x14ac:dyDescent="0.25">
      <c r="F92" s="10"/>
      <c r="G92" s="11"/>
    </row>
    <row r="93" spans="6:7" s="9" customFormat="1" x14ac:dyDescent="0.25">
      <c r="F93" s="10"/>
      <c r="G93" s="11"/>
    </row>
    <row r="94" spans="6:7" s="9" customFormat="1" x14ac:dyDescent="0.25">
      <c r="F94" s="10"/>
      <c r="G94" s="11"/>
    </row>
    <row r="95" spans="6:7" s="9" customFormat="1" x14ac:dyDescent="0.25">
      <c r="F95" s="10"/>
      <c r="G95" s="11"/>
    </row>
    <row r="96" spans="6:7" s="9" customFormat="1" x14ac:dyDescent="0.25">
      <c r="F96" s="10"/>
      <c r="G96" s="11"/>
    </row>
    <row r="97" spans="6:7" s="9" customFormat="1" x14ac:dyDescent="0.25">
      <c r="F97" s="10"/>
      <c r="G97" s="11"/>
    </row>
    <row r="98" spans="6:7" s="9" customFormat="1" x14ac:dyDescent="0.25">
      <c r="F98" s="10"/>
      <c r="G98" s="11"/>
    </row>
    <row r="99" spans="6:7" s="9" customFormat="1" x14ac:dyDescent="0.25">
      <c r="F99" s="10"/>
      <c r="G99" s="11"/>
    </row>
    <row r="100" spans="6:7" s="9" customFormat="1" x14ac:dyDescent="0.25">
      <c r="F100" s="10"/>
      <c r="G100" s="11"/>
    </row>
    <row r="101" spans="6:7" s="9" customFormat="1" x14ac:dyDescent="0.25">
      <c r="F101" s="10"/>
      <c r="G101" s="11"/>
    </row>
    <row r="102" spans="6:7" s="9" customFormat="1" x14ac:dyDescent="0.25">
      <c r="F102" s="10"/>
      <c r="G102" s="11"/>
    </row>
    <row r="103" spans="6:7" s="9" customFormat="1" x14ac:dyDescent="0.25">
      <c r="F103" s="10"/>
      <c r="G103" s="11"/>
    </row>
    <row r="104" spans="6:7" s="9" customFormat="1" x14ac:dyDescent="0.25">
      <c r="F104" s="10"/>
      <c r="G104" s="11"/>
    </row>
    <row r="105" spans="6:7" s="9" customFormat="1" x14ac:dyDescent="0.25">
      <c r="F105" s="10"/>
      <c r="G105" s="11"/>
    </row>
    <row r="106" spans="6:7" s="9" customFormat="1" x14ac:dyDescent="0.25">
      <c r="F106" s="10"/>
      <c r="G106" s="11"/>
    </row>
    <row r="107" spans="6:7" s="9" customFormat="1" x14ac:dyDescent="0.25">
      <c r="F107" s="10"/>
      <c r="G107" s="11"/>
    </row>
    <row r="108" spans="6:7" s="9" customFormat="1" x14ac:dyDescent="0.25">
      <c r="F108" s="10"/>
      <c r="G108" s="11"/>
    </row>
    <row r="109" spans="6:7" s="9" customFormat="1" x14ac:dyDescent="0.25">
      <c r="F109" s="10"/>
      <c r="G109" s="11"/>
    </row>
    <row r="110" spans="6:7" s="9" customFormat="1" x14ac:dyDescent="0.25">
      <c r="F110" s="10"/>
      <c r="G110" s="11"/>
    </row>
    <row r="111" spans="6:7" s="9" customFormat="1" x14ac:dyDescent="0.25">
      <c r="F111" s="10"/>
      <c r="G111" s="11"/>
    </row>
    <row r="112" spans="6:7" s="9" customFormat="1" x14ac:dyDescent="0.25">
      <c r="F112" s="10"/>
      <c r="G112" s="11"/>
    </row>
    <row r="113" spans="6:7" s="9" customFormat="1" x14ac:dyDescent="0.25">
      <c r="F113" s="10"/>
      <c r="G113" s="11"/>
    </row>
    <row r="114" spans="6:7" s="9" customFormat="1" x14ac:dyDescent="0.25">
      <c r="F114" s="10"/>
      <c r="G114" s="11"/>
    </row>
    <row r="115" spans="6:7" s="9" customFormat="1" x14ac:dyDescent="0.25">
      <c r="F115" s="10"/>
      <c r="G115" s="11"/>
    </row>
    <row r="116" spans="6:7" s="9" customFormat="1" x14ac:dyDescent="0.25">
      <c r="F116" s="10"/>
      <c r="G116" s="11"/>
    </row>
    <row r="117" spans="6:7" s="9" customFormat="1" x14ac:dyDescent="0.25">
      <c r="F117" s="10"/>
      <c r="G117" s="11"/>
    </row>
    <row r="118" spans="6:7" s="9" customFormat="1" x14ac:dyDescent="0.25">
      <c r="F118" s="10"/>
      <c r="G118" s="11"/>
    </row>
    <row r="119" spans="6:7" s="9" customFormat="1" x14ac:dyDescent="0.25">
      <c r="F119" s="10"/>
      <c r="G119" s="11"/>
    </row>
    <row r="120" spans="6:7" s="9" customFormat="1" x14ac:dyDescent="0.25">
      <c r="F120" s="10"/>
      <c r="G120" s="11"/>
    </row>
    <row r="121" spans="6:7" s="9" customFormat="1" x14ac:dyDescent="0.25">
      <c r="F121" s="10"/>
      <c r="G121" s="11"/>
    </row>
    <row r="122" spans="6:7" s="9" customFormat="1" x14ac:dyDescent="0.25">
      <c r="F122" s="10"/>
      <c r="G122" s="11"/>
    </row>
    <row r="123" spans="6:7" s="9" customFormat="1" x14ac:dyDescent="0.25">
      <c r="F123" s="10"/>
      <c r="G123" s="11"/>
    </row>
    <row r="124" spans="6:7" s="9" customFormat="1" x14ac:dyDescent="0.25">
      <c r="F124" s="10"/>
      <c r="G124" s="11"/>
    </row>
    <row r="125" spans="6:7" s="9" customFormat="1" x14ac:dyDescent="0.25">
      <c r="F125" s="10"/>
      <c r="G125" s="11"/>
    </row>
    <row r="126" spans="6:7" s="9" customFormat="1" x14ac:dyDescent="0.25">
      <c r="F126" s="10"/>
      <c r="G126" s="11"/>
    </row>
    <row r="127" spans="6:7" s="9" customFormat="1" x14ac:dyDescent="0.25">
      <c r="F127" s="10"/>
      <c r="G127" s="11"/>
    </row>
    <row r="128" spans="6:7" s="9" customFormat="1" x14ac:dyDescent="0.25">
      <c r="F128" s="10"/>
      <c r="G128" s="11"/>
    </row>
    <row r="129" spans="6:7" s="9" customFormat="1" x14ac:dyDescent="0.25">
      <c r="F129" s="10"/>
      <c r="G129" s="11"/>
    </row>
    <row r="130" spans="6:7" s="9" customFormat="1" x14ac:dyDescent="0.25">
      <c r="F130" s="10"/>
      <c r="G130" s="11"/>
    </row>
    <row r="131" spans="6:7" s="9" customFormat="1" x14ac:dyDescent="0.25">
      <c r="F131" s="10"/>
      <c r="G131" s="11"/>
    </row>
    <row r="132" spans="6:7" s="9" customFormat="1" x14ac:dyDescent="0.25">
      <c r="F132" s="10"/>
      <c r="G132" s="11"/>
    </row>
    <row r="133" spans="6:7" s="9" customFormat="1" x14ac:dyDescent="0.25">
      <c r="F133" s="10"/>
      <c r="G133" s="11"/>
    </row>
    <row r="134" spans="6:7" s="9" customFormat="1" x14ac:dyDescent="0.25">
      <c r="F134" s="10"/>
      <c r="G134" s="11"/>
    </row>
    <row r="135" spans="6:7" s="9" customFormat="1" x14ac:dyDescent="0.25">
      <c r="F135" s="10"/>
      <c r="G135" s="11"/>
    </row>
    <row r="136" spans="6:7" s="9" customFormat="1" x14ac:dyDescent="0.25">
      <c r="F136" s="10"/>
      <c r="G136" s="11"/>
    </row>
    <row r="137" spans="6:7" s="9" customFormat="1" x14ac:dyDescent="0.25">
      <c r="F137" s="10"/>
      <c r="G137" s="11"/>
    </row>
    <row r="138" spans="6:7" s="9" customFormat="1" x14ac:dyDescent="0.25">
      <c r="F138" s="10"/>
      <c r="G138" s="11"/>
    </row>
    <row r="139" spans="6:7" s="9" customFormat="1" x14ac:dyDescent="0.25">
      <c r="F139" s="10"/>
      <c r="G139" s="11"/>
    </row>
    <row r="140" spans="6:7" s="9" customFormat="1" x14ac:dyDescent="0.25">
      <c r="F140" s="10"/>
      <c r="G140" s="11"/>
    </row>
    <row r="141" spans="6:7" s="9" customFormat="1" x14ac:dyDescent="0.25">
      <c r="F141" s="10"/>
      <c r="G141" s="11"/>
    </row>
    <row r="142" spans="6:7" s="9" customFormat="1" x14ac:dyDescent="0.25">
      <c r="F142" s="10"/>
      <c r="G142" s="11"/>
    </row>
    <row r="143" spans="6:7" s="9" customFormat="1" x14ac:dyDescent="0.25">
      <c r="F143" s="10"/>
      <c r="G143" s="11"/>
    </row>
    <row r="144" spans="6:7" s="9" customFormat="1" x14ac:dyDescent="0.25">
      <c r="F144" s="10"/>
      <c r="G144" s="11"/>
    </row>
    <row r="145" spans="6:7" s="9" customFormat="1" x14ac:dyDescent="0.25">
      <c r="F145" s="10"/>
      <c r="G145" s="11"/>
    </row>
    <row r="146" spans="6:7" s="9" customFormat="1" x14ac:dyDescent="0.25">
      <c r="F146" s="10"/>
      <c r="G146" s="11"/>
    </row>
    <row r="147" spans="6:7" s="9" customFormat="1" x14ac:dyDescent="0.25">
      <c r="F147" s="10"/>
      <c r="G147" s="11"/>
    </row>
    <row r="148" spans="6:7" s="9" customFormat="1" x14ac:dyDescent="0.25">
      <c r="F148" s="10"/>
      <c r="G148" s="11"/>
    </row>
    <row r="149" spans="6:7" s="9" customFormat="1" x14ac:dyDescent="0.25">
      <c r="F149" s="10"/>
      <c r="G149" s="11"/>
    </row>
    <row r="150" spans="6:7" s="9" customFormat="1" x14ac:dyDescent="0.25">
      <c r="F150" s="10"/>
      <c r="G150" s="11"/>
    </row>
    <row r="151" spans="6:7" s="9" customFormat="1" x14ac:dyDescent="0.25">
      <c r="F151" s="10"/>
      <c r="G151" s="11"/>
    </row>
    <row r="152" spans="6:7" s="9" customFormat="1" x14ac:dyDescent="0.25">
      <c r="F152" s="10"/>
      <c r="G152" s="11"/>
    </row>
    <row r="153" spans="6:7" s="9" customFormat="1" x14ac:dyDescent="0.25">
      <c r="F153" s="10"/>
      <c r="G153" s="11"/>
    </row>
    <row r="154" spans="6:7" s="9" customFormat="1" x14ac:dyDescent="0.25">
      <c r="F154" s="10"/>
      <c r="G154" s="11"/>
    </row>
    <row r="155" spans="6:7" s="9" customFormat="1" x14ac:dyDescent="0.25">
      <c r="F155" s="10"/>
      <c r="G155" s="11"/>
    </row>
    <row r="156" spans="6:7" s="9" customFormat="1" x14ac:dyDescent="0.25">
      <c r="F156" s="10"/>
      <c r="G156" s="11"/>
    </row>
    <row r="157" spans="6:7" s="9" customFormat="1" x14ac:dyDescent="0.25">
      <c r="F157" s="10"/>
      <c r="G157" s="11"/>
    </row>
    <row r="158" spans="6:7" s="9" customFormat="1" x14ac:dyDescent="0.25">
      <c r="F158" s="10"/>
      <c r="G158" s="11"/>
    </row>
    <row r="159" spans="6:7" s="9" customFormat="1" x14ac:dyDescent="0.25">
      <c r="F159" s="10"/>
      <c r="G159" s="11"/>
    </row>
    <row r="160" spans="6:7" s="9" customFormat="1" x14ac:dyDescent="0.25">
      <c r="F160" s="10"/>
      <c r="G160" s="11"/>
    </row>
    <row r="161" spans="6:7" s="9" customFormat="1" x14ac:dyDescent="0.25">
      <c r="F161" s="10"/>
      <c r="G161" s="11"/>
    </row>
    <row r="162" spans="6:7" s="9" customFormat="1" x14ac:dyDescent="0.25">
      <c r="F162" s="10"/>
      <c r="G162" s="11"/>
    </row>
    <row r="163" spans="6:7" s="9" customFormat="1" x14ac:dyDescent="0.25">
      <c r="F163" s="10"/>
      <c r="G163" s="11"/>
    </row>
    <row r="164" spans="6:7" s="9" customFormat="1" x14ac:dyDescent="0.25">
      <c r="F164" s="10"/>
      <c r="G164" s="11"/>
    </row>
    <row r="165" spans="6:7" s="9" customFormat="1" x14ac:dyDescent="0.25">
      <c r="F165" s="10"/>
      <c r="G165" s="11"/>
    </row>
    <row r="166" spans="6:7" s="9" customFormat="1" x14ac:dyDescent="0.25">
      <c r="F166" s="10"/>
      <c r="G166" s="11"/>
    </row>
    <row r="167" spans="6:7" s="9" customFormat="1" x14ac:dyDescent="0.25">
      <c r="F167" s="10"/>
      <c r="G167" s="11"/>
    </row>
    <row r="168" spans="6:7" s="9" customFormat="1" x14ac:dyDescent="0.25">
      <c r="F168" s="10"/>
      <c r="G168" s="11"/>
    </row>
    <row r="169" spans="6:7" s="9" customFormat="1" x14ac:dyDescent="0.25">
      <c r="F169" s="10"/>
      <c r="G169" s="11"/>
    </row>
    <row r="170" spans="6:7" s="9" customFormat="1" x14ac:dyDescent="0.25">
      <c r="F170" s="10"/>
      <c r="G170" s="11"/>
    </row>
    <row r="171" spans="6:7" s="9" customFormat="1" x14ac:dyDescent="0.25">
      <c r="F171" s="10"/>
      <c r="G171" s="11"/>
    </row>
    <row r="172" spans="6:7" s="9" customFormat="1" x14ac:dyDescent="0.25">
      <c r="F172" s="10"/>
      <c r="G172" s="11"/>
    </row>
    <row r="173" spans="6:7" s="9" customFormat="1" x14ac:dyDescent="0.25">
      <c r="F173" s="10"/>
      <c r="G173" s="11"/>
    </row>
    <row r="174" spans="6:7" s="9" customFormat="1" x14ac:dyDescent="0.25">
      <c r="F174" s="10"/>
      <c r="G174" s="11"/>
    </row>
    <row r="175" spans="6:7" s="9" customFormat="1" x14ac:dyDescent="0.25">
      <c r="F175" s="10"/>
      <c r="G175" s="11"/>
    </row>
  </sheetData>
  <sheetProtection algorithmName="SHA-512" hashValue="0jQETMYsNuuQOYmW8Ln7talYszQHSEmZ80F2YaiouRAG3iunXQY5g5N4Vam+Ufsb4dP2QEomPyCfxBqfihYGcQ==" saltValue="vs5wPb8xrl5tGbCGHiKEaw==" spinCount="100000" sheet="1" objects="1" scenario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J33"/>
  <sheetViews>
    <sheetView showGridLines="0" topLeftCell="A4" workbookViewId="0">
      <selection activeCell="D11" sqref="D11"/>
    </sheetView>
  </sheetViews>
  <sheetFormatPr baseColWidth="10" defaultRowHeight="15" x14ac:dyDescent="0.25"/>
  <cols>
    <col min="1" max="1" width="4.42578125" customWidth="1"/>
    <col min="2" max="2" width="103.42578125" customWidth="1"/>
    <col min="3" max="3" width="8.85546875" bestFit="1" customWidth="1"/>
    <col min="4" max="4" width="16.7109375" customWidth="1"/>
    <col min="5" max="5" width="16.42578125" customWidth="1"/>
    <col min="6" max="6" width="18.85546875" customWidth="1"/>
    <col min="7" max="7" width="15.5703125" bestFit="1" customWidth="1"/>
    <col min="8" max="10" width="15.85546875" bestFit="1" customWidth="1"/>
  </cols>
  <sheetData>
    <row r="2" spans="2:10" ht="17.25" customHeight="1" x14ac:dyDescent="0.25">
      <c r="B2" s="65"/>
      <c r="C2" s="69" t="s">
        <v>17</v>
      </c>
      <c r="D2" s="69"/>
      <c r="E2" s="69"/>
      <c r="F2" s="69"/>
      <c r="G2" s="69"/>
      <c r="H2" s="69"/>
      <c r="I2" s="69"/>
      <c r="J2" s="70"/>
    </row>
    <row r="3" spans="2:10" ht="45" customHeight="1" x14ac:dyDescent="0.25">
      <c r="B3" s="65"/>
      <c r="C3" s="71"/>
      <c r="D3" s="71"/>
      <c r="E3" s="71"/>
      <c r="F3" s="71"/>
      <c r="G3" s="71"/>
      <c r="H3" s="71"/>
      <c r="I3" s="71"/>
      <c r="J3" s="72"/>
    </row>
    <row r="4" spans="2:10" ht="24" customHeight="1" x14ac:dyDescent="0.25">
      <c r="B4" s="66" t="s">
        <v>9</v>
      </c>
      <c r="C4" s="61" t="s">
        <v>8</v>
      </c>
      <c r="D4" s="3" t="s">
        <v>0</v>
      </c>
      <c r="E4" s="3" t="s">
        <v>1</v>
      </c>
      <c r="F4" s="3" t="s">
        <v>2</v>
      </c>
      <c r="G4" s="67" t="s">
        <v>12</v>
      </c>
      <c r="H4" s="67"/>
      <c r="I4" s="67"/>
      <c r="J4" s="67"/>
    </row>
    <row r="5" spans="2:10" ht="23.25" customHeight="1" x14ac:dyDescent="0.25">
      <c r="B5" s="66"/>
      <c r="C5" s="62"/>
      <c r="D5" s="68" t="s">
        <v>16</v>
      </c>
      <c r="E5" s="68" t="s">
        <v>16</v>
      </c>
      <c r="F5" s="68" t="s">
        <v>16</v>
      </c>
      <c r="G5" s="4" t="s">
        <v>13</v>
      </c>
      <c r="H5" s="4" t="s">
        <v>3</v>
      </c>
      <c r="I5" s="4" t="s">
        <v>4</v>
      </c>
      <c r="J5" s="4" t="s">
        <v>5</v>
      </c>
    </row>
    <row r="6" spans="2:10" ht="21" customHeight="1" x14ac:dyDescent="0.25">
      <c r="B6" s="66"/>
      <c r="C6" s="63"/>
      <c r="D6" s="68"/>
      <c r="E6" s="68"/>
      <c r="F6" s="68"/>
      <c r="G6" s="14" t="s">
        <v>14</v>
      </c>
      <c r="H6" s="14" t="s">
        <v>14</v>
      </c>
      <c r="I6" s="14" t="s">
        <v>14</v>
      </c>
      <c r="J6" s="14" t="s">
        <v>14</v>
      </c>
    </row>
    <row r="7" spans="2:10" ht="105" x14ac:dyDescent="0.25">
      <c r="B7" s="29" t="s">
        <v>19</v>
      </c>
      <c r="C7" s="30">
        <v>1</v>
      </c>
      <c r="D7" s="15">
        <v>1501967</v>
      </c>
      <c r="E7" s="26">
        <v>1344600</v>
      </c>
      <c r="F7" s="20">
        <v>1512000</v>
      </c>
      <c r="G7" s="16">
        <f>+MIN(D7:F7)</f>
        <v>1344600</v>
      </c>
      <c r="H7" s="16">
        <f>+AVERAGE(D7:F7)</f>
        <v>1452855.6666666667</v>
      </c>
      <c r="I7" s="16">
        <f>+GEOMEAN(D7:F7)</f>
        <v>1450780.6783380746</v>
      </c>
      <c r="J7" s="16">
        <f>+HARMEAN(D7:F7)</f>
        <v>1448656.1116111069</v>
      </c>
    </row>
    <row r="8" spans="2:10" ht="105" x14ac:dyDescent="0.25">
      <c r="B8" s="29" t="s">
        <v>20</v>
      </c>
      <c r="C8" s="30">
        <v>1</v>
      </c>
      <c r="D8" s="15">
        <v>1151508</v>
      </c>
      <c r="E8" s="26">
        <v>1042314</v>
      </c>
      <c r="F8" s="20">
        <v>1159200</v>
      </c>
      <c r="G8" s="16">
        <f>+MIN(D8:F8)</f>
        <v>1042314</v>
      </c>
      <c r="H8" s="16">
        <f>+AVERAGE(D8:F8)</f>
        <v>1117674</v>
      </c>
      <c r="I8" s="16">
        <f>+GEOMEAN(D8:F8)</f>
        <v>1116369.51272495</v>
      </c>
      <c r="J8" s="16">
        <f>+HARMEAN(D8:F8)</f>
        <v>1115036.8087031404</v>
      </c>
    </row>
    <row r="9" spans="2:10" ht="75" x14ac:dyDescent="0.25">
      <c r="B9" s="29" t="s">
        <v>21</v>
      </c>
      <c r="C9" s="30">
        <v>1</v>
      </c>
      <c r="D9" s="15">
        <v>500656</v>
      </c>
      <c r="E9" s="26">
        <v>408360</v>
      </c>
      <c r="F9" s="20">
        <v>504000</v>
      </c>
      <c r="G9" s="16">
        <f t="shared" ref="G9:G11" si="0">+MIN(D9:F9)</f>
        <v>408360</v>
      </c>
      <c r="H9" s="16">
        <f t="shared" ref="H9:H11" si="1">+AVERAGE(D9:F9)</f>
        <v>471005.33333333331</v>
      </c>
      <c r="I9" s="16">
        <f t="shared" ref="I9:I11" si="2">+GEOMEAN(D9:F9)</f>
        <v>468818.11635814613</v>
      </c>
      <c r="J9" s="16">
        <f t="shared" ref="J9:J11" si="3">+HARMEAN(D9:F9)</f>
        <v>466539.32591295801</v>
      </c>
    </row>
    <row r="10" spans="2:10" ht="30" x14ac:dyDescent="0.25">
      <c r="B10" s="29" t="s">
        <v>22</v>
      </c>
      <c r="C10" s="30">
        <v>1</v>
      </c>
      <c r="D10" s="15">
        <v>165494.49</v>
      </c>
      <c r="E10" s="26">
        <v>240856</v>
      </c>
      <c r="F10" s="20">
        <v>349860</v>
      </c>
      <c r="G10" s="16">
        <f t="shared" si="0"/>
        <v>165494.49</v>
      </c>
      <c r="H10" s="16">
        <f t="shared" si="1"/>
        <v>252070.16333333333</v>
      </c>
      <c r="I10" s="16">
        <f t="shared" si="2"/>
        <v>240701.29864766574</v>
      </c>
      <c r="J10" s="16">
        <f t="shared" si="3"/>
        <v>229838.52989100138</v>
      </c>
    </row>
    <row r="11" spans="2:10" ht="27" customHeight="1" x14ac:dyDescent="0.25">
      <c r="B11" s="29" t="s">
        <v>18</v>
      </c>
      <c r="C11" s="30">
        <v>1</v>
      </c>
      <c r="D11" s="15">
        <v>1501967</v>
      </c>
      <c r="E11" s="26">
        <v>1344600</v>
      </c>
      <c r="F11" s="20">
        <v>1512000</v>
      </c>
      <c r="G11" s="16">
        <f t="shared" si="0"/>
        <v>1344600</v>
      </c>
      <c r="H11" s="16">
        <f t="shared" si="1"/>
        <v>1452855.6666666667</v>
      </c>
      <c r="I11" s="16">
        <f t="shared" si="2"/>
        <v>1450780.6783380746</v>
      </c>
      <c r="J11" s="16">
        <f t="shared" si="3"/>
        <v>1448656.1116111069</v>
      </c>
    </row>
    <row r="12" spans="2:10" x14ac:dyDescent="0.25">
      <c r="B12" s="8" t="s">
        <v>7</v>
      </c>
      <c r="C12" s="17">
        <f t="shared" ref="C12:J12" si="4">SUM(C7:C11)</f>
        <v>5</v>
      </c>
      <c r="D12" s="6">
        <f t="shared" si="4"/>
        <v>4821592.49</v>
      </c>
      <c r="E12" s="6">
        <f t="shared" si="4"/>
        <v>4380730</v>
      </c>
      <c r="F12" s="1">
        <f t="shared" si="4"/>
        <v>5037060</v>
      </c>
      <c r="G12" s="22">
        <f t="shared" si="4"/>
        <v>4305368.49</v>
      </c>
      <c r="H12" s="22">
        <f t="shared" si="4"/>
        <v>4746460.830000001</v>
      </c>
      <c r="I12" s="22">
        <f t="shared" si="4"/>
        <v>4727450.2844069116</v>
      </c>
      <c r="J12" s="22">
        <f t="shared" si="4"/>
        <v>4708726.8877293132</v>
      </c>
    </row>
    <row r="13" spans="2:10" x14ac:dyDescent="0.25">
      <c r="B13" s="64" t="s">
        <v>15</v>
      </c>
      <c r="C13" s="64"/>
      <c r="D13" s="64"/>
      <c r="E13" s="64"/>
      <c r="F13" s="64"/>
      <c r="G13" s="64"/>
      <c r="H13" s="64"/>
      <c r="I13" s="64"/>
      <c r="J13" s="64"/>
    </row>
    <row r="14" spans="2:10" x14ac:dyDescent="0.25">
      <c r="B14" s="64"/>
      <c r="C14" s="64"/>
      <c r="D14" s="64"/>
      <c r="E14" s="64"/>
      <c r="F14" s="64"/>
      <c r="G14" s="64"/>
      <c r="H14" s="64"/>
      <c r="I14" s="64"/>
      <c r="J14" s="64"/>
    </row>
    <row r="18" spans="4:9" ht="21" customHeight="1" x14ac:dyDescent="0.25">
      <c r="F18" s="49">
        <v>294000</v>
      </c>
    </row>
    <row r="19" spans="4:9" ht="15.75" x14ac:dyDescent="0.25">
      <c r="D19" s="21" t="s">
        <v>10</v>
      </c>
      <c r="E19" s="21"/>
      <c r="F19" s="31">
        <v>0.19</v>
      </c>
    </row>
    <row r="20" spans="4:9" ht="15.75" x14ac:dyDescent="0.25">
      <c r="D20" s="21" t="s">
        <v>11</v>
      </c>
      <c r="E20" s="21"/>
      <c r="F20" s="24">
        <f>+F19*F18</f>
        <v>55860</v>
      </c>
      <c r="H20" s="19"/>
    </row>
    <row r="21" spans="4:9" x14ac:dyDescent="0.25">
      <c r="D21" s="5"/>
      <c r="E21" s="5"/>
      <c r="F21" s="2"/>
    </row>
    <row r="22" spans="4:9" x14ac:dyDescent="0.25">
      <c r="D22" s="5"/>
      <c r="E22" s="5"/>
      <c r="F22" s="5"/>
    </row>
    <row r="23" spans="4:9" x14ac:dyDescent="0.25">
      <c r="D23" s="2"/>
      <c r="E23" s="2"/>
      <c r="F23" s="2">
        <f>+F18+F20</f>
        <v>349860</v>
      </c>
    </row>
    <row r="24" spans="4:9" x14ac:dyDescent="0.25">
      <c r="D24" s="2"/>
      <c r="E24" s="2"/>
      <c r="F24" s="2"/>
      <c r="I24" s="2"/>
    </row>
    <row r="26" spans="4:9" x14ac:dyDescent="0.25">
      <c r="F26" s="2">
        <f>+F23*52</f>
        <v>18192720</v>
      </c>
      <c r="I26" s="2"/>
    </row>
    <row r="27" spans="4:9" x14ac:dyDescent="0.25">
      <c r="D27" s="5"/>
      <c r="E27" s="5"/>
      <c r="F27" s="5"/>
    </row>
    <row r="29" spans="4:9" x14ac:dyDescent="0.25">
      <c r="D29" s="2"/>
      <c r="E29" s="2"/>
      <c r="F29" s="2"/>
    </row>
    <row r="30" spans="4:9" x14ac:dyDescent="0.25">
      <c r="D30" s="2"/>
      <c r="E30" s="2"/>
      <c r="F30" s="2"/>
    </row>
    <row r="31" spans="4:9" x14ac:dyDescent="0.25">
      <c r="D31" s="2"/>
      <c r="E31" s="2"/>
      <c r="F31" s="19"/>
    </row>
    <row r="32" spans="4:9" x14ac:dyDescent="0.25">
      <c r="F32" s="19"/>
    </row>
    <row r="33" spans="6:6" x14ac:dyDescent="0.25">
      <c r="F33" s="19"/>
    </row>
  </sheetData>
  <sheetProtection algorithmName="SHA-512" hashValue="w2PS/eeZbdfhoyvnifihwR9r+CUJsdQM621VPf/V0t6zXrPgYykCW0UV2Axev8o35T26yXHKTWHYm87Xuwv9bg==" saltValue="XkhhpD0YJ5DeDaDlcRGXnA==" spinCount="100000" sheet="1" objects="1" scenarios="1"/>
  <mergeCells count="9">
    <mergeCell ref="C4:C6"/>
    <mergeCell ref="B13:J14"/>
    <mergeCell ref="B2:B3"/>
    <mergeCell ref="B4:B6"/>
    <mergeCell ref="G4:J4"/>
    <mergeCell ref="D5:D6"/>
    <mergeCell ref="E5:E6"/>
    <mergeCell ref="C2:J3"/>
    <mergeCell ref="F5:F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33"/>
  <sheetViews>
    <sheetView showGridLines="0" topLeftCell="A4" workbookViewId="0">
      <selection activeCell="C16" sqref="C16"/>
    </sheetView>
  </sheetViews>
  <sheetFormatPr baseColWidth="10" defaultRowHeight="15" x14ac:dyDescent="0.25"/>
  <cols>
    <col min="1" max="1" width="4.42578125" customWidth="1"/>
    <col min="2" max="2" width="103.42578125" customWidth="1"/>
    <col min="3" max="3" width="8.85546875" bestFit="1" customWidth="1"/>
    <col min="4" max="4" width="16.7109375" customWidth="1"/>
    <col min="5" max="5" width="16.42578125" customWidth="1"/>
    <col min="6" max="6" width="18.85546875" customWidth="1"/>
    <col min="7" max="7" width="15.5703125" bestFit="1" customWidth="1"/>
    <col min="8" max="10" width="15.85546875" bestFit="1" customWidth="1"/>
    <col min="11" max="11" width="12.85546875" bestFit="1" customWidth="1"/>
  </cols>
  <sheetData>
    <row r="2" spans="2:11" ht="17.25" customHeight="1" x14ac:dyDescent="0.25">
      <c r="B2" s="65"/>
      <c r="C2" s="74" t="s">
        <v>17</v>
      </c>
      <c r="D2" s="74"/>
      <c r="E2" s="74"/>
      <c r="F2" s="74"/>
      <c r="G2" s="74"/>
      <c r="H2" s="74"/>
      <c r="I2" s="74"/>
      <c r="J2" s="74"/>
      <c r="K2" s="74"/>
    </row>
    <row r="3" spans="2:11" ht="45" customHeight="1" x14ac:dyDescent="0.25">
      <c r="B3" s="65"/>
      <c r="C3" s="74"/>
      <c r="D3" s="74"/>
      <c r="E3" s="74"/>
      <c r="F3" s="74"/>
      <c r="G3" s="74"/>
      <c r="H3" s="74"/>
      <c r="I3" s="74"/>
      <c r="J3" s="74"/>
      <c r="K3" s="74"/>
    </row>
    <row r="4" spans="2:11" ht="24" customHeight="1" x14ac:dyDescent="0.25">
      <c r="B4" s="66" t="s">
        <v>9</v>
      </c>
      <c r="C4" s="62" t="s">
        <v>8</v>
      </c>
      <c r="D4" s="23" t="s">
        <v>0</v>
      </c>
      <c r="E4" s="23" t="s">
        <v>1</v>
      </c>
      <c r="F4" s="23" t="s">
        <v>2</v>
      </c>
      <c r="G4" s="75" t="s">
        <v>12</v>
      </c>
      <c r="H4" s="75"/>
      <c r="I4" s="75"/>
      <c r="J4" s="75"/>
      <c r="K4" s="73" t="s">
        <v>6</v>
      </c>
    </row>
    <row r="5" spans="2:11" ht="23.25" customHeight="1" x14ac:dyDescent="0.25">
      <c r="B5" s="66"/>
      <c r="C5" s="62"/>
      <c r="D5" s="68" t="s">
        <v>16</v>
      </c>
      <c r="E5" s="68" t="s">
        <v>16</v>
      </c>
      <c r="F5" s="68" t="s">
        <v>16</v>
      </c>
      <c r="G5" s="4" t="s">
        <v>13</v>
      </c>
      <c r="H5" s="4" t="s">
        <v>3</v>
      </c>
      <c r="I5" s="4" t="s">
        <v>4</v>
      </c>
      <c r="J5" s="4" t="s">
        <v>5</v>
      </c>
      <c r="K5" s="73"/>
    </row>
    <row r="6" spans="2:11" ht="21" customHeight="1" x14ac:dyDescent="0.25">
      <c r="B6" s="66"/>
      <c r="C6" s="63"/>
      <c r="D6" s="68"/>
      <c r="E6" s="68"/>
      <c r="F6" s="68"/>
      <c r="G6" s="14" t="s">
        <v>14</v>
      </c>
      <c r="H6" s="14" t="s">
        <v>14</v>
      </c>
      <c r="I6" s="14" t="s">
        <v>14</v>
      </c>
      <c r="J6" s="14" t="s">
        <v>14</v>
      </c>
      <c r="K6" s="73"/>
    </row>
    <row r="7" spans="2:11" ht="105" x14ac:dyDescent="0.25">
      <c r="B7" s="29" t="s">
        <v>19</v>
      </c>
      <c r="C7" s="30">
        <v>1</v>
      </c>
      <c r="D7" s="15">
        <v>1501967</v>
      </c>
      <c r="E7" s="26">
        <v>1344600</v>
      </c>
      <c r="F7" s="20">
        <v>1512000</v>
      </c>
      <c r="G7" s="16">
        <f>+MIN(D7:F7)</f>
        <v>1344600</v>
      </c>
      <c r="H7" s="16">
        <f>+AVERAGE(D7:F7)</f>
        <v>1452855.6666666667</v>
      </c>
      <c r="I7" s="16">
        <f>+GEOMEAN(D7:F7)</f>
        <v>1450780.6783380746</v>
      </c>
      <c r="J7" s="16">
        <f>+HARMEAN(D7:F7)</f>
        <v>1448656.1116111069</v>
      </c>
      <c r="K7" s="12">
        <f>+_xlfn.STDEV.P(D7:F7)</f>
        <v>76657.821067969897</v>
      </c>
    </row>
    <row r="8" spans="2:11" ht="105" x14ac:dyDescent="0.25">
      <c r="B8" s="29" t="s">
        <v>20</v>
      </c>
      <c r="C8" s="30">
        <v>1</v>
      </c>
      <c r="D8" s="15">
        <v>1151508</v>
      </c>
      <c r="E8" s="26">
        <v>1042314</v>
      </c>
      <c r="F8" s="20">
        <v>1159200</v>
      </c>
      <c r="G8" s="16">
        <f>+MIN(D8:F8)</f>
        <v>1042314</v>
      </c>
      <c r="H8" s="16">
        <f>+AVERAGE(D8:F8)</f>
        <v>1117674</v>
      </c>
      <c r="I8" s="16">
        <f>+GEOMEAN(D8:F8)</f>
        <v>1116369.51272495</v>
      </c>
      <c r="J8" s="16">
        <f>+HARMEAN(D8:F8)</f>
        <v>1115036.8087031404</v>
      </c>
      <c r="K8" s="12">
        <f t="shared" ref="K8:K11" si="0">+_xlfn.STDEV.P(D8:F8)</f>
        <v>53380.01446234349</v>
      </c>
    </row>
    <row r="9" spans="2:11" ht="75" x14ac:dyDescent="0.25">
      <c r="B9" s="29" t="s">
        <v>21</v>
      </c>
      <c r="C9" s="30">
        <v>1</v>
      </c>
      <c r="D9" s="15">
        <v>500656</v>
      </c>
      <c r="E9" s="26">
        <v>408360</v>
      </c>
      <c r="F9" s="20">
        <v>504000</v>
      </c>
      <c r="G9" s="16">
        <f t="shared" ref="G9:G11" si="1">+MIN(D9:F9)</f>
        <v>408360</v>
      </c>
      <c r="H9" s="16">
        <f t="shared" ref="H9:H11" si="2">+AVERAGE(D9:F9)</f>
        <v>471005.33333333331</v>
      </c>
      <c r="I9" s="16">
        <f t="shared" ref="I9:I11" si="3">+GEOMEAN(D9:F9)</f>
        <v>468818.11635814613</v>
      </c>
      <c r="J9" s="16">
        <f t="shared" ref="J9:J11" si="4">+HARMEAN(D9:F9)</f>
        <v>466539.32591295801</v>
      </c>
      <c r="K9" s="12">
        <f t="shared" si="0"/>
        <v>44317.971714518804</v>
      </c>
    </row>
    <row r="10" spans="2:11" ht="30" x14ac:dyDescent="0.25">
      <c r="B10" s="29" t="s">
        <v>22</v>
      </c>
      <c r="C10" s="30">
        <v>1</v>
      </c>
      <c r="D10" s="15">
        <v>165494.49</v>
      </c>
      <c r="E10" s="26">
        <v>240856</v>
      </c>
      <c r="F10" s="20">
        <v>349860</v>
      </c>
      <c r="G10" s="16">
        <f t="shared" si="1"/>
        <v>165494.49</v>
      </c>
      <c r="H10" s="16">
        <f t="shared" si="2"/>
        <v>252070.16333333333</v>
      </c>
      <c r="I10" s="16">
        <f t="shared" si="3"/>
        <v>240701.29864766574</v>
      </c>
      <c r="J10" s="16">
        <f t="shared" si="4"/>
        <v>229838.52989100138</v>
      </c>
      <c r="K10" s="12">
        <f t="shared" si="0"/>
        <v>75683.456641637997</v>
      </c>
    </row>
    <row r="11" spans="2:11" ht="27" customHeight="1" x14ac:dyDescent="0.25">
      <c r="B11" s="29" t="s">
        <v>18</v>
      </c>
      <c r="C11" s="30">
        <v>1</v>
      </c>
      <c r="D11" s="15">
        <v>1501967</v>
      </c>
      <c r="E11" s="26">
        <v>1344600</v>
      </c>
      <c r="F11" s="20">
        <v>1512000</v>
      </c>
      <c r="G11" s="16">
        <f t="shared" si="1"/>
        <v>1344600</v>
      </c>
      <c r="H11" s="16">
        <f t="shared" si="2"/>
        <v>1452855.6666666667</v>
      </c>
      <c r="I11" s="16">
        <f t="shared" si="3"/>
        <v>1450780.6783380746</v>
      </c>
      <c r="J11" s="16">
        <f t="shared" si="4"/>
        <v>1448656.1116111069</v>
      </c>
      <c r="K11" s="12">
        <f t="shared" si="0"/>
        <v>76657.821067969897</v>
      </c>
    </row>
    <row r="12" spans="2:11" x14ac:dyDescent="0.25">
      <c r="B12" s="50" t="s">
        <v>7</v>
      </c>
      <c r="C12" s="51">
        <f t="shared" ref="C12:I12" si="5">SUM(C7:C11)</f>
        <v>5</v>
      </c>
      <c r="D12" s="52">
        <f t="shared" si="5"/>
        <v>4821592.49</v>
      </c>
      <c r="E12" s="52">
        <f t="shared" si="5"/>
        <v>4380730</v>
      </c>
      <c r="F12" s="53">
        <f t="shared" si="5"/>
        <v>5037060</v>
      </c>
      <c r="G12" s="54">
        <f t="shared" si="5"/>
        <v>4305368.49</v>
      </c>
      <c r="H12" s="54">
        <f t="shared" si="5"/>
        <v>4746460.830000001</v>
      </c>
      <c r="I12" s="54">
        <f t="shared" si="5"/>
        <v>4727450.2844069116</v>
      </c>
      <c r="J12" s="54">
        <f>SUM(J7:J11)</f>
        <v>4708726.8877293132</v>
      </c>
      <c r="K12" s="54">
        <f>SUM(K7:K11)</f>
        <v>326697.08495444007</v>
      </c>
    </row>
    <row r="13" spans="2:11" ht="15" customHeight="1" x14ac:dyDescent="0.25">
      <c r="B13" s="64" t="s">
        <v>15</v>
      </c>
      <c r="C13" s="64"/>
      <c r="D13" s="64"/>
      <c r="E13" s="64"/>
      <c r="F13" s="64"/>
      <c r="G13" s="64"/>
      <c r="H13" s="64"/>
      <c r="I13" s="64"/>
      <c r="J13" s="64"/>
      <c r="K13" s="64"/>
    </row>
    <row r="14" spans="2:11" x14ac:dyDescent="0.25">
      <c r="B14" s="64"/>
      <c r="C14" s="64"/>
      <c r="D14" s="64"/>
      <c r="E14" s="64"/>
      <c r="F14" s="64"/>
      <c r="G14" s="64"/>
      <c r="H14" s="64"/>
      <c r="I14" s="64"/>
      <c r="J14" s="64"/>
      <c r="K14" s="64"/>
    </row>
    <row r="18" spans="4:9" ht="21" customHeight="1" x14ac:dyDescent="0.25">
      <c r="F18" s="49"/>
    </row>
    <row r="19" spans="4:9" ht="15.75" x14ac:dyDescent="0.25">
      <c r="D19" s="21" t="s">
        <v>10</v>
      </c>
      <c r="E19" s="21"/>
      <c r="F19" s="31"/>
    </row>
    <row r="20" spans="4:9" ht="15.75" x14ac:dyDescent="0.25">
      <c r="D20" s="21" t="s">
        <v>11</v>
      </c>
      <c r="E20" s="21"/>
      <c r="F20" s="24"/>
      <c r="H20" s="19"/>
    </row>
    <row r="21" spans="4:9" x14ac:dyDescent="0.25">
      <c r="D21" s="5"/>
      <c r="E21" s="5"/>
      <c r="F21" s="2"/>
    </row>
    <row r="22" spans="4:9" x14ac:dyDescent="0.25">
      <c r="D22" s="5"/>
      <c r="E22" s="5"/>
      <c r="F22" s="5"/>
    </row>
    <row r="23" spans="4:9" x14ac:dyDescent="0.25">
      <c r="D23" s="2"/>
      <c r="E23" s="2"/>
      <c r="F23" s="2"/>
    </row>
    <row r="24" spans="4:9" x14ac:dyDescent="0.25">
      <c r="D24" s="2"/>
      <c r="E24" s="2"/>
      <c r="F24" s="2"/>
      <c r="I24" s="2"/>
    </row>
    <row r="26" spans="4:9" x14ac:dyDescent="0.25">
      <c r="F26" s="2"/>
      <c r="I26" s="2"/>
    </row>
    <row r="27" spans="4:9" x14ac:dyDescent="0.25">
      <c r="D27" s="5"/>
      <c r="E27" s="5"/>
      <c r="F27" s="5"/>
    </row>
    <row r="29" spans="4:9" x14ac:dyDescent="0.25">
      <c r="D29" s="2"/>
      <c r="E29" s="2"/>
      <c r="F29" s="2"/>
    </row>
    <row r="30" spans="4:9" x14ac:dyDescent="0.25">
      <c r="D30" s="2"/>
      <c r="E30" s="2"/>
      <c r="F30" s="2"/>
    </row>
    <row r="31" spans="4:9" x14ac:dyDescent="0.25">
      <c r="D31" s="2"/>
      <c r="E31" s="2"/>
      <c r="F31" s="19"/>
    </row>
    <row r="32" spans="4:9" x14ac:dyDescent="0.25">
      <c r="F32" s="19"/>
    </row>
    <row r="33" spans="6:6" x14ac:dyDescent="0.25">
      <c r="F33" s="19"/>
    </row>
  </sheetData>
  <sheetProtection algorithmName="SHA-512" hashValue="05k8MUKJtMQUlSyyvPcsyoxG/I7xcX6GhGW2IPVWeXFrsl9smBAti1QiSvS6gpnmsmRf5z79YNgFzp+mVTIjaA==" saltValue="jpDiw5EM3dh50L7N408Yng==" spinCount="100000" sheet="1" objects="1" scenarios="1"/>
  <mergeCells count="10">
    <mergeCell ref="K4:K6"/>
    <mergeCell ref="C2:K3"/>
    <mergeCell ref="B13:K14"/>
    <mergeCell ref="B2:B3"/>
    <mergeCell ref="B4:B6"/>
    <mergeCell ref="C4:C6"/>
    <mergeCell ref="G4:J4"/>
    <mergeCell ref="D5:D6"/>
    <mergeCell ref="E5:E6"/>
    <mergeCell ref="F5:F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G17"/>
  <sheetViews>
    <sheetView showGridLines="0" workbookViewId="0">
      <selection activeCell="H6" sqref="H6"/>
    </sheetView>
  </sheetViews>
  <sheetFormatPr baseColWidth="10" defaultRowHeight="15" x14ac:dyDescent="0.25"/>
  <cols>
    <col min="1" max="1" width="4.42578125" customWidth="1"/>
    <col min="2" max="2" width="103.42578125" customWidth="1"/>
    <col min="3" max="3" width="8.85546875" bestFit="1" customWidth="1"/>
    <col min="4" max="4" width="15.85546875" bestFit="1" customWidth="1"/>
    <col min="5" max="5" width="28.85546875" customWidth="1"/>
    <col min="6" max="6" width="14.5703125" style="18" bestFit="1" customWidth="1"/>
  </cols>
  <sheetData>
    <row r="2" spans="2:7" ht="17.25" customHeight="1" x14ac:dyDescent="0.25">
      <c r="B2" s="65"/>
      <c r="C2" s="74" t="s">
        <v>17</v>
      </c>
      <c r="D2" s="74"/>
      <c r="E2" s="74"/>
    </row>
    <row r="3" spans="2:7" ht="45" customHeight="1" x14ac:dyDescent="0.25">
      <c r="B3" s="65"/>
      <c r="C3" s="74"/>
      <c r="D3" s="74"/>
      <c r="E3" s="74"/>
    </row>
    <row r="4" spans="2:7" ht="33.75" customHeight="1" x14ac:dyDescent="0.25">
      <c r="B4" s="28" t="s">
        <v>9</v>
      </c>
      <c r="C4" s="27" t="s">
        <v>8</v>
      </c>
      <c r="D4" s="14" t="s">
        <v>14</v>
      </c>
      <c r="E4" s="55" t="s">
        <v>34</v>
      </c>
    </row>
    <row r="5" spans="2:7" ht="105" x14ac:dyDescent="0.25">
      <c r="B5" s="29" t="s">
        <v>19</v>
      </c>
      <c r="C5" s="30">
        <v>10</v>
      </c>
      <c r="D5" s="16">
        <v>1448656</v>
      </c>
      <c r="E5" s="12">
        <f>+D5*C5</f>
        <v>14486560</v>
      </c>
      <c r="F5" s="25"/>
    </row>
    <row r="6" spans="2:7" ht="105" x14ac:dyDescent="0.25">
      <c r="B6" s="29" t="s">
        <v>20</v>
      </c>
      <c r="C6" s="30">
        <v>218</v>
      </c>
      <c r="D6" s="16">
        <v>1115037</v>
      </c>
      <c r="E6" s="12">
        <f t="shared" ref="E6:E9" si="0">+D6*C6</f>
        <v>243078066</v>
      </c>
      <c r="F6" s="25"/>
      <c r="G6" s="5"/>
    </row>
    <row r="7" spans="2:7" ht="75" x14ac:dyDescent="0.25">
      <c r="B7" s="29" t="s">
        <v>21</v>
      </c>
      <c r="C7" s="30">
        <v>360</v>
      </c>
      <c r="D7" s="16">
        <v>466539</v>
      </c>
      <c r="E7" s="12">
        <f t="shared" si="0"/>
        <v>167954040</v>
      </c>
      <c r="F7" s="25"/>
    </row>
    <row r="8" spans="2:7" ht="30" x14ac:dyDescent="0.25">
      <c r="B8" s="29" t="s">
        <v>22</v>
      </c>
      <c r="C8" s="30">
        <v>50</v>
      </c>
      <c r="D8" s="16">
        <v>229839</v>
      </c>
      <c r="E8" s="12">
        <f t="shared" si="0"/>
        <v>11491950</v>
      </c>
      <c r="F8" s="25"/>
    </row>
    <row r="9" spans="2:7" ht="27" customHeight="1" x14ac:dyDescent="0.25">
      <c r="B9" s="29" t="s">
        <v>18</v>
      </c>
      <c r="C9" s="30">
        <v>10</v>
      </c>
      <c r="D9" s="16">
        <v>1448656</v>
      </c>
      <c r="E9" s="12">
        <f t="shared" si="0"/>
        <v>14486560</v>
      </c>
      <c r="F9" s="25"/>
    </row>
    <row r="10" spans="2:7" x14ac:dyDescent="0.25">
      <c r="B10" s="50" t="s">
        <v>7</v>
      </c>
      <c r="C10" s="51">
        <f t="shared" ref="C10" si="1">SUM(C5:C9)</f>
        <v>648</v>
      </c>
      <c r="D10" s="54">
        <f>SUM(D5:D9)</f>
        <v>4708727</v>
      </c>
      <c r="E10" s="52">
        <f>SUM(E5:E9)</f>
        <v>451497176</v>
      </c>
    </row>
    <row r="11" spans="2:7" ht="15" customHeight="1" x14ac:dyDescent="0.25">
      <c r="B11" s="64" t="s">
        <v>15</v>
      </c>
      <c r="C11" s="64"/>
      <c r="D11" s="64"/>
      <c r="E11" s="64"/>
    </row>
    <row r="12" spans="2:7" x14ac:dyDescent="0.25">
      <c r="B12" s="64"/>
      <c r="C12" s="64"/>
      <c r="D12" s="64"/>
      <c r="E12" s="64"/>
    </row>
    <row r="16" spans="2:7" ht="21" customHeight="1" x14ac:dyDescent="0.25">
      <c r="B16" s="56" t="s">
        <v>10</v>
      </c>
    </row>
    <row r="17" spans="2:2" ht="15.75" x14ac:dyDescent="0.25">
      <c r="B17" s="56" t="s">
        <v>11</v>
      </c>
    </row>
  </sheetData>
  <sheetProtection algorithmName="SHA-512" hashValue="3hbiwhO+mMbcLUeE9RU4e6IojzkMP4OTxtgVze8CPIXTuQe+cKatiLiYT2WBir4lUpHI3yFRCuf9E357rYZVuQ==" saltValue="MH/iK4Lrlmjm2VdbVPxCJA==" spinCount="100000" sheet="1" objects="1" scenarios="1"/>
  <mergeCells count="3">
    <mergeCell ref="B11:E12"/>
    <mergeCell ref="B2:B3"/>
    <mergeCell ref="C2:E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Cotizacion N°1</vt:lpstr>
      <vt:lpstr>Cotizacion N°2</vt:lpstr>
      <vt:lpstr>Cotizacion N°3</vt:lpstr>
      <vt:lpstr>Consolidado Cotizaciones</vt:lpstr>
      <vt:lpstr>Analisis Cotizaciones</vt:lpstr>
      <vt:lpstr>Presupuesto Oficial...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familiar</dc:creator>
  <cp:lastModifiedBy>César Ortiz</cp:lastModifiedBy>
  <dcterms:created xsi:type="dcterms:W3CDTF">2022-06-23T08:09:39Z</dcterms:created>
  <dcterms:modified xsi:type="dcterms:W3CDTF">2024-09-30T15:13:53Z</dcterms:modified>
</cp:coreProperties>
</file>